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omments2.xml" ContentType="application/vnd.openxmlformats-officedocument.spreadsheetml.comments+xml"/>
  <Override PartName="/xl/drawings/drawing4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PJSM22\Timeseries\Excel\"/>
    </mc:Choice>
  </mc:AlternateContent>
  <xr:revisionPtr revIDLastSave="0" documentId="13_ncr:1_{E0BA34ED-DB48-47ED-BE46-96DCFD5CC128}" xr6:coauthVersionLast="47" xr6:coauthVersionMax="47" xr10:uidLastSave="{00000000-0000-0000-0000-000000000000}"/>
  <bookViews>
    <workbookView xWindow="2685" yWindow="2685" windowWidth="43200" windowHeight="23535" xr2:uid="{00000000-000D-0000-FFFF-FFFF00000000}"/>
  </bookViews>
  <sheets>
    <sheet name="Contents" sheetId="13" r:id="rId1"/>
    <sheet name="Table 3.1" sheetId="14" r:id="rId2"/>
    <sheet name="Table 3.2" sheetId="15" r:id="rId3"/>
    <sheet name="Index" sheetId="12" r:id="rId4"/>
    <sheet name="Data1" sheetId="1" r:id="rId5"/>
    <sheet name="Data2" sheetId="2" r:id="rId6"/>
    <sheet name="Data3" sheetId="3" r:id="rId7"/>
    <sheet name="Data4" sheetId="4" r:id="rId8"/>
    <sheet name="Data5" sheetId="5" r:id="rId9"/>
    <sheet name="Data6" sheetId="6" r:id="rId10"/>
    <sheet name="Data7" sheetId="7" r:id="rId11"/>
    <sheet name="Data8" sheetId="8" r:id="rId12"/>
    <sheet name="Data9" sheetId="9" r:id="rId13"/>
    <sheet name="Data10" sheetId="10" r:id="rId14"/>
  </sheets>
  <externalReferences>
    <externalReference r:id="rId15"/>
  </externalReferences>
  <definedNames>
    <definedName name="A125164398T">[1]Data4!$HP$1:$HP$10,[1]Data4!$HP$11:$HP$83</definedName>
    <definedName name="A125164402W">[1]Data4!$IK$1:$IK$10,[1]Data4!$IK$11:$IK$83</definedName>
    <definedName name="A125164406F">[1]Data5!$D$1:$D$10,[1]Data5!$D$11:$D$83</definedName>
    <definedName name="A125164410W">[1]Data4!$GG$1:$GG$10,[1]Data4!$GG$11:$GG$83</definedName>
    <definedName name="A125164414F">[1]Data4!$GS$1:$GS$10,[1]Data4!$GS$11:$GS$83</definedName>
    <definedName name="A125164418R">[1]Data4!$IF$1:$IF$10,[1]Data4!$IF$11:$IF$83</definedName>
    <definedName name="A125164422F">[1]Data5!$H$1:$H$10,[1]Data5!$H$11:$H$83</definedName>
    <definedName name="A125164426R">[1]Data4!$GN$1:$GN$10,[1]Data4!$GN$11:$GN$83</definedName>
    <definedName name="A125164430F">[1]Data4!$HC$1:$HC$10,[1]Data4!$HC$11:$HC$83</definedName>
    <definedName name="A125164434R">[1]Data4!$IM$1:$IM$10,[1]Data4!$IM$11:$IM$83</definedName>
    <definedName name="A125164438X">[1]Data5!$F$1:$F$10,[1]Data5!$F$11:$F$83</definedName>
    <definedName name="A125164442R">[1]Data5!$L$1:$L$10,[1]Data5!$L$11:$L$83</definedName>
    <definedName name="A125164446X">[1]Data4!$HS$1:$HS$10,[1]Data4!$HS$11:$HS$83</definedName>
    <definedName name="A125164450R">[1]Data4!$HY$1:$HY$10,[1]Data4!$HY$11:$HY$83</definedName>
    <definedName name="A125164454X">[1]Data4!$GY$1:$GY$10,[1]Data4!$GY$11:$GY$83</definedName>
    <definedName name="A125164458J">[1]Data4!$IL$1:$IL$10,[1]Data4!$IL$11:$IL$83</definedName>
    <definedName name="A125164462X">[1]Data4!$HL$1:$HL$10,[1]Data4!$HL$11:$HL$83</definedName>
    <definedName name="A125164466J">[1]Data4!$HU$1:$HU$10,[1]Data4!$HU$11:$HU$83</definedName>
    <definedName name="A125164470X">[1]Data4!$IP$1:$IP$10,[1]Data4!$IP$11:$IP$83</definedName>
    <definedName name="A125164474J">[1]Data5!$I$1:$I$10,[1]Data5!$I$11:$I$83</definedName>
    <definedName name="A125164478T">[1]Data4!$GP$1:$GP$10,[1]Data4!$GP$11:$GP$83</definedName>
    <definedName name="A125164482J">[1]Data4!$HE$1:$HE$10,[1]Data4!$HE$11:$HE$83</definedName>
    <definedName name="A125164486T">[1]Data4!$HQ$1:$HQ$10,[1]Data4!$HQ$11:$HQ$83</definedName>
    <definedName name="A125164490J">[1]Data5!$E$1:$E$10,[1]Data5!$E$11:$E$83</definedName>
    <definedName name="A125164494T">[1]Data4!$GQ$1:$GQ$10,[1]Data4!$GQ$11:$GQ$83</definedName>
    <definedName name="A125164498A">[1]Data4!$GW$1:$GW$10,[1]Data4!$GW$11:$GW$83</definedName>
    <definedName name="A125164502F">[1]Data5!$C$1:$C$10,[1]Data5!$C$11:$C$83</definedName>
    <definedName name="A125164506R">[1]Data4!$HA$1:$HA$10,[1]Data4!$HA$11:$HA$83</definedName>
    <definedName name="A125164510F">[1]Data4!$HM$1:$HM$10,[1]Data4!$HM$11:$HM$83</definedName>
    <definedName name="A125164514R">[1]Data5!$G$1:$G$10,[1]Data5!$G$11:$G$83</definedName>
    <definedName name="A125164518X">[1]Data4!$GV$1:$GV$10,[1]Data4!$GV$11:$GV$83</definedName>
    <definedName name="A125164522R">[1]Data4!$HB$1:$HB$10,[1]Data4!$HB$11:$HB$83</definedName>
    <definedName name="A125164526X">[1]Data4!$HH$1:$HH$10,[1]Data4!$HH$11:$HH$83</definedName>
    <definedName name="A125164530R">[1]Data4!$HN$1:$HN$10,[1]Data4!$HN$11:$HN$83</definedName>
    <definedName name="A125164534X">[1]Data4!$II$1:$II$10,[1]Data4!$II$11:$II$83</definedName>
    <definedName name="A125164538J">[1]Data5!$N$1:$N$10,[1]Data5!$N$11:$N$83</definedName>
    <definedName name="A125164542X">[1]Data4!$HI$1:$HI$10,[1]Data4!$HI$11:$HI$83</definedName>
    <definedName name="A125164546J">[1]Data4!$HX$1:$HX$10,[1]Data4!$HX$11:$HX$83</definedName>
    <definedName name="A125164550X">[1]Data4!$GI$1:$GI$10,[1]Data4!$GI$11:$GI$83</definedName>
    <definedName name="A125164554J">[1]Data4!$GR$1:$GR$10,[1]Data4!$GR$11:$GR$83</definedName>
    <definedName name="A125164558T">[1]Data4!$GU$1:$GU$10,[1]Data4!$GU$11:$GU$83</definedName>
    <definedName name="A125164562J">[1]Data4!$HV$1:$HV$10,[1]Data4!$HV$11:$HV$83</definedName>
    <definedName name="A125164566T">[1]Data4!$IB$1:$IB$10,[1]Data4!$IB$11:$IB$83</definedName>
    <definedName name="A125164570J">[1]Data4!$IE$1:$IE$10,[1]Data4!$IE$11:$IE$83</definedName>
    <definedName name="A125164574T">[1]Data5!$J$1:$J$10,[1]Data5!$J$11:$J$83</definedName>
    <definedName name="A125164578A">[1]Data4!$HK$1:$HK$10,[1]Data4!$HK$11:$HK$83</definedName>
    <definedName name="A125164582T">[1]Data4!$HW$1:$HW$10,[1]Data4!$HW$11:$HW$83</definedName>
    <definedName name="A125164586A">[1]Data4!$HZ$1:$HZ$10,[1]Data4!$HZ$11:$HZ$83</definedName>
    <definedName name="A125164590T">[1]Data4!$IO$1:$IO$10,[1]Data4!$IO$11:$IO$83</definedName>
    <definedName name="A125164594A">[1]Data5!$B$1:$B$10,[1]Data5!$B$11:$B$83</definedName>
    <definedName name="A125164598K">[1]Data4!$GT$1:$GT$10,[1]Data4!$GT$11:$GT$83</definedName>
    <definedName name="A125164602R">[1]Data4!$GX$1:$GX$10,[1]Data4!$GX$11:$GX$83</definedName>
    <definedName name="A125164606X">[1]Data4!$HG$1:$HG$10,[1]Data4!$HG$11:$HG$83</definedName>
    <definedName name="A125164610R">[1]Data4!$GJ$1:$GJ$10,[1]Data4!$GJ$11:$GJ$83</definedName>
    <definedName name="A125164614X">[1]Data4!$GM$1:$GM$10,[1]Data4!$GM$11:$GM$83</definedName>
    <definedName name="A125164618J">[1]Data4!$HT$1:$HT$10,[1]Data4!$HT$11:$HT$83</definedName>
    <definedName name="A125164622X">[1]Data4!$GH$1:$GH$10,[1]Data4!$GH$11:$GH$83</definedName>
    <definedName name="A125164626J">[1]Data4!$HO$1:$HO$10,[1]Data4!$HO$11:$HO$83</definedName>
    <definedName name="A125164630X">[1]Data4!$GF$1:$GF$10,[1]Data4!$GF$11:$GF$83</definedName>
    <definedName name="A125164634J">[1]Data4!$GL$1:$GL$10,[1]Data4!$GL$11:$GL$83</definedName>
    <definedName name="A125164638T">[1]Data4!$GO$1:$GO$10,[1]Data4!$GO$11:$GO$83</definedName>
    <definedName name="A125164642J">[1]Data4!$HD$1:$HD$10,[1]Data4!$HD$11:$HD$83</definedName>
    <definedName name="A125164646T">[1]Data4!$IN$1:$IN$10,[1]Data4!$IN$11:$IN$83</definedName>
    <definedName name="A125164650J">[1]Data4!$IQ$1:$IQ$10,[1]Data4!$IQ$11:$IQ$83</definedName>
    <definedName name="A125164654T">[1]Data4!$GZ$1:$GZ$10,[1]Data4!$GZ$11:$GZ$83</definedName>
    <definedName name="A125164658A">[1]Data4!$HF$1:$HF$10,[1]Data4!$HF$11:$HF$83</definedName>
    <definedName name="A125164662T">[1]Data4!$IA$1:$IA$10,[1]Data4!$IA$11:$IA$83</definedName>
    <definedName name="A125164666A">[1]Data4!$ID$1:$ID$10,[1]Data4!$ID$11:$ID$83</definedName>
    <definedName name="A125164670T">[1]Data4!$HJ$1:$HJ$10,[1]Data4!$HJ$11:$HJ$83</definedName>
    <definedName name="A125164674A">[1]Data4!$IH$1:$IH$10,[1]Data4!$IH$11:$IH$83</definedName>
    <definedName name="A125164678K">[1]Data5!$M$1:$M$10,[1]Data5!$M$11:$M$83</definedName>
    <definedName name="A125164682A">[1]Data4!$IC$1:$IC$10,[1]Data4!$IC$11:$IC$83</definedName>
    <definedName name="A125164686K">[1]Data5!$K$1:$K$10,[1]Data5!$K$11:$K$83</definedName>
    <definedName name="A125164690A">[1]Data4!$GK$1:$GK$10,[1]Data4!$GK$11:$GK$83</definedName>
    <definedName name="A125164694K">[1]Data4!$HR$1:$HR$10,[1]Data4!$HR$11:$HR$83</definedName>
    <definedName name="A125164698V">[1]Data4!$IG$1:$IG$10,[1]Data4!$IG$11:$IG$83</definedName>
    <definedName name="A125164702X">[1]Data4!$IJ$1:$IJ$10,[1]Data4!$IJ$11:$IJ$83</definedName>
    <definedName name="A125164706J">[1]Data5!$O$1:$O$10,[1]Data5!$O$11:$O$83</definedName>
    <definedName name="A125164710X">[1]Data5!$AZ$1:$AZ$10,[1]Data5!$AZ$11:$AZ$83</definedName>
    <definedName name="A125164714J">[1]Data5!$BU$1:$BU$10,[1]Data5!$BU$11:$BU$83</definedName>
    <definedName name="A125164718T">[1]Data5!$CD$1:$CD$10,[1]Data5!$CD$11:$CD$83</definedName>
    <definedName name="A125164722J">[1]Data5!$Q$1:$Q$10,[1]Data5!$Q$11:$Q$83</definedName>
    <definedName name="A125164726T">[1]Data5!$AC$1:$AC$10,[1]Data5!$AC$11:$AC$83</definedName>
    <definedName name="A125164730J">[1]Data5!$BP$1:$BP$10,[1]Data5!$BP$11:$BP$83</definedName>
    <definedName name="A125164734T">[1]Data5!$CH$1:$CH$10,[1]Data5!$CH$11:$CH$83</definedName>
    <definedName name="A125164738A">[1]Data5!$X$1:$X$10,[1]Data5!$X$11:$X$83</definedName>
    <definedName name="A125164742T">[1]Data5!$AM$1:$AM$10,[1]Data5!$AM$11:$AM$83</definedName>
    <definedName name="A125164746A">[1]Data5!$BW$1:$BW$10,[1]Data5!$BW$11:$BW$83</definedName>
    <definedName name="A125164750T">[1]Data5!$CF$1:$CF$10,[1]Data5!$CF$11:$CF$83</definedName>
    <definedName name="A125164754A">[1]Data5!$CL$1:$CL$10,[1]Data5!$CL$11:$CL$83</definedName>
    <definedName name="A125164758K">[1]Data5!$BC$1:$BC$10,[1]Data5!$BC$11:$BC$83</definedName>
    <definedName name="A125164762A">[1]Data5!$BI$1:$BI$10,[1]Data5!$BI$11:$BI$83</definedName>
    <definedName name="A125164766K">[1]Data5!$AI$1:$AI$10,[1]Data5!$AI$11:$AI$83</definedName>
    <definedName name="A125164770A">[1]Data5!$BV$1:$BV$10,[1]Data5!$BV$11:$BV$83</definedName>
    <definedName name="A125164774K">[1]Data5!$AV$1:$AV$10,[1]Data5!$AV$11:$AV$83</definedName>
    <definedName name="A125164778V">[1]Data5!$BE$1:$BE$10,[1]Data5!$BE$11:$BE$83</definedName>
    <definedName name="A125164782K">[1]Data5!$BZ$1:$BZ$10,[1]Data5!$BZ$11:$BZ$83</definedName>
    <definedName name="A125164786V">[1]Data5!$CI$1:$CI$10,[1]Data5!$CI$11:$CI$83</definedName>
    <definedName name="A125164790K">[1]Data5!$Z$1:$Z$10,[1]Data5!$Z$11:$Z$83</definedName>
    <definedName name="A125164794V">[1]Data5!$AO$1:$AO$10,[1]Data5!$AO$11:$AO$83</definedName>
    <definedName name="A125164798C">[1]Data5!$BA$1:$BA$10,[1]Data5!$BA$11:$BA$83</definedName>
    <definedName name="A125164802J">[1]Data5!$CE$1:$CE$10,[1]Data5!$CE$11:$CE$83</definedName>
    <definedName name="A125164806T">[1]Data5!$AA$1:$AA$10,[1]Data5!$AA$11:$AA$83</definedName>
    <definedName name="A125164810J">[1]Data5!$AG$1:$AG$10,[1]Data5!$AG$11:$AG$83</definedName>
    <definedName name="A125164814T">[1]Data5!$CC$1:$CC$10,[1]Data5!$CC$11:$CC$83</definedName>
    <definedName name="A125164818A">[1]Data5!$AK$1:$AK$10,[1]Data5!$AK$11:$AK$83</definedName>
    <definedName name="A125164822T">[1]Data5!$AW$1:$AW$10,[1]Data5!$AW$11:$AW$83</definedName>
    <definedName name="A125164826A">[1]Data5!$CG$1:$CG$10,[1]Data5!$CG$11:$CG$83</definedName>
    <definedName name="A125164830T">[1]Data5!$AF$1:$AF$10,[1]Data5!$AF$11:$AF$83</definedName>
    <definedName name="A125164834A">[1]Data5!$AL$1:$AL$10,[1]Data5!$AL$11:$AL$83</definedName>
    <definedName name="A125164838K">[1]Data5!$AR$1:$AR$10,[1]Data5!$AR$11:$AR$83</definedName>
    <definedName name="A125164842A">[1]Data5!$AX$1:$AX$10,[1]Data5!$AX$11:$AX$83</definedName>
    <definedName name="A125164846K">[1]Data5!$BS$1:$BS$10,[1]Data5!$BS$11:$BS$83</definedName>
    <definedName name="A125164850A">[1]Data5!$CN$1:$CN$10,[1]Data5!$CN$11:$CN$83</definedName>
    <definedName name="A125164854K">[1]Data5!$AS$1:$AS$10,[1]Data5!$AS$11:$AS$83</definedName>
    <definedName name="A125164858V">[1]Data5!$BH$1:$BH$10,[1]Data5!$BH$11:$BH$83</definedName>
    <definedName name="A125164862K">[1]Data5!$S$1:$S$10,[1]Data5!$S$11:$S$83</definedName>
    <definedName name="A125164866V">[1]Data5!$AB$1:$AB$10,[1]Data5!$AB$11:$AB$83</definedName>
    <definedName name="A125164870K">[1]Data5!$AE$1:$AE$10,[1]Data5!$AE$11:$AE$83</definedName>
    <definedName name="A125164874V">[1]Data5!$BF$1:$BF$10,[1]Data5!$BF$11:$BF$83</definedName>
    <definedName name="A125164878C">[1]Data5!$BL$1:$BL$10,[1]Data5!$BL$11:$BL$83</definedName>
    <definedName name="A125164882V">[1]Data5!$BO$1:$BO$10,[1]Data5!$BO$11:$BO$83</definedName>
    <definedName name="A125164886C">[1]Data5!$CJ$1:$CJ$10,[1]Data5!$CJ$11:$CJ$83</definedName>
    <definedName name="A125164890V">[1]Data5!$AU$1:$AU$10,[1]Data5!$AU$11:$AU$83</definedName>
    <definedName name="A125164894C">[1]Data5!$BG$1:$BG$10,[1]Data5!$BG$11:$BG$83</definedName>
    <definedName name="A125164898L">[1]Data5!$BJ$1:$BJ$10,[1]Data5!$BJ$11:$BJ$83</definedName>
    <definedName name="A125164902T">[1]Data5!$BY$1:$BY$10,[1]Data5!$BY$11:$BY$83</definedName>
    <definedName name="A125164906A">[1]Data5!$CB$1:$CB$10,[1]Data5!$CB$11:$CB$83</definedName>
    <definedName name="A125164910T">[1]Data5!$AD$1:$AD$10,[1]Data5!$AD$11:$AD$83</definedName>
    <definedName name="A125164914A">[1]Data5!$AH$1:$AH$10,[1]Data5!$AH$11:$AH$83</definedName>
    <definedName name="A125164918K">[1]Data5!$AQ$1:$AQ$10,[1]Data5!$AQ$11:$AQ$83</definedName>
    <definedName name="A125164922A">[1]Data5!$T$1:$T$10,[1]Data5!$T$11:$T$83</definedName>
    <definedName name="A125164926K">[1]Data5!$W$1:$W$10,[1]Data5!$W$11:$W$83</definedName>
    <definedName name="A125164930A">[1]Data5!$BD$1:$BD$10,[1]Data5!$BD$11:$BD$83</definedName>
    <definedName name="A125164934K">[1]Data5!$R$1:$R$10,[1]Data5!$R$11:$R$83</definedName>
    <definedName name="A125164938V">[1]Data5!$AY$1:$AY$10,[1]Data5!$AY$11:$AY$83</definedName>
    <definedName name="A125164942K">[1]Data5!$P$1:$P$10,[1]Data5!$P$11:$P$83</definedName>
    <definedName name="A125164946V">[1]Data5!$V$1:$V$10,[1]Data5!$V$11:$V$83</definedName>
    <definedName name="A125164950K">[1]Data5!$Y$1:$Y$10,[1]Data5!$Y$11:$Y$83</definedName>
    <definedName name="A125164954V">[1]Data5!$AN$1:$AN$10,[1]Data5!$AN$11:$AN$83</definedName>
    <definedName name="A125164958C">[1]Data5!$BX$1:$BX$10,[1]Data5!$BX$11:$BX$83</definedName>
    <definedName name="A125164962V">[1]Data5!$CA$1:$CA$10,[1]Data5!$CA$11:$CA$83</definedName>
    <definedName name="A125164966C">[1]Data5!$AJ$1:$AJ$10,[1]Data5!$AJ$11:$AJ$83</definedName>
    <definedName name="A125164970V">[1]Data5!$AP$1:$AP$10,[1]Data5!$AP$11:$AP$83</definedName>
    <definedName name="A125164974C">[1]Data5!$BK$1:$BK$10,[1]Data5!$BK$11:$BK$83</definedName>
    <definedName name="A125164978L">[1]Data5!$BN$1:$BN$10,[1]Data5!$BN$11:$BN$83</definedName>
    <definedName name="A125164982C">[1]Data5!$AT$1:$AT$10,[1]Data5!$AT$11:$AT$83</definedName>
    <definedName name="A125164986L">[1]Data5!$BR$1:$BR$10,[1]Data5!$BR$11:$BR$83</definedName>
    <definedName name="A125164990C">[1]Data5!$CM$1:$CM$10,[1]Data5!$CM$11:$CM$83</definedName>
    <definedName name="A125164994L">[1]Data5!$BM$1:$BM$10,[1]Data5!$BM$11:$BM$83</definedName>
    <definedName name="A125164998W">[1]Data5!$CK$1:$CK$10,[1]Data5!$CK$11:$CK$83</definedName>
    <definedName name="A125165002C">[1]Data5!$U$1:$U$10,[1]Data5!$U$11:$U$83</definedName>
    <definedName name="A125165006L">[1]Data5!$BB$1:$BB$10,[1]Data5!$BB$11:$BB$83</definedName>
    <definedName name="A125165010C">[1]Data5!$BQ$1:$BQ$10,[1]Data5!$BQ$11:$BQ$83</definedName>
    <definedName name="A125165014L">[1]Data5!$BT$1:$BT$10,[1]Data5!$BT$11:$BT$83</definedName>
    <definedName name="A125165018W">[1]Data5!$CO$1:$CO$10,[1]Data5!$CO$11:$CO$83</definedName>
    <definedName name="A125165022L">[1]Data3!$CF$1:$CF$10,[1]Data3!$CF$11:$CF$83</definedName>
    <definedName name="A125165026W">[1]Data3!$DA$1:$DA$10,[1]Data3!$DA$11:$DA$83</definedName>
    <definedName name="A125165030L">[1]Data3!$DJ$1:$DJ$10,[1]Data3!$DJ$11:$DJ$83</definedName>
    <definedName name="A125165034W">[1]Data3!$AW$1:$AW$10,[1]Data3!$AW$11:$AW$83</definedName>
    <definedName name="A125165038F">[1]Data3!$BI$1:$BI$10,[1]Data3!$BI$11:$BI$83</definedName>
    <definedName name="A125165042W">[1]Data3!$CV$1:$CV$10,[1]Data3!$CV$11:$CV$83</definedName>
    <definedName name="A125165046F">[1]Data3!$DN$1:$DN$10,[1]Data3!$DN$11:$DN$83</definedName>
    <definedName name="A125165050W">[1]Data3!$BD$1:$BD$10,[1]Data3!$BD$11:$BD$83</definedName>
    <definedName name="A125165054F">[1]Data3!$BS$1:$BS$10,[1]Data3!$BS$11:$BS$83</definedName>
    <definedName name="A125165058R">[1]Data3!$DC$1:$DC$10,[1]Data3!$DC$11:$DC$83</definedName>
    <definedName name="A125165062F">[1]Data3!$DL$1:$DL$10,[1]Data3!$DL$11:$DL$83</definedName>
    <definedName name="A125165066R">[1]Data3!$DR$1:$DR$10,[1]Data3!$DR$11:$DR$83</definedName>
    <definedName name="A125165070F">[1]Data3!$CI$1:$CI$10,[1]Data3!$CI$11:$CI$83</definedName>
    <definedName name="A125165074R">[1]Data3!$CO$1:$CO$10,[1]Data3!$CO$11:$CO$83</definedName>
    <definedName name="A125165078X">[1]Data3!$BO$1:$BO$10,[1]Data3!$BO$11:$BO$83</definedName>
    <definedName name="A125165082R">[1]Data3!$DB$1:$DB$10,[1]Data3!$DB$11:$DB$83</definedName>
    <definedName name="A125165086X">[1]Data3!$CB$1:$CB$10,[1]Data3!$CB$11:$CB$83</definedName>
    <definedName name="A125165090R">[1]Data3!$CK$1:$CK$10,[1]Data3!$CK$11:$CK$83</definedName>
    <definedName name="A125165094X">[1]Data3!$DF$1:$DF$10,[1]Data3!$DF$11:$DF$83</definedName>
    <definedName name="A125165098J">[1]Data3!$DO$1:$DO$10,[1]Data3!$DO$11:$DO$83</definedName>
    <definedName name="A125165102L">[1]Data3!$BF$1:$BF$10,[1]Data3!$BF$11:$BF$83</definedName>
    <definedName name="A125165106W">[1]Data3!$BU$1:$BU$10,[1]Data3!$BU$11:$BU$83</definedName>
    <definedName name="A125165110L">[1]Data3!$CG$1:$CG$10,[1]Data3!$CG$11:$CG$83</definedName>
    <definedName name="A125165114W">[1]Data3!$DK$1:$DK$10,[1]Data3!$DK$11:$DK$83</definedName>
    <definedName name="A125165118F">[1]Data3!$BG$1:$BG$10,[1]Data3!$BG$11:$BG$83</definedName>
    <definedName name="A125165122W">[1]Data3!$BM$1:$BM$10,[1]Data3!$BM$11:$BM$83</definedName>
    <definedName name="A125165126F">[1]Data3!$DI$1:$DI$10,[1]Data3!$DI$11:$DI$83</definedName>
    <definedName name="A125165130W">[1]Data3!$BQ$1:$BQ$10,[1]Data3!$BQ$11:$BQ$83</definedName>
    <definedName name="A125165134F">[1]Data3!$CC$1:$CC$10,[1]Data3!$CC$11:$CC$83</definedName>
    <definedName name="A125165138R">[1]Data3!$DM$1:$DM$10,[1]Data3!$DM$11:$DM$83</definedName>
    <definedName name="A125165142F">[1]Data3!$BL$1:$BL$10,[1]Data3!$BL$11:$BL$83</definedName>
    <definedName name="A125165146R">[1]Data3!$BR$1:$BR$10,[1]Data3!$BR$11:$BR$83</definedName>
    <definedName name="A125165150F">[1]Data3!$BX$1:$BX$10,[1]Data3!$BX$11:$BX$83</definedName>
    <definedName name="A125165154R">[1]Data3!$CD$1:$CD$10,[1]Data3!$CD$11:$CD$83</definedName>
    <definedName name="A125165158X">[1]Data3!$CY$1:$CY$10,[1]Data3!$CY$11:$CY$83</definedName>
    <definedName name="A125165162R">[1]Data3!$DT$1:$DT$10,[1]Data3!$DT$11:$DT$83</definedName>
    <definedName name="A125165166X">[1]Data3!$BY$1:$BY$10,[1]Data3!$BY$11:$BY$83</definedName>
    <definedName name="A125165170R">[1]Data3!$CN$1:$CN$10,[1]Data3!$CN$11:$CN$83</definedName>
    <definedName name="A125165174X">[1]Data3!$AY$1:$AY$10,[1]Data3!$AY$11:$AY$83</definedName>
    <definedName name="A125165178J">[1]Data3!$BH$1:$BH$10,[1]Data3!$BH$11:$BH$83</definedName>
    <definedName name="A125165182X">[1]Data3!$BK$1:$BK$10,[1]Data3!$BK$11:$BK$83</definedName>
    <definedName name="A125165186J">[1]Data3!$CL$1:$CL$10,[1]Data3!$CL$11:$CL$83</definedName>
    <definedName name="A125165190X">[1]Data3!$CR$1:$CR$10,[1]Data3!$CR$11:$CR$83</definedName>
    <definedName name="A125165194J">[1]Data3!$CU$1:$CU$10,[1]Data3!$CU$11:$CU$83</definedName>
    <definedName name="A125165198T">[1]Data3!$DP$1:$DP$10,[1]Data3!$DP$11:$DP$83</definedName>
    <definedName name="A125165202W">[1]Data3!$CA$1:$CA$10,[1]Data3!$CA$11:$CA$83</definedName>
    <definedName name="A125165206F">[1]Data3!$CM$1:$CM$10,[1]Data3!$CM$11:$CM$83</definedName>
    <definedName name="A125165210W">[1]Data3!$CP$1:$CP$10,[1]Data3!$CP$11:$CP$83</definedName>
    <definedName name="A125165214F">[1]Data3!$DE$1:$DE$10,[1]Data3!$DE$11:$DE$83</definedName>
    <definedName name="A125165218R">[1]Data3!$DH$1:$DH$10,[1]Data3!$DH$11:$DH$83</definedName>
    <definedName name="A125165222F">[1]Data3!$BJ$1:$BJ$10,[1]Data3!$BJ$11:$BJ$83</definedName>
    <definedName name="A125165226R">[1]Data3!$BN$1:$BN$10,[1]Data3!$BN$11:$BN$83</definedName>
    <definedName name="A125165230F">[1]Data3!$BW$1:$BW$10,[1]Data3!$BW$11:$BW$83</definedName>
    <definedName name="A125165234R">[1]Data3!$AZ$1:$AZ$10,[1]Data3!$AZ$11:$AZ$83</definedName>
    <definedName name="A125165238X">[1]Data3!$BC$1:$BC$10,[1]Data3!$BC$11:$BC$83</definedName>
    <definedName name="A125165242R">[1]Data3!$CJ$1:$CJ$10,[1]Data3!$CJ$11:$CJ$83</definedName>
    <definedName name="A125165246X">[1]Data3!$AX$1:$AX$10,[1]Data3!$AX$11:$AX$83</definedName>
    <definedName name="A125165250R">[1]Data3!$CE$1:$CE$10,[1]Data3!$CE$11:$CE$83</definedName>
    <definedName name="A125165254X">[1]Data3!$AV$1:$AV$10,[1]Data3!$AV$11:$AV$83</definedName>
    <definedName name="A125165258J">[1]Data3!$BB$1:$BB$10,[1]Data3!$BB$11:$BB$83</definedName>
    <definedName name="A125165262X">[1]Data3!$BE$1:$BE$10,[1]Data3!$BE$11:$BE$83</definedName>
    <definedName name="A125165266J">[1]Data3!$BT$1:$BT$10,[1]Data3!$BT$11:$BT$83</definedName>
    <definedName name="A125165270X">[1]Data3!$DD$1:$DD$10,[1]Data3!$DD$11:$DD$83</definedName>
    <definedName name="A125165274J">[1]Data3!$DG$1:$DG$10,[1]Data3!$DG$11:$DG$83</definedName>
    <definedName name="A125165278T">[1]Data3!$BP$1:$BP$10,[1]Data3!$BP$11:$BP$83</definedName>
    <definedName name="A125165282J">[1]Data3!$BV$1:$BV$10,[1]Data3!$BV$11:$BV$83</definedName>
    <definedName name="A125165286T">[1]Data3!$CQ$1:$CQ$10,[1]Data3!$CQ$11:$CQ$83</definedName>
    <definedName name="A125165290J">[1]Data3!$CT$1:$CT$10,[1]Data3!$CT$11:$CT$83</definedName>
    <definedName name="A125165294T">[1]Data3!$BZ$1:$BZ$10,[1]Data3!$BZ$11:$BZ$83</definedName>
    <definedName name="A125165298A">[1]Data3!$CX$1:$CX$10,[1]Data3!$CX$11:$CX$83</definedName>
    <definedName name="A125165302F">[1]Data3!$DS$1:$DS$10,[1]Data3!$DS$11:$DS$83</definedName>
    <definedName name="A125165306R">[1]Data3!$CS$1:$CS$10,[1]Data3!$CS$11:$CS$83</definedName>
    <definedName name="A125165310F">[1]Data3!$DQ$1:$DQ$10,[1]Data3!$DQ$11:$DQ$83</definedName>
    <definedName name="A125165314R">[1]Data3!$BA$1:$BA$10,[1]Data3!$BA$11:$BA$83</definedName>
    <definedName name="A125165318X">[1]Data3!$CH$1:$CH$10,[1]Data3!$CH$11:$CH$83</definedName>
    <definedName name="A125165322R">[1]Data3!$CW$1:$CW$10,[1]Data3!$CW$11:$CW$83</definedName>
    <definedName name="A125165326X">[1]Data3!$CZ$1:$CZ$10,[1]Data3!$CZ$11:$CZ$83</definedName>
    <definedName name="A125165330R">[1]Data3!$DU$1:$DU$10,[1]Data3!$DU$11:$DU$83</definedName>
    <definedName name="A125165334X">[1]Data4!$EP$1:$EP$10,[1]Data4!$EP$11:$EP$83</definedName>
    <definedName name="A125165338J">[1]Data4!$FK$1:$FK$10,[1]Data4!$FK$11:$FK$83</definedName>
    <definedName name="A125165342X">[1]Data4!$FT$1:$FT$10,[1]Data4!$FT$11:$FT$83</definedName>
    <definedName name="A125165346J">[1]Data4!$DG$1:$DG$10,[1]Data4!$DG$11:$DG$83</definedName>
    <definedName name="A125165350X">[1]Data4!$DS$1:$DS$10,[1]Data4!$DS$11:$DS$83</definedName>
    <definedName name="A125165354J">[1]Data4!$FF$1:$FF$10,[1]Data4!$FF$11:$FF$83</definedName>
    <definedName name="A125165358T">[1]Data4!$FX$1:$FX$10,[1]Data4!$FX$11:$FX$83</definedName>
    <definedName name="A125165362J">[1]Data4!$DN$1:$DN$10,[1]Data4!$DN$11:$DN$83</definedName>
    <definedName name="A125165366T">[1]Data4!$EC$1:$EC$10,[1]Data4!$EC$11:$EC$83</definedName>
    <definedName name="A125165370J">[1]Data4!$FM$1:$FM$10,[1]Data4!$FM$11:$FM$83</definedName>
    <definedName name="A125165374T">[1]Data4!$FV$1:$FV$10,[1]Data4!$FV$11:$FV$83</definedName>
    <definedName name="A125165378A">[1]Data4!$GB$1:$GB$10,[1]Data4!$GB$11:$GB$83</definedName>
    <definedName name="A125165382T">[1]Data4!$ES$1:$ES$10,[1]Data4!$ES$11:$ES$83</definedName>
    <definedName name="A125165386A">[1]Data4!$EY$1:$EY$10,[1]Data4!$EY$11:$EY$83</definedName>
    <definedName name="A125165390T">[1]Data4!$DY$1:$DY$10,[1]Data4!$DY$11:$DY$83</definedName>
    <definedName name="A125165394A">[1]Data4!$FL$1:$FL$10,[1]Data4!$FL$11:$FL$83</definedName>
    <definedName name="A125165398K">[1]Data4!$EL$1:$EL$10,[1]Data4!$EL$11:$EL$83</definedName>
    <definedName name="A125165402R">[1]Data4!$EU$1:$EU$10,[1]Data4!$EU$11:$EU$83</definedName>
    <definedName name="A125165406X">[1]Data4!$FP$1:$FP$10,[1]Data4!$FP$11:$FP$83</definedName>
    <definedName name="A125165410R">[1]Data4!$FY$1:$FY$10,[1]Data4!$FY$11:$FY$83</definedName>
    <definedName name="A125165414X">[1]Data4!$DP$1:$DP$10,[1]Data4!$DP$11:$DP$83</definedName>
    <definedName name="A125165418J">[1]Data4!$EE$1:$EE$10,[1]Data4!$EE$11:$EE$83</definedName>
    <definedName name="A125165422X">[1]Data4!$EQ$1:$EQ$10,[1]Data4!$EQ$11:$EQ$83</definedName>
    <definedName name="A125165426J">[1]Data4!$FU$1:$FU$10,[1]Data4!$FU$11:$FU$83</definedName>
    <definedName name="A125165430X">[1]Data4!$DQ$1:$DQ$10,[1]Data4!$DQ$11:$DQ$83</definedName>
    <definedName name="A125165434J">[1]Data4!$DW$1:$DW$10,[1]Data4!$DW$11:$DW$83</definedName>
    <definedName name="A125165438T">[1]Data4!$FS$1:$FS$10,[1]Data4!$FS$11:$FS$83</definedName>
    <definedName name="A125165442J">[1]Data4!$EA$1:$EA$10,[1]Data4!$EA$11:$EA$83</definedName>
    <definedName name="A125165446T">[1]Data4!$EM$1:$EM$10,[1]Data4!$EM$11:$EM$83</definedName>
    <definedName name="A125165450J">[1]Data4!$FW$1:$FW$10,[1]Data4!$FW$11:$FW$83</definedName>
    <definedName name="A125165454T">[1]Data4!$DV$1:$DV$10,[1]Data4!$DV$11:$DV$83</definedName>
    <definedName name="A125165458A">[1]Data4!$EB$1:$EB$10,[1]Data4!$EB$11:$EB$83</definedName>
    <definedName name="A125165462T">[1]Data4!$EH$1:$EH$10,[1]Data4!$EH$11:$EH$83</definedName>
    <definedName name="A125165466A">[1]Data4!$EN$1:$EN$10,[1]Data4!$EN$11:$EN$83</definedName>
    <definedName name="A125165470T">[1]Data4!$FI$1:$FI$10,[1]Data4!$FI$11:$FI$83</definedName>
    <definedName name="A125165474A">[1]Data4!$GD$1:$GD$10,[1]Data4!$GD$11:$GD$83</definedName>
    <definedName name="A125165478K">[1]Data4!$EI$1:$EI$10,[1]Data4!$EI$11:$EI$83</definedName>
    <definedName name="A125165482A">[1]Data4!$EX$1:$EX$10,[1]Data4!$EX$11:$EX$83</definedName>
    <definedName name="A125165486K">[1]Data4!$DI$1:$DI$10,[1]Data4!$DI$11:$DI$83</definedName>
    <definedName name="A125165490A">[1]Data4!$DR$1:$DR$10,[1]Data4!$DR$11:$DR$83</definedName>
    <definedName name="A125165494K">[1]Data4!$DU$1:$DU$10,[1]Data4!$DU$11:$DU$83</definedName>
    <definedName name="A125165498V">[1]Data4!$EV$1:$EV$10,[1]Data4!$EV$11:$EV$83</definedName>
    <definedName name="A125165502X">[1]Data4!$FB$1:$FB$10,[1]Data4!$FB$11:$FB$83</definedName>
    <definedName name="A125165506J">[1]Data4!$FE$1:$FE$10,[1]Data4!$FE$11:$FE$83</definedName>
    <definedName name="A125165510X">[1]Data4!$FZ$1:$FZ$10,[1]Data4!$FZ$11:$FZ$83</definedName>
    <definedName name="A125165514J">[1]Data4!$EK$1:$EK$10,[1]Data4!$EK$11:$EK$83</definedName>
    <definedName name="A125165518T">[1]Data4!$EW$1:$EW$10,[1]Data4!$EW$11:$EW$83</definedName>
    <definedName name="A125165522J">[1]Data4!$EZ$1:$EZ$10,[1]Data4!$EZ$11:$EZ$83</definedName>
    <definedName name="A125165526T">[1]Data4!$FO$1:$FO$10,[1]Data4!$FO$11:$FO$83</definedName>
    <definedName name="A125165530J">[1]Data4!$FR$1:$FR$10,[1]Data4!$FR$11:$FR$83</definedName>
    <definedName name="A125165534T">[1]Data4!$DT$1:$DT$10,[1]Data4!$DT$11:$DT$83</definedName>
    <definedName name="A125165538A">[1]Data4!$DX$1:$DX$10,[1]Data4!$DX$11:$DX$83</definedName>
    <definedName name="A125165542T">[1]Data4!$EG$1:$EG$10,[1]Data4!$EG$11:$EG$83</definedName>
    <definedName name="A125165546A">[1]Data4!$DJ$1:$DJ$10,[1]Data4!$DJ$11:$DJ$83</definedName>
    <definedName name="A125165550T">[1]Data4!$DM$1:$DM$10,[1]Data4!$DM$11:$DM$83</definedName>
    <definedName name="A125165554A">[1]Data4!$ET$1:$ET$10,[1]Data4!$ET$11:$ET$83</definedName>
    <definedName name="A125165558K">[1]Data4!$DH$1:$DH$10,[1]Data4!$DH$11:$DH$83</definedName>
    <definedName name="A125165562A">[1]Data4!$EO$1:$EO$10,[1]Data4!$EO$11:$EO$83</definedName>
    <definedName name="A125165566K">[1]Data4!$DF$1:$DF$10,[1]Data4!$DF$11:$DF$83</definedName>
    <definedName name="A125165570A">[1]Data4!$DL$1:$DL$10,[1]Data4!$DL$11:$DL$83</definedName>
    <definedName name="A125165574K">[1]Data4!$DO$1:$DO$10,[1]Data4!$DO$11:$DO$83</definedName>
    <definedName name="A125165578V">[1]Data4!$ED$1:$ED$10,[1]Data4!$ED$11:$ED$83</definedName>
    <definedName name="A125165582K">[1]Data4!$FN$1:$FN$10,[1]Data4!$FN$11:$FN$83</definedName>
    <definedName name="A125165586V">[1]Data4!$FQ$1:$FQ$10,[1]Data4!$FQ$11:$FQ$83</definedName>
    <definedName name="A125165590K">[1]Data4!$DZ$1:$DZ$10,[1]Data4!$DZ$11:$DZ$83</definedName>
    <definedName name="A125165594V">[1]Data4!$EF$1:$EF$10,[1]Data4!$EF$11:$EF$83</definedName>
    <definedName name="A125165598C">[1]Data4!$FA$1:$FA$10,[1]Data4!$FA$11:$FA$83</definedName>
    <definedName name="A125165602J">[1]Data4!$FD$1:$FD$10,[1]Data4!$FD$11:$FD$83</definedName>
    <definedName name="A125165606T">[1]Data4!$EJ$1:$EJ$10,[1]Data4!$EJ$11:$EJ$83</definedName>
    <definedName name="A125165610J">[1]Data4!$FH$1:$FH$10,[1]Data4!$FH$11:$FH$83</definedName>
    <definedName name="A125165614T">[1]Data4!$GC$1:$GC$10,[1]Data4!$GC$11:$GC$83</definedName>
    <definedName name="A125165618A">[1]Data4!$FC$1:$FC$10,[1]Data4!$FC$11:$FC$83</definedName>
    <definedName name="A125165622T">[1]Data4!$GA$1:$GA$10,[1]Data4!$GA$11:$GA$83</definedName>
    <definedName name="A125165626A">[1]Data4!$DK$1:$DK$10,[1]Data4!$DK$11:$DK$83</definedName>
    <definedName name="A125165630T">[1]Data4!$ER$1:$ER$10,[1]Data4!$ER$11:$ER$83</definedName>
    <definedName name="A125165634A">[1]Data4!$FG$1:$FG$10,[1]Data4!$FG$11:$FG$83</definedName>
    <definedName name="A125165638K">[1]Data4!$FJ$1:$FJ$10,[1]Data4!$FJ$11:$FJ$83</definedName>
    <definedName name="A125165642A">[1]Data4!$GE$1:$GE$10,[1]Data4!$GE$11:$GE$83</definedName>
    <definedName name="A125165646K">[1]Data1!$DL$1:$DL$10,[1]Data1!$DL$11:$DL$83</definedName>
    <definedName name="A125165650A">[1]Data1!$EG$1:$EG$10,[1]Data1!$EG$11:$EG$83</definedName>
    <definedName name="A125165654K">[1]Data1!$EP$1:$EP$10,[1]Data1!$EP$11:$EP$83</definedName>
    <definedName name="A125165658V">[1]Data1!$CC$1:$CC$10,[1]Data1!$CC$11:$CC$83</definedName>
    <definedName name="A125165662K">[1]Data1!$CO$1:$CO$10,[1]Data1!$CO$11:$CO$83</definedName>
    <definedName name="A125165666V">[1]Data1!$EB$1:$EB$10,[1]Data1!$EB$11:$EB$83</definedName>
    <definedName name="A125165670K">[1]Data1!$ET$1:$ET$10,[1]Data1!$ET$11:$ET$83</definedName>
    <definedName name="A125165674V">[1]Data1!$CJ$1:$CJ$10,[1]Data1!$CJ$11:$CJ$83</definedName>
    <definedName name="A125165678C">[1]Data1!$CY$1:$CY$10,[1]Data1!$CY$11:$CY$83</definedName>
    <definedName name="A125165682V">[1]Data1!$EI$1:$EI$10,[1]Data1!$EI$11:$EI$83</definedName>
    <definedName name="A125165686C">[1]Data1!$ER$1:$ER$10,[1]Data1!$ER$11:$ER$83</definedName>
    <definedName name="A125165690V">[1]Data1!$EX$1:$EX$10,[1]Data1!$EX$11:$EX$83</definedName>
    <definedName name="A125165694C">[1]Data1!$DO$1:$DO$10,[1]Data1!$DO$11:$DO$83</definedName>
    <definedName name="A125165698L">[1]Data1!$DU$1:$DU$10,[1]Data1!$DU$11:$DU$83</definedName>
    <definedName name="A125165702T">[1]Data1!$CU$1:$CU$10,[1]Data1!$CU$11:$CU$83</definedName>
    <definedName name="A125165706A">[1]Data1!$EH$1:$EH$10,[1]Data1!$EH$11:$EH$83</definedName>
    <definedName name="A125165710T">[1]Data1!$DH$1:$DH$10,[1]Data1!$DH$11:$DH$83</definedName>
    <definedName name="A125165714A">[1]Data1!$DQ$1:$DQ$10,[1]Data1!$DQ$11:$DQ$83</definedName>
    <definedName name="A125165718K">[1]Data1!$EL$1:$EL$10,[1]Data1!$EL$11:$EL$83</definedName>
    <definedName name="A125165722A">[1]Data1!$EU$1:$EU$10,[1]Data1!$EU$11:$EU$83</definedName>
    <definedName name="A125165726K">[1]Data1!$CL$1:$CL$10,[1]Data1!$CL$11:$CL$83</definedName>
    <definedName name="A125165730A">[1]Data1!$DA$1:$DA$10,[1]Data1!$DA$11:$DA$83</definedName>
    <definedName name="A125165734K">[1]Data1!$DM$1:$DM$10,[1]Data1!$DM$11:$DM$83</definedName>
    <definedName name="A125165738V">[1]Data1!$EQ$1:$EQ$10,[1]Data1!$EQ$11:$EQ$83</definedName>
    <definedName name="A125165742K">[1]Data1!$CM$1:$CM$10,[1]Data1!$CM$11:$CM$83</definedName>
    <definedName name="A125165746V">[1]Data1!$CS$1:$CS$10,[1]Data1!$CS$11:$CS$83</definedName>
    <definedName name="A125165750K">[1]Data1!$EO$1:$EO$10,[1]Data1!$EO$11:$EO$83</definedName>
    <definedName name="A125165754V">[1]Data1!$CW$1:$CW$10,[1]Data1!$CW$11:$CW$83</definedName>
    <definedName name="A125165758C">[1]Data1!$DI$1:$DI$10,[1]Data1!$DI$11:$DI$83</definedName>
    <definedName name="A125165762V">[1]Data1!$ES$1:$ES$10,[1]Data1!$ES$11:$ES$83</definedName>
    <definedName name="A125165766C">[1]Data1!$CR$1:$CR$10,[1]Data1!$CR$11:$CR$83</definedName>
    <definedName name="A125165770V">[1]Data1!$CX$1:$CX$10,[1]Data1!$CX$11:$CX$83</definedName>
    <definedName name="A125165774C">[1]Data1!$DD$1:$DD$10,[1]Data1!$DD$11:$DD$83</definedName>
    <definedName name="A125165778L">[1]Data1!$DJ$1:$DJ$10,[1]Data1!$DJ$11:$DJ$83</definedName>
    <definedName name="A125165782C">[1]Data1!$EE$1:$EE$10,[1]Data1!$EE$11:$EE$83</definedName>
    <definedName name="A125165786L">[1]Data1!$EZ$1:$EZ$10,[1]Data1!$EZ$11:$EZ$83</definedName>
    <definedName name="A125165790C">[1]Data1!$DE$1:$DE$10,[1]Data1!$DE$11:$DE$83</definedName>
    <definedName name="A125165794L">[1]Data1!$DT$1:$DT$10,[1]Data1!$DT$11:$DT$83</definedName>
    <definedName name="A125165798W">[1]Data1!$CE$1:$CE$10,[1]Data1!$CE$11:$CE$83</definedName>
    <definedName name="A125165802A">[1]Data1!$CN$1:$CN$10,[1]Data1!$CN$11:$CN$83</definedName>
    <definedName name="A125165806K">[1]Data1!$CQ$1:$CQ$10,[1]Data1!$CQ$11:$CQ$83</definedName>
    <definedName name="A125165810A">[1]Data1!$DR$1:$DR$10,[1]Data1!$DR$11:$DR$83</definedName>
    <definedName name="A125165814K">[1]Data1!$DX$1:$DX$10,[1]Data1!$DX$11:$DX$83</definedName>
    <definedName name="A125165818V">[1]Data1!$EA$1:$EA$10,[1]Data1!$EA$11:$EA$83</definedName>
    <definedName name="A125165822K">[1]Data1!$EV$1:$EV$10,[1]Data1!$EV$11:$EV$83</definedName>
    <definedName name="A125165826V">[1]Data1!$DG$1:$DG$10,[1]Data1!$DG$11:$DG$83</definedName>
    <definedName name="A125165830K">[1]Data1!$DS$1:$DS$10,[1]Data1!$DS$11:$DS$83</definedName>
    <definedName name="A125165834V">[1]Data1!$DV$1:$DV$10,[1]Data1!$DV$11:$DV$83</definedName>
    <definedName name="A125165838C">[1]Data1!$EK$1:$EK$10,[1]Data1!$EK$11:$EK$83</definedName>
    <definedName name="A125165842V">[1]Data1!$EN$1:$EN$10,[1]Data1!$EN$11:$EN$83</definedName>
    <definedName name="A125165846C">[1]Data1!$CP$1:$CP$10,[1]Data1!$CP$11:$CP$83</definedName>
    <definedName name="A125165850V">[1]Data1!$CT$1:$CT$10,[1]Data1!$CT$11:$CT$83</definedName>
    <definedName name="A125165854C">[1]Data1!$DC$1:$DC$10,[1]Data1!$DC$11:$DC$83</definedName>
    <definedName name="A125165858L">[1]Data1!$CF$1:$CF$10,[1]Data1!$CF$11:$CF$83</definedName>
    <definedName name="A125165862C">[1]Data1!$CI$1:$CI$10,[1]Data1!$CI$11:$CI$83</definedName>
    <definedName name="A125165866L">[1]Data1!$DP$1:$DP$10,[1]Data1!$DP$11:$DP$83</definedName>
    <definedName name="A125165870C">[1]Data1!$CD$1:$CD$10,[1]Data1!$CD$11:$CD$83</definedName>
    <definedName name="A125165874L">[1]Data1!$DK$1:$DK$10,[1]Data1!$DK$11:$DK$83</definedName>
    <definedName name="A125165878W">[1]Data1!$CB$1:$CB$10,[1]Data1!$CB$11:$CB$83</definedName>
    <definedName name="A125165882L">[1]Data1!$CH$1:$CH$10,[1]Data1!$CH$11:$CH$83</definedName>
    <definedName name="A125165886W">[1]Data1!$CK$1:$CK$10,[1]Data1!$CK$11:$CK$83</definedName>
    <definedName name="A125165890L">[1]Data1!$CZ$1:$CZ$10,[1]Data1!$CZ$11:$CZ$83</definedName>
    <definedName name="A125165894W">[1]Data1!$EJ$1:$EJ$10,[1]Data1!$EJ$11:$EJ$83</definedName>
    <definedName name="A125165898F">[1]Data1!$EM$1:$EM$10,[1]Data1!$EM$11:$EM$83</definedName>
    <definedName name="A125165902K">[1]Data1!$CV$1:$CV$10,[1]Data1!$CV$11:$CV$83</definedName>
    <definedName name="A125165906V">[1]Data1!$DB$1:$DB$10,[1]Data1!$DB$11:$DB$83</definedName>
    <definedName name="A125165910K">[1]Data1!$DW$1:$DW$10,[1]Data1!$DW$11:$DW$83</definedName>
    <definedName name="A125165914V">[1]Data1!$DZ$1:$DZ$10,[1]Data1!$DZ$11:$DZ$83</definedName>
    <definedName name="A125165918C">[1]Data1!$DF$1:$DF$10,[1]Data1!$DF$11:$DF$83</definedName>
    <definedName name="A125165922V">[1]Data1!$ED$1:$ED$10,[1]Data1!$ED$11:$ED$83</definedName>
    <definedName name="A125165926C">[1]Data1!$EY$1:$EY$10,[1]Data1!$EY$11:$EY$83</definedName>
    <definedName name="A125165930V">[1]Data1!$DY$1:$DY$10,[1]Data1!$DY$11:$DY$83</definedName>
    <definedName name="A125165934C">[1]Data1!$EW$1:$EW$10,[1]Data1!$EW$11:$EW$83</definedName>
    <definedName name="A125165938L">[1]Data1!$CG$1:$CG$10,[1]Data1!$CG$11:$CG$83</definedName>
    <definedName name="A125165942C">[1]Data1!$DN$1:$DN$10,[1]Data1!$DN$11:$DN$83</definedName>
    <definedName name="A125165946L">[1]Data1!$EC$1:$EC$10,[1]Data1!$EC$11:$EC$83</definedName>
    <definedName name="A125165950C">[1]Data1!$EF$1:$EF$10,[1]Data1!$EF$11:$EF$83</definedName>
    <definedName name="A125165954L">[1]Data1!$FA$1:$FA$10,[1]Data1!$FA$11:$FA$83</definedName>
    <definedName name="A125165958W">[1]Data2!$CV$1:$CV$10,[1]Data2!$CV$11:$CV$83</definedName>
    <definedName name="A125165962L">[1]Data2!$DQ$1:$DQ$10,[1]Data2!$DQ$11:$DQ$83</definedName>
    <definedName name="A125165966W">[1]Data2!$DZ$1:$DZ$10,[1]Data2!$DZ$11:$DZ$83</definedName>
    <definedName name="A125165970L">[1]Data2!$BM$1:$BM$10,[1]Data2!$BM$11:$BM$83</definedName>
    <definedName name="A125165974W">[1]Data2!$BY$1:$BY$10,[1]Data2!$BY$11:$BY$83</definedName>
    <definedName name="A125165978F">[1]Data2!$DL$1:$DL$10,[1]Data2!$DL$11:$DL$83</definedName>
    <definedName name="A125165982W">[1]Data2!$ED$1:$ED$10,[1]Data2!$ED$11:$ED$83</definedName>
    <definedName name="A125165986F">[1]Data2!$BT$1:$BT$10,[1]Data2!$BT$11:$BT$83</definedName>
    <definedName name="A125165990W">[1]Data2!$CI$1:$CI$10,[1]Data2!$CI$11:$CI$83</definedName>
    <definedName name="A125165994F">[1]Data2!$DS$1:$DS$10,[1]Data2!$DS$11:$DS$83</definedName>
    <definedName name="A125165998R">[1]Data2!$EB$1:$EB$10,[1]Data2!$EB$11:$EB$83</definedName>
    <definedName name="A125166002W">[1]Data2!$EH$1:$EH$10,[1]Data2!$EH$11:$EH$83</definedName>
    <definedName name="A125166006F">[1]Data2!$CY$1:$CY$10,[1]Data2!$CY$11:$CY$83</definedName>
    <definedName name="A125166010W">[1]Data2!$DE$1:$DE$10,[1]Data2!$DE$11:$DE$83</definedName>
    <definedName name="A125166014F">[1]Data2!$CE$1:$CE$10,[1]Data2!$CE$11:$CE$83</definedName>
    <definedName name="A125166018R">[1]Data2!$DR$1:$DR$10,[1]Data2!$DR$11:$DR$83</definedName>
    <definedName name="A125166022F">[1]Data2!$CR$1:$CR$10,[1]Data2!$CR$11:$CR$83</definedName>
    <definedName name="A125166026R">[1]Data2!$DA$1:$DA$10,[1]Data2!$DA$11:$DA$83</definedName>
    <definedName name="A125166030F">[1]Data2!$DV$1:$DV$10,[1]Data2!$DV$11:$DV$83</definedName>
    <definedName name="A125166034R">[1]Data2!$EE$1:$EE$10,[1]Data2!$EE$11:$EE$83</definedName>
    <definedName name="A125166038X">[1]Data2!$BV$1:$BV$10,[1]Data2!$BV$11:$BV$83</definedName>
    <definedName name="A125166042R">[1]Data2!$CK$1:$CK$10,[1]Data2!$CK$11:$CK$83</definedName>
    <definedName name="A125166046X">[1]Data2!$CW$1:$CW$10,[1]Data2!$CW$11:$CW$83</definedName>
    <definedName name="A125166050R">[1]Data2!$EA$1:$EA$10,[1]Data2!$EA$11:$EA$83</definedName>
    <definedName name="A125166054X">[1]Data2!$BW$1:$BW$10,[1]Data2!$BW$11:$BW$83</definedName>
    <definedName name="A125166058J">[1]Data2!$CC$1:$CC$10,[1]Data2!$CC$11:$CC$83</definedName>
    <definedName name="A125166062X">[1]Data2!$DY$1:$DY$10,[1]Data2!$DY$11:$DY$83</definedName>
    <definedName name="A125166066J">[1]Data2!$CG$1:$CG$10,[1]Data2!$CG$11:$CG$83</definedName>
    <definedName name="A125166070X">[1]Data2!$CS$1:$CS$10,[1]Data2!$CS$11:$CS$83</definedName>
    <definedName name="A125166074J">[1]Data2!$EC$1:$EC$10,[1]Data2!$EC$11:$EC$83</definedName>
    <definedName name="A125166078T">[1]Data2!$CB$1:$CB$10,[1]Data2!$CB$11:$CB$83</definedName>
    <definedName name="A125166082J">[1]Data2!$CH$1:$CH$10,[1]Data2!$CH$11:$CH$83</definedName>
    <definedName name="A125166086T">[1]Data2!$CN$1:$CN$10,[1]Data2!$CN$11:$CN$83</definedName>
    <definedName name="A125166090J">[1]Data2!$CT$1:$CT$10,[1]Data2!$CT$11:$CT$83</definedName>
    <definedName name="A125166094T">[1]Data2!$DO$1:$DO$10,[1]Data2!$DO$11:$DO$83</definedName>
    <definedName name="A125166098A">[1]Data2!$EJ$1:$EJ$10,[1]Data2!$EJ$11:$EJ$83</definedName>
    <definedName name="A125166102F">[1]Data2!$CO$1:$CO$10,[1]Data2!$CO$11:$CO$83</definedName>
    <definedName name="A125166106R">[1]Data2!$DD$1:$DD$10,[1]Data2!$DD$11:$DD$83</definedName>
    <definedName name="A125166110F">[1]Data2!$BO$1:$BO$10,[1]Data2!$BO$11:$BO$83</definedName>
    <definedName name="A125166114R">[1]Data2!$BX$1:$BX$10,[1]Data2!$BX$11:$BX$83</definedName>
    <definedName name="A125166118X">[1]Data2!$CA$1:$CA$10,[1]Data2!$CA$11:$CA$83</definedName>
    <definedName name="A125166122R">[1]Data2!$DB$1:$DB$10,[1]Data2!$DB$11:$DB$83</definedName>
    <definedName name="A125166126X">[1]Data2!$DH$1:$DH$10,[1]Data2!$DH$11:$DH$83</definedName>
    <definedName name="A125166130R">[1]Data2!$DK$1:$DK$10,[1]Data2!$DK$11:$DK$83</definedName>
    <definedName name="A125166134X">[1]Data2!$EF$1:$EF$10,[1]Data2!$EF$11:$EF$83</definedName>
    <definedName name="A125166138J">[1]Data2!$CQ$1:$CQ$10,[1]Data2!$CQ$11:$CQ$83</definedName>
    <definedName name="A125166142X">[1]Data2!$DC$1:$DC$10,[1]Data2!$DC$11:$DC$83</definedName>
    <definedName name="A125166146J">[1]Data2!$DF$1:$DF$10,[1]Data2!$DF$11:$DF$83</definedName>
    <definedName name="A125166150X">[1]Data2!$DU$1:$DU$10,[1]Data2!$DU$11:$DU$83</definedName>
    <definedName name="A125166154J">[1]Data2!$DX$1:$DX$10,[1]Data2!$DX$11:$DX$83</definedName>
    <definedName name="A125166158T">[1]Data2!$BZ$1:$BZ$10,[1]Data2!$BZ$11:$BZ$83</definedName>
    <definedName name="A125166162J">[1]Data2!$CD$1:$CD$10,[1]Data2!$CD$11:$CD$83</definedName>
    <definedName name="A125166166T">[1]Data2!$CM$1:$CM$10,[1]Data2!$CM$11:$CM$83</definedName>
    <definedName name="A125166170J">[1]Data2!$BP$1:$BP$10,[1]Data2!$BP$11:$BP$83</definedName>
    <definedName name="A125166174T">[1]Data2!$BS$1:$BS$10,[1]Data2!$BS$11:$BS$83</definedName>
    <definedName name="A125166178A">[1]Data2!$CZ$1:$CZ$10,[1]Data2!$CZ$11:$CZ$83</definedName>
    <definedName name="A125166182T">[1]Data2!$BN$1:$BN$10,[1]Data2!$BN$11:$BN$83</definedName>
    <definedName name="A125166186A">[1]Data2!$CU$1:$CU$10,[1]Data2!$CU$11:$CU$83</definedName>
    <definedName name="A125166190T">[1]Data2!$BL$1:$BL$10,[1]Data2!$BL$11:$BL$83</definedName>
    <definedName name="A125166194A">[1]Data2!$BR$1:$BR$10,[1]Data2!$BR$11:$BR$83</definedName>
    <definedName name="A125166198K">[1]Data2!$BU$1:$BU$10,[1]Data2!$BU$11:$BU$83</definedName>
    <definedName name="A125166202R">[1]Data2!$CJ$1:$CJ$10,[1]Data2!$CJ$11:$CJ$83</definedName>
    <definedName name="A125166206X">[1]Data2!$DT$1:$DT$10,[1]Data2!$DT$11:$DT$83</definedName>
    <definedName name="A125166210R">[1]Data2!$DW$1:$DW$10,[1]Data2!$DW$11:$DW$83</definedName>
    <definedName name="A125166214X">[1]Data2!$CF$1:$CF$10,[1]Data2!$CF$11:$CF$83</definedName>
    <definedName name="A125166218J">[1]Data2!$CL$1:$CL$10,[1]Data2!$CL$11:$CL$83</definedName>
    <definedName name="A125166222X">[1]Data2!$DG$1:$DG$10,[1]Data2!$DG$11:$DG$83</definedName>
    <definedName name="A125166226J">[1]Data2!$DJ$1:$DJ$10,[1]Data2!$DJ$11:$DJ$83</definedName>
    <definedName name="A125166230X">[1]Data2!$CP$1:$CP$10,[1]Data2!$CP$11:$CP$83</definedName>
    <definedName name="A125166234J">[1]Data2!$DN$1:$DN$10,[1]Data2!$DN$11:$DN$83</definedName>
    <definedName name="A125166238T">[1]Data2!$EI$1:$EI$10,[1]Data2!$EI$11:$EI$83</definedName>
    <definedName name="A125166242J">[1]Data2!$DI$1:$DI$10,[1]Data2!$DI$11:$DI$83</definedName>
    <definedName name="A125166246T">[1]Data2!$EG$1:$EG$10,[1]Data2!$EG$11:$EG$83</definedName>
    <definedName name="A125166250J">[1]Data2!$BQ$1:$BQ$10,[1]Data2!$BQ$11:$BQ$83</definedName>
    <definedName name="A125166254T">[1]Data2!$CX$1:$CX$10,[1]Data2!$CX$11:$CX$83</definedName>
    <definedName name="A125166258A">[1]Data2!$DM$1:$DM$10,[1]Data2!$DM$11:$DM$83</definedName>
    <definedName name="A125166262T">[1]Data2!$DP$1:$DP$10,[1]Data2!$DP$11:$DP$83</definedName>
    <definedName name="A125166266A">[1]Data2!$EK$1:$EK$10,[1]Data2!$EK$11:$EK$83</definedName>
    <definedName name="A125166270T">[1]Data2!$FV$1:$FV$10,[1]Data2!$FV$11:$FV$83</definedName>
    <definedName name="A125166274A">[1]Data2!$GQ$1:$GQ$10,[1]Data2!$GQ$11:$GQ$83</definedName>
    <definedName name="A125166278K">[1]Data2!$GZ$1:$GZ$10,[1]Data2!$GZ$11:$GZ$83</definedName>
    <definedName name="A125166282A">[1]Data2!$EM$1:$EM$10,[1]Data2!$EM$11:$EM$83</definedName>
    <definedName name="A125166286K">[1]Data2!$EY$1:$EY$10,[1]Data2!$EY$11:$EY$83</definedName>
    <definedName name="A125166290A">[1]Data2!$GL$1:$GL$10,[1]Data2!$GL$11:$GL$83</definedName>
    <definedName name="A125166294K">[1]Data2!$HD$1:$HD$10,[1]Data2!$HD$11:$HD$83</definedName>
    <definedName name="A125166298V">[1]Data2!$ET$1:$ET$10,[1]Data2!$ET$11:$ET$83</definedName>
    <definedName name="A125166302X">[1]Data2!$FI$1:$FI$10,[1]Data2!$FI$11:$FI$83</definedName>
    <definedName name="A125166306J">[1]Data2!$GS$1:$GS$10,[1]Data2!$GS$11:$GS$83</definedName>
    <definedName name="A125166310X">[1]Data2!$HB$1:$HB$10,[1]Data2!$HB$11:$HB$83</definedName>
    <definedName name="A125166314J">[1]Data2!$HH$1:$HH$10,[1]Data2!$HH$11:$HH$83</definedName>
    <definedName name="A125166318T">[1]Data2!$FY$1:$FY$10,[1]Data2!$FY$11:$FY$83</definedName>
    <definedName name="A125166322J">[1]Data2!$GE$1:$GE$10,[1]Data2!$GE$11:$GE$83</definedName>
    <definedName name="A125166326T">[1]Data2!$FE$1:$FE$10,[1]Data2!$FE$11:$FE$83</definedName>
    <definedName name="A125166330J">[1]Data2!$GR$1:$GR$10,[1]Data2!$GR$11:$GR$83</definedName>
    <definedName name="A125166334T">[1]Data2!$FR$1:$FR$10,[1]Data2!$FR$11:$FR$83</definedName>
    <definedName name="A125166338A">[1]Data2!$GA$1:$GA$10,[1]Data2!$GA$11:$GA$83</definedName>
    <definedName name="A125166342T">[1]Data2!$GV$1:$GV$10,[1]Data2!$GV$11:$GV$83</definedName>
    <definedName name="A125166346A">[1]Data2!$HE$1:$HE$10,[1]Data2!$HE$11:$HE$83</definedName>
    <definedName name="A125166350T">[1]Data2!$EV$1:$EV$10,[1]Data2!$EV$11:$EV$83</definedName>
    <definedName name="A125166354A">[1]Data2!$FK$1:$FK$10,[1]Data2!$FK$11:$FK$83</definedName>
    <definedName name="A125166358K">[1]Data2!$FW$1:$FW$10,[1]Data2!$FW$11:$FW$83</definedName>
    <definedName name="A125166362A">[1]Data2!$HA$1:$HA$10,[1]Data2!$HA$11:$HA$83</definedName>
    <definedName name="A125166366K">[1]Data2!$EW$1:$EW$10,[1]Data2!$EW$11:$EW$83</definedName>
    <definedName name="A125166370A">[1]Data2!$FC$1:$FC$10,[1]Data2!$FC$11:$FC$83</definedName>
    <definedName name="A125166374K">[1]Data2!$GY$1:$GY$10,[1]Data2!$GY$11:$GY$83</definedName>
    <definedName name="A125166378V">[1]Data2!$FG$1:$FG$10,[1]Data2!$FG$11:$FG$83</definedName>
    <definedName name="A125166382K">[1]Data2!$FS$1:$FS$10,[1]Data2!$FS$11:$FS$83</definedName>
    <definedName name="A125166386V">[1]Data2!$HC$1:$HC$10,[1]Data2!$HC$11:$HC$83</definedName>
    <definedName name="A125166390K">[1]Data2!$FB$1:$FB$10,[1]Data2!$FB$11:$FB$83</definedName>
    <definedName name="A125166394V">[1]Data2!$FH$1:$FH$10,[1]Data2!$FH$11:$FH$83</definedName>
    <definedName name="A125166398C">[1]Data2!$FN$1:$FN$10,[1]Data2!$FN$11:$FN$83</definedName>
    <definedName name="A125166402J">[1]Data2!$FT$1:$FT$10,[1]Data2!$FT$11:$FT$83</definedName>
    <definedName name="A125166406T">[1]Data2!$GO$1:$GO$10,[1]Data2!$GO$11:$GO$83</definedName>
    <definedName name="A125166410J">[1]Data2!$HJ$1:$HJ$10,[1]Data2!$HJ$11:$HJ$83</definedName>
    <definedName name="A125166414T">[1]Data2!$FO$1:$FO$10,[1]Data2!$FO$11:$FO$83</definedName>
    <definedName name="A125166418A">[1]Data2!$GD$1:$GD$10,[1]Data2!$GD$11:$GD$83</definedName>
    <definedName name="A125166422T">[1]Data2!$EO$1:$EO$10,[1]Data2!$EO$11:$EO$83</definedName>
    <definedName name="A125166426A">[1]Data2!$EX$1:$EX$10,[1]Data2!$EX$11:$EX$83</definedName>
    <definedName name="A125166430T">[1]Data2!$FA$1:$FA$10,[1]Data2!$FA$11:$FA$83</definedName>
    <definedName name="A125166434A">[1]Data2!$GB$1:$GB$10,[1]Data2!$GB$11:$GB$83</definedName>
    <definedName name="A125166438K">[1]Data2!$GH$1:$GH$10,[1]Data2!$GH$11:$GH$83</definedName>
    <definedName name="A125166442A">[1]Data2!$GK$1:$GK$10,[1]Data2!$GK$11:$GK$83</definedName>
    <definedName name="A125166446K">[1]Data2!$HF$1:$HF$10,[1]Data2!$HF$11:$HF$83</definedName>
    <definedName name="A125166450A">[1]Data2!$FQ$1:$FQ$10,[1]Data2!$FQ$11:$FQ$83</definedName>
    <definedName name="A125166454K">[1]Data2!$GC$1:$GC$10,[1]Data2!$GC$11:$GC$83</definedName>
    <definedName name="A125166458V">[1]Data2!$GF$1:$GF$10,[1]Data2!$GF$11:$GF$83</definedName>
    <definedName name="A125166462K">[1]Data2!$GU$1:$GU$10,[1]Data2!$GU$11:$GU$83</definedName>
    <definedName name="A125166466V">[1]Data2!$GX$1:$GX$10,[1]Data2!$GX$11:$GX$83</definedName>
    <definedName name="A125166470K">[1]Data2!$EZ$1:$EZ$10,[1]Data2!$EZ$11:$EZ$83</definedName>
    <definedName name="A125166474V">[1]Data2!$FD$1:$FD$10,[1]Data2!$FD$11:$FD$83</definedName>
    <definedName name="A125166478C">[1]Data2!$FM$1:$FM$10,[1]Data2!$FM$11:$FM$83</definedName>
    <definedName name="A125166482V">[1]Data2!$EP$1:$EP$10,[1]Data2!$EP$11:$EP$83</definedName>
    <definedName name="A125166486C">[1]Data2!$ES$1:$ES$10,[1]Data2!$ES$11:$ES$83</definedName>
    <definedName name="A125166490V">[1]Data2!$FZ$1:$FZ$10,[1]Data2!$FZ$11:$FZ$83</definedName>
    <definedName name="A125166494C">[1]Data2!$EN$1:$EN$10,[1]Data2!$EN$11:$EN$83</definedName>
    <definedName name="A125166498L">[1]Data2!$FU$1:$FU$10,[1]Data2!$FU$11:$FU$83</definedName>
    <definedName name="A125166502T">[1]Data2!$EL$1:$EL$10,[1]Data2!$EL$11:$EL$83</definedName>
    <definedName name="A125166506A">[1]Data2!$ER$1:$ER$10,[1]Data2!$ER$11:$ER$83</definedName>
    <definedName name="A125166510T">[1]Data2!$EU$1:$EU$10,[1]Data2!$EU$11:$EU$83</definedName>
    <definedName name="A125166514A">[1]Data2!$FJ$1:$FJ$10,[1]Data2!$FJ$11:$FJ$83</definedName>
    <definedName name="A125166518K">[1]Data2!$GT$1:$GT$10,[1]Data2!$GT$11:$GT$83</definedName>
    <definedName name="A125166522A">[1]Data2!$GW$1:$GW$10,[1]Data2!$GW$11:$GW$83</definedName>
    <definedName name="A125166526K">[1]Data2!$FF$1:$FF$10,[1]Data2!$FF$11:$FF$83</definedName>
    <definedName name="A125166530A">[1]Data2!$FL$1:$FL$10,[1]Data2!$FL$11:$FL$83</definedName>
    <definedName name="A125166534K">[1]Data2!$GG$1:$GG$10,[1]Data2!$GG$11:$GG$83</definedName>
    <definedName name="A125166538V">[1]Data2!$GJ$1:$GJ$10,[1]Data2!$GJ$11:$GJ$83</definedName>
    <definedName name="A125166542K">[1]Data2!$FP$1:$FP$10,[1]Data2!$FP$11:$FP$83</definedName>
    <definedName name="A125166546V">[1]Data2!$GN$1:$GN$10,[1]Data2!$GN$11:$GN$83</definedName>
    <definedName name="A125166550K">[1]Data2!$HI$1:$HI$10,[1]Data2!$HI$11:$HI$83</definedName>
    <definedName name="A125166554V">[1]Data2!$GI$1:$GI$10,[1]Data2!$GI$11:$GI$83</definedName>
    <definedName name="A125166558C">[1]Data2!$HG$1:$HG$10,[1]Data2!$HG$11:$HG$83</definedName>
    <definedName name="A125166562V">[1]Data2!$EQ$1:$EQ$10,[1]Data2!$EQ$11:$EQ$83</definedName>
    <definedName name="A125166566C">[1]Data2!$FX$1:$FX$10,[1]Data2!$FX$11:$FX$83</definedName>
    <definedName name="A125166570V">[1]Data2!$GM$1:$GM$10,[1]Data2!$GM$11:$GM$83</definedName>
    <definedName name="A125166574C">[1]Data2!$GP$1:$GP$10,[1]Data2!$GP$11:$GP$83</definedName>
    <definedName name="A125166578L">[1]Data2!$HK$1:$HK$10,[1]Data2!$HK$11:$HK$83</definedName>
    <definedName name="A125166582C">[1]Data3!$F$1:$F$10,[1]Data3!$F$11:$F$83</definedName>
    <definedName name="A125166586L">[1]Data3!$AA$1:$AA$10,[1]Data3!$AA$11:$AA$83</definedName>
    <definedName name="A125166590C">[1]Data3!$AJ$1:$AJ$10,[1]Data3!$AJ$11:$AJ$83</definedName>
    <definedName name="A125166594L">[1]Data2!$HM$1:$HM$10,[1]Data2!$HM$11:$HM$83</definedName>
    <definedName name="A125166598W">[1]Data2!$HY$1:$HY$10,[1]Data2!$HY$11:$HY$83</definedName>
    <definedName name="A125166602A">[1]Data3!$V$1:$V$10,[1]Data3!$V$11:$V$83</definedName>
    <definedName name="A125166606K">[1]Data3!$AN$1:$AN$10,[1]Data3!$AN$11:$AN$83</definedName>
    <definedName name="A125166610A">[1]Data2!$HT$1:$HT$10,[1]Data2!$HT$11:$HT$83</definedName>
    <definedName name="A125166614K">[1]Data2!$II$1:$II$10,[1]Data2!$II$11:$II$83</definedName>
    <definedName name="A125166618V">[1]Data3!$AC$1:$AC$10,[1]Data3!$AC$11:$AC$83</definedName>
    <definedName name="A125166622K">[1]Data3!$AL$1:$AL$10,[1]Data3!$AL$11:$AL$83</definedName>
    <definedName name="A125166626V">[1]Data3!$AR$1:$AR$10,[1]Data3!$AR$11:$AR$83</definedName>
    <definedName name="A125166630K">[1]Data3!$I$1:$I$10,[1]Data3!$I$11:$I$83</definedName>
    <definedName name="A125166634V">[1]Data3!$O$1:$O$10,[1]Data3!$O$11:$O$83</definedName>
    <definedName name="A125166638C">[1]Data2!$IE$1:$IE$10,[1]Data2!$IE$11:$IE$83</definedName>
    <definedName name="A125166642V">[1]Data3!$AB$1:$AB$10,[1]Data3!$AB$11:$AB$83</definedName>
    <definedName name="A125166646C">[1]Data3!$B$1:$B$10,[1]Data3!$B$11:$B$83</definedName>
    <definedName name="A125166650V">[1]Data3!$K$1:$K$10,[1]Data3!$K$11:$K$83</definedName>
    <definedName name="A125166654C">[1]Data3!$AF$1:$AF$10,[1]Data3!$AF$11:$AF$83</definedName>
    <definedName name="A125166658L">[1]Data3!$AO$1:$AO$10,[1]Data3!$AO$11:$AO$83</definedName>
    <definedName name="A125166662C">[1]Data2!$HV$1:$HV$10,[1]Data2!$HV$11:$HV$83</definedName>
    <definedName name="A125166666L">[1]Data2!$IK$1:$IK$10,[1]Data2!$IK$11:$IK$83</definedName>
    <definedName name="A125166670C">[1]Data3!$G$1:$G$10,[1]Data3!$G$11:$G$83</definedName>
    <definedName name="A125166674L">[1]Data3!$AK$1:$AK$10,[1]Data3!$AK$11:$AK$83</definedName>
    <definedName name="A125166678W">[1]Data2!$HW$1:$HW$10,[1]Data2!$HW$11:$HW$83</definedName>
    <definedName name="A125166682L">[1]Data2!$IC$1:$IC$10,[1]Data2!$IC$11:$IC$83</definedName>
    <definedName name="A125166686W">[1]Data3!$AI$1:$AI$10,[1]Data3!$AI$11:$AI$83</definedName>
    <definedName name="A125166690L">[1]Data2!$IG$1:$IG$10,[1]Data2!$IG$11:$IG$83</definedName>
    <definedName name="A125166694W">[1]Data3!$C$1:$C$10,[1]Data3!$C$11:$C$83</definedName>
    <definedName name="A125166698F">[1]Data3!$AM$1:$AM$10,[1]Data3!$AM$11:$AM$83</definedName>
    <definedName name="A125166702K">[1]Data2!$IB$1:$IB$10,[1]Data2!$IB$11:$IB$83</definedName>
    <definedName name="A125166706V">[1]Data2!$IH$1:$IH$10,[1]Data2!$IH$11:$IH$83</definedName>
    <definedName name="A125166710K">[1]Data2!$IN$1:$IN$10,[1]Data2!$IN$11:$IN$83</definedName>
    <definedName name="A125166714V">[1]Data3!$D$1:$D$10,[1]Data3!$D$11:$D$83</definedName>
    <definedName name="A125166718C">[1]Data3!$Y$1:$Y$10,[1]Data3!$Y$11:$Y$83</definedName>
    <definedName name="A125166722V">[1]Data3!$AT$1:$AT$10,[1]Data3!$AT$11:$AT$83</definedName>
    <definedName name="A125166726C">[1]Data2!$IO$1:$IO$10,[1]Data2!$IO$11:$IO$83</definedName>
    <definedName name="A125166730V">[1]Data3!$N$1:$N$10,[1]Data3!$N$11:$N$83</definedName>
    <definedName name="A125166734C">[1]Data2!$HO$1:$HO$10,[1]Data2!$HO$11:$HO$83</definedName>
    <definedName name="A125166738L">[1]Data2!$HX$1:$HX$10,[1]Data2!$HX$11:$HX$83</definedName>
    <definedName name="A125166742C">[1]Data2!$IA$1:$IA$10,[1]Data2!$IA$11:$IA$83</definedName>
    <definedName name="A125166746L">[1]Data3!$L$1:$L$10,[1]Data3!$L$11:$L$83</definedName>
    <definedName name="A125166750C">[1]Data3!$R$1:$R$10,[1]Data3!$R$11:$R$83</definedName>
    <definedName name="A125166754L">[1]Data3!$U$1:$U$10,[1]Data3!$U$11:$U$83</definedName>
    <definedName name="A125166758W">[1]Data3!$AP$1:$AP$10,[1]Data3!$AP$11:$AP$83</definedName>
    <definedName name="A125166762L">[1]Data2!$IQ$1:$IQ$10,[1]Data2!$IQ$11:$IQ$83</definedName>
    <definedName name="A125166766W">[1]Data3!$M$1:$M$10,[1]Data3!$M$11:$M$83</definedName>
    <definedName name="A125166770L">[1]Data3!$P$1:$P$10,[1]Data3!$P$11:$P$83</definedName>
    <definedName name="A125166774W">[1]Data3!$AE$1:$AE$10,[1]Data3!$AE$11:$AE$83</definedName>
    <definedName name="A125166778F">[1]Data3!$AH$1:$AH$10,[1]Data3!$AH$11:$AH$83</definedName>
    <definedName name="A125166782W">[1]Data2!$HZ$1:$HZ$10,[1]Data2!$HZ$11:$HZ$83</definedName>
    <definedName name="A125166786F">[1]Data2!$ID$1:$ID$10,[1]Data2!$ID$11:$ID$83</definedName>
    <definedName name="A125166790W">[1]Data2!$IM$1:$IM$10,[1]Data2!$IM$11:$IM$83</definedName>
    <definedName name="A125166794F">[1]Data2!$HP$1:$HP$10,[1]Data2!$HP$11:$HP$83</definedName>
    <definedName name="A125166798R">[1]Data2!$HS$1:$HS$10,[1]Data2!$HS$11:$HS$83</definedName>
    <definedName name="A125166802V">[1]Data3!$J$1:$J$10,[1]Data3!$J$11:$J$83</definedName>
    <definedName name="A125166806C">[1]Data2!$HN$1:$HN$10,[1]Data2!$HN$11:$HN$83</definedName>
    <definedName name="A125166810V">[1]Data3!$E$1:$E$10,[1]Data3!$E$11:$E$83</definedName>
    <definedName name="A125166814C">[1]Data2!$HL$1:$HL$10,[1]Data2!$HL$11:$HL$83</definedName>
    <definedName name="A125166818L">[1]Data2!$HR$1:$HR$10,[1]Data2!$HR$11:$HR$83</definedName>
    <definedName name="A125166822C">[1]Data2!$HU$1:$HU$10,[1]Data2!$HU$11:$HU$83</definedName>
    <definedName name="A125166826L">[1]Data2!$IJ$1:$IJ$10,[1]Data2!$IJ$11:$IJ$83</definedName>
    <definedName name="A125166830C">[1]Data3!$AD$1:$AD$10,[1]Data3!$AD$11:$AD$83</definedName>
    <definedName name="A125166834L">[1]Data3!$AG$1:$AG$10,[1]Data3!$AG$11:$AG$83</definedName>
    <definedName name="A125166838W">[1]Data2!$IF$1:$IF$10,[1]Data2!$IF$11:$IF$83</definedName>
    <definedName name="A125166842L">[1]Data2!$IL$1:$IL$10,[1]Data2!$IL$11:$IL$83</definedName>
    <definedName name="A125166846W">[1]Data3!$Q$1:$Q$10,[1]Data3!$Q$11:$Q$83</definedName>
    <definedName name="A125166850L">[1]Data3!$T$1:$T$10,[1]Data3!$T$11:$T$83</definedName>
    <definedName name="A125166854W">[1]Data2!$IP$1:$IP$10,[1]Data2!$IP$11:$IP$83</definedName>
    <definedName name="A125166858F">[1]Data3!$X$1:$X$10,[1]Data3!$X$11:$X$83</definedName>
    <definedName name="A125166862W">[1]Data3!$AS$1:$AS$10,[1]Data3!$AS$11:$AS$83</definedName>
    <definedName name="A125166866F">[1]Data3!$S$1:$S$10,[1]Data3!$S$11:$S$83</definedName>
    <definedName name="A125166870W">[1]Data3!$AQ$1:$AQ$10,[1]Data3!$AQ$11:$AQ$83</definedName>
    <definedName name="A125166874F">[1]Data2!$HQ$1:$HQ$10,[1]Data2!$HQ$11:$HQ$83</definedName>
    <definedName name="A125166878R">[1]Data3!$H$1:$H$10,[1]Data3!$H$11:$H$83</definedName>
    <definedName name="A125166882F">[1]Data3!$W$1:$W$10,[1]Data3!$W$11:$W$83</definedName>
    <definedName name="A125166886R">[1]Data3!$Z$1:$Z$10,[1]Data3!$Z$11:$Z$83</definedName>
    <definedName name="A125166890F">[1]Data3!$AU$1:$AU$10,[1]Data3!$AU$11:$AU$83</definedName>
    <definedName name="A125166894R">[1]Data3!$IF$1:$IF$10,[1]Data3!$IF$11:$IF$83</definedName>
    <definedName name="A125166898X">[1]Data4!$K$1:$K$10,[1]Data4!$K$11:$K$83</definedName>
    <definedName name="A125166902C">[1]Data4!$T$1:$T$10,[1]Data4!$T$11:$T$83</definedName>
    <definedName name="A125166906L">[1]Data3!$GW$1:$GW$10,[1]Data3!$GW$11:$GW$83</definedName>
    <definedName name="A125166910C">[1]Data3!$HI$1:$HI$10,[1]Data3!$HI$11:$HI$83</definedName>
    <definedName name="A125166914L">[1]Data4!$F$1:$F$10,[1]Data4!$F$11:$F$83</definedName>
    <definedName name="A125166918W">[1]Data4!$X$1:$X$10,[1]Data4!$X$11:$X$83</definedName>
    <definedName name="A125166922L">[1]Data3!$HD$1:$HD$10,[1]Data3!$HD$11:$HD$83</definedName>
    <definedName name="A125166926W">[1]Data3!$HS$1:$HS$10,[1]Data3!$HS$11:$HS$83</definedName>
    <definedName name="A125166930L">[1]Data4!$M$1:$M$10,[1]Data4!$M$11:$M$83</definedName>
    <definedName name="A125166934W">[1]Data4!$V$1:$V$10,[1]Data4!$V$11:$V$83</definedName>
    <definedName name="A125166938F">[1]Data4!$AB$1:$AB$10,[1]Data4!$AB$11:$AB$83</definedName>
    <definedName name="A125166942W">[1]Data3!$II$1:$II$10,[1]Data3!$II$11:$II$83</definedName>
    <definedName name="A125166946F">[1]Data3!$IO$1:$IO$10,[1]Data3!$IO$11:$IO$83</definedName>
    <definedName name="A125166950W">[1]Data3!$HO$1:$HO$10,[1]Data3!$HO$11:$HO$83</definedName>
    <definedName name="A125166954F">[1]Data4!$L$1:$L$10,[1]Data4!$L$11:$L$83</definedName>
    <definedName name="A125166958R">[1]Data3!$IB$1:$IB$10,[1]Data3!$IB$11:$IB$83</definedName>
    <definedName name="A125166962F">[1]Data3!$IK$1:$IK$10,[1]Data3!$IK$11:$IK$83</definedName>
    <definedName name="A125166966R">[1]Data4!$P$1:$P$10,[1]Data4!$P$11:$P$83</definedName>
    <definedName name="A125166970F">[1]Data4!$Y$1:$Y$10,[1]Data4!$Y$11:$Y$83</definedName>
    <definedName name="A125166974R">[1]Data3!$HF$1:$HF$10,[1]Data3!$HF$11:$HF$83</definedName>
    <definedName name="A125166978X">[1]Data3!$HU$1:$HU$10,[1]Data3!$HU$11:$HU$83</definedName>
    <definedName name="A125166982R">[1]Data3!$IG$1:$IG$10,[1]Data3!$IG$11:$IG$83</definedName>
    <definedName name="A125166986X">[1]Data4!$U$1:$U$10,[1]Data4!$U$11:$U$83</definedName>
    <definedName name="A125166990R">[1]Data3!$HG$1:$HG$10,[1]Data3!$HG$11:$HG$83</definedName>
    <definedName name="A125166994X">[1]Data3!$HM$1:$HM$10,[1]Data3!$HM$11:$HM$83</definedName>
    <definedName name="A125166998J">[1]Data4!$S$1:$S$10,[1]Data4!$S$11:$S$83</definedName>
    <definedName name="A125167002R">[1]Data3!$HQ$1:$HQ$10,[1]Data3!$HQ$11:$HQ$83</definedName>
    <definedName name="A125167006X">[1]Data3!$IC$1:$IC$10,[1]Data3!$IC$11:$IC$83</definedName>
    <definedName name="A125167010R">[1]Data4!$W$1:$W$10,[1]Data4!$W$11:$W$83</definedName>
    <definedName name="A125167014X">[1]Data3!$HL$1:$HL$10,[1]Data3!$HL$11:$HL$83</definedName>
    <definedName name="A125167018J">[1]Data3!$HR$1:$HR$10,[1]Data3!$HR$11:$HR$83</definedName>
    <definedName name="A125167022X">[1]Data3!$HX$1:$HX$10,[1]Data3!$HX$11:$HX$83</definedName>
    <definedName name="A125167026J">[1]Data3!$ID$1:$ID$10,[1]Data3!$ID$11:$ID$83</definedName>
    <definedName name="A125167030X">[1]Data4!$I$1:$I$10,[1]Data4!$I$11:$I$83</definedName>
    <definedName name="A125167034J">[1]Data4!$AD$1:$AD$10,[1]Data4!$AD$11:$AD$83</definedName>
    <definedName name="A125167038T">[1]Data3!$HY$1:$HY$10,[1]Data3!$HY$11:$HY$83</definedName>
    <definedName name="A125167042J">[1]Data3!$IN$1:$IN$10,[1]Data3!$IN$11:$IN$83</definedName>
    <definedName name="A125167046T">[1]Data3!$GY$1:$GY$10,[1]Data3!$GY$11:$GY$83</definedName>
    <definedName name="A125167050J">[1]Data3!$HH$1:$HH$10,[1]Data3!$HH$11:$HH$83</definedName>
    <definedName name="A125167054T">[1]Data3!$HK$1:$HK$10,[1]Data3!$HK$11:$HK$83</definedName>
    <definedName name="A125167058A">[1]Data3!$IL$1:$IL$10,[1]Data3!$IL$11:$IL$83</definedName>
    <definedName name="A125167062T">[1]Data4!$B$1:$B$10,[1]Data4!$B$11:$B$83</definedName>
    <definedName name="A125167066A">[1]Data4!$E$1:$E$10,[1]Data4!$E$11:$E$83</definedName>
    <definedName name="A125167070T">[1]Data4!$Z$1:$Z$10,[1]Data4!$Z$11:$Z$83</definedName>
    <definedName name="A125167074A">[1]Data3!$IA$1:$IA$10,[1]Data3!$IA$11:$IA$83</definedName>
    <definedName name="A125167078K">[1]Data3!$IM$1:$IM$10,[1]Data3!$IM$11:$IM$83</definedName>
    <definedName name="A125167082A">[1]Data3!$IP$1:$IP$10,[1]Data3!$IP$11:$IP$83</definedName>
    <definedName name="A125167086K">[1]Data4!$O$1:$O$10,[1]Data4!$O$11:$O$83</definedName>
    <definedName name="A125167090A">[1]Data4!$R$1:$R$10,[1]Data4!$R$11:$R$83</definedName>
    <definedName name="A125167094K">[1]Data3!$HJ$1:$HJ$10,[1]Data3!$HJ$11:$HJ$83</definedName>
    <definedName name="A125167098V">[1]Data3!$HN$1:$HN$10,[1]Data3!$HN$11:$HN$83</definedName>
    <definedName name="A125167102X">[1]Data3!$HW$1:$HW$10,[1]Data3!$HW$11:$HW$83</definedName>
    <definedName name="A125167106J">[1]Data3!$GZ$1:$GZ$10,[1]Data3!$GZ$11:$GZ$83</definedName>
    <definedName name="A125167110X">[1]Data3!$HC$1:$HC$10,[1]Data3!$HC$11:$HC$83</definedName>
    <definedName name="A125167114J">[1]Data3!$IJ$1:$IJ$10,[1]Data3!$IJ$11:$IJ$83</definedName>
    <definedName name="A125167118T">[1]Data3!$GX$1:$GX$10,[1]Data3!$GX$11:$GX$83</definedName>
    <definedName name="A125167122J">[1]Data3!$IE$1:$IE$10,[1]Data3!$IE$11:$IE$83</definedName>
    <definedName name="A125167126T">[1]Data3!$GV$1:$GV$10,[1]Data3!$GV$11:$GV$83</definedName>
    <definedName name="A125167130J">[1]Data3!$HB$1:$HB$10,[1]Data3!$HB$11:$HB$83</definedName>
    <definedName name="A125167134T">[1]Data3!$HE$1:$HE$10,[1]Data3!$HE$11:$HE$83</definedName>
    <definedName name="A125167138A">[1]Data3!$HT$1:$HT$10,[1]Data3!$HT$11:$HT$83</definedName>
    <definedName name="A125167142T">[1]Data4!$N$1:$N$10,[1]Data4!$N$11:$N$83</definedName>
    <definedName name="A125167146A">[1]Data4!$Q$1:$Q$10,[1]Data4!$Q$11:$Q$83</definedName>
    <definedName name="A125167150T">[1]Data3!$HP$1:$HP$10,[1]Data3!$HP$11:$HP$83</definedName>
    <definedName name="A125167154A">[1]Data3!$HV$1:$HV$10,[1]Data3!$HV$11:$HV$83</definedName>
    <definedName name="A125167158K">[1]Data3!$IQ$1:$IQ$10,[1]Data3!$IQ$11:$IQ$83</definedName>
    <definedName name="A125167162A">[1]Data4!$D$1:$D$10,[1]Data4!$D$11:$D$83</definedName>
    <definedName name="A125167166K">[1]Data3!$HZ$1:$HZ$10,[1]Data3!$HZ$11:$HZ$83</definedName>
    <definedName name="A125167170A">[1]Data4!$H$1:$H$10,[1]Data4!$H$11:$H$83</definedName>
    <definedName name="A125167174K">[1]Data4!$AC$1:$AC$10,[1]Data4!$AC$11:$AC$83</definedName>
    <definedName name="A125167178V">[1]Data4!$C$1:$C$10,[1]Data4!$C$11:$C$83</definedName>
    <definedName name="A125167182K">[1]Data4!$AA$1:$AA$10,[1]Data4!$AA$11:$AA$83</definedName>
    <definedName name="A125167186V">[1]Data3!$HA$1:$HA$10,[1]Data3!$HA$11:$HA$83</definedName>
    <definedName name="A125167190K">[1]Data3!$IH$1:$IH$10,[1]Data3!$IH$11:$IH$83</definedName>
    <definedName name="A125167194V">[1]Data4!$G$1:$G$10,[1]Data4!$G$11:$G$83</definedName>
    <definedName name="A125167198C">[1]Data4!$J$1:$J$10,[1]Data4!$J$11:$J$83</definedName>
    <definedName name="A125167202J">[1]Data4!$AE$1:$AE$10,[1]Data4!$AE$11:$AE$83</definedName>
    <definedName name="A125167206T">[1]Data1!$AL$1:$AL$10,[1]Data1!$AL$11:$AL$83</definedName>
    <definedName name="A125167210J">[1]Data1!$BG$1:$BG$10,[1]Data1!$BG$11:$BG$83</definedName>
    <definedName name="A125167214T">[1]Data1!$BP$1:$BP$10,[1]Data1!$BP$11:$BP$83</definedName>
    <definedName name="A125167218A">[1]Data1!$C$1:$C$10,[1]Data1!$C$11:$C$83</definedName>
    <definedName name="A125167222T">[1]Data1!$O$1:$O$10,[1]Data1!$O$11:$O$83</definedName>
    <definedName name="A125167226A">[1]Data1!$BB$1:$BB$10,[1]Data1!$BB$11:$BB$83</definedName>
    <definedName name="A125167230T">[1]Data1!$BT$1:$BT$10,[1]Data1!$BT$11:$BT$83</definedName>
    <definedName name="A125167234A">[1]Data1!$J$1:$J$10,[1]Data1!$J$11:$J$83</definedName>
    <definedName name="A125167238K">[1]Data1!$Y$1:$Y$10,[1]Data1!$Y$11:$Y$83</definedName>
    <definedName name="A125167242A">[1]Data1!$BI$1:$BI$10,[1]Data1!$BI$11:$BI$83</definedName>
    <definedName name="A125167246K">[1]Data1!$BR$1:$BR$10,[1]Data1!$BR$11:$BR$83</definedName>
    <definedName name="A125167250A">[1]Data1!$BX$1:$BX$10,[1]Data1!$BX$11:$BX$83</definedName>
    <definedName name="A125167254K">[1]Data1!$AO$1:$AO$10,[1]Data1!$AO$11:$AO$83</definedName>
    <definedName name="A125167258V">[1]Data1!$AU$1:$AU$10,[1]Data1!$AU$11:$AU$83</definedName>
    <definedName name="A125167262K">[1]Data1!$U$1:$U$10,[1]Data1!$U$11:$U$83</definedName>
    <definedName name="A125167266V">[1]Data1!$BH$1:$BH$10,[1]Data1!$BH$11:$BH$83</definedName>
    <definedName name="A125167270K">[1]Data1!$AH$1:$AH$10,[1]Data1!$AH$11:$AH$83</definedName>
    <definedName name="A125167274V">[1]Data1!$AQ$1:$AQ$10,[1]Data1!$AQ$11:$AQ$83</definedName>
    <definedName name="A125167278C">[1]Data1!$BL$1:$BL$10,[1]Data1!$BL$11:$BL$83</definedName>
    <definedName name="A125167282V">[1]Data1!$BU$1:$BU$10,[1]Data1!$BU$11:$BU$83</definedName>
    <definedName name="A125167286C">[1]Data1!$L$1:$L$10,[1]Data1!$L$11:$L$83</definedName>
    <definedName name="A125167290V">[1]Data1!$AA$1:$AA$10,[1]Data1!$AA$11:$AA$83</definedName>
    <definedName name="A125167294C">[1]Data1!$AM$1:$AM$10,[1]Data1!$AM$11:$AM$83</definedName>
    <definedName name="A125167298L">[1]Data1!$BQ$1:$BQ$10,[1]Data1!$BQ$11:$BQ$83</definedName>
    <definedName name="A125167302T">[1]Data1!$M$1:$M$10,[1]Data1!$M$11:$M$83</definedName>
    <definedName name="A125167306A">[1]Data1!$S$1:$S$10,[1]Data1!$S$11:$S$83</definedName>
    <definedName name="A125167310T">[1]Data1!$BO$1:$BO$10,[1]Data1!$BO$11:$BO$83</definedName>
    <definedName name="A125167314A">[1]Data1!$W$1:$W$10,[1]Data1!$W$11:$W$83</definedName>
    <definedName name="A125167318K">[1]Data1!$AI$1:$AI$10,[1]Data1!$AI$11:$AI$83</definedName>
    <definedName name="A125167322A">[1]Data1!$BS$1:$BS$10,[1]Data1!$BS$11:$BS$83</definedName>
    <definedName name="A125167326K">[1]Data1!$R$1:$R$10,[1]Data1!$R$11:$R$83</definedName>
    <definedName name="A125167330A">[1]Data1!$X$1:$X$10,[1]Data1!$X$11:$X$83</definedName>
    <definedName name="A125167334K">[1]Data1!$AD$1:$AD$10,[1]Data1!$AD$11:$AD$83</definedName>
    <definedName name="A125167338V">[1]Data1!$AJ$1:$AJ$10,[1]Data1!$AJ$11:$AJ$83</definedName>
    <definedName name="A125167342K">[1]Data1!$BE$1:$BE$10,[1]Data1!$BE$11:$BE$83</definedName>
    <definedName name="A125167346V">[1]Data1!$BZ$1:$BZ$10,[1]Data1!$BZ$11:$BZ$83</definedName>
    <definedName name="A125167350K">[1]Data1!$AE$1:$AE$10,[1]Data1!$AE$11:$AE$83</definedName>
    <definedName name="A125167354V">[1]Data1!$AT$1:$AT$10,[1]Data1!$AT$11:$AT$83</definedName>
    <definedName name="A125167358C">[1]Data1!$E$1:$E$10,[1]Data1!$E$11:$E$83</definedName>
    <definedName name="A125167362V">[1]Data1!$N$1:$N$10,[1]Data1!$N$11:$N$83</definedName>
    <definedName name="A125167366C">[1]Data1!$Q$1:$Q$10,[1]Data1!$Q$11:$Q$83</definedName>
    <definedName name="A125167370V">[1]Data1!$AR$1:$AR$10,[1]Data1!$AR$11:$AR$83</definedName>
    <definedName name="A125167374C">[1]Data1!$AX$1:$AX$10,[1]Data1!$AX$11:$AX$83</definedName>
    <definedName name="A125167378L">[1]Data1!$BA$1:$BA$10,[1]Data1!$BA$11:$BA$83</definedName>
    <definedName name="A125167382C">[1]Data1!$BV$1:$BV$10,[1]Data1!$BV$11:$BV$83</definedName>
    <definedName name="A125167386L">[1]Data1!$AG$1:$AG$10,[1]Data1!$AG$11:$AG$83</definedName>
    <definedName name="A125167390C">[1]Data1!$AS$1:$AS$10,[1]Data1!$AS$11:$AS$83</definedName>
    <definedName name="A125167394L">[1]Data1!$AV$1:$AV$10,[1]Data1!$AV$11:$AV$83</definedName>
    <definedName name="A125167398W">[1]Data1!$BK$1:$BK$10,[1]Data1!$BK$11:$BK$83</definedName>
    <definedName name="A125167402A">[1]Data1!$BN$1:$BN$10,[1]Data1!$BN$11:$BN$83</definedName>
    <definedName name="A125167406K">[1]Data1!$P$1:$P$10,[1]Data1!$P$11:$P$83</definedName>
    <definedName name="A125167410A">[1]Data1!$T$1:$T$10,[1]Data1!$T$11:$T$83</definedName>
    <definedName name="A125167414K">[1]Data1!$AC$1:$AC$10,[1]Data1!$AC$11:$AC$83</definedName>
    <definedName name="A125167418V">[1]Data1!$F$1:$F$10,[1]Data1!$F$11:$F$83</definedName>
    <definedName name="A125167422K">[1]Data1!$I$1:$I$10,[1]Data1!$I$11:$I$83</definedName>
    <definedName name="A125167426V">[1]Data1!$AP$1:$AP$10,[1]Data1!$AP$11:$AP$83</definedName>
    <definedName name="A125167430K">[1]Data1!$D$1:$D$10,[1]Data1!$D$11:$D$83</definedName>
    <definedName name="A125167434V">[1]Data1!$AK$1:$AK$10,[1]Data1!$AK$11:$AK$83</definedName>
    <definedName name="A125167438C">[1]Data1!$B$1:$B$10,[1]Data1!$B$11:$B$83</definedName>
    <definedName name="A125167442V">[1]Data1!$H$1:$H$10,[1]Data1!$H$11:$H$83</definedName>
    <definedName name="A125167446C">[1]Data1!$K$1:$K$10,[1]Data1!$K$11:$K$83</definedName>
    <definedName name="A125167450V">[1]Data1!$Z$1:$Z$10,[1]Data1!$Z$11:$Z$83</definedName>
    <definedName name="A125167454C">[1]Data1!$BJ$1:$BJ$10,[1]Data1!$BJ$11:$BJ$83</definedName>
    <definedName name="A125167458L">[1]Data1!$BM$1:$BM$10,[1]Data1!$BM$11:$BM$83</definedName>
    <definedName name="A125167462C">[1]Data1!$V$1:$V$10,[1]Data1!$V$11:$V$83</definedName>
    <definedName name="A125167466L">[1]Data1!$AB$1:$AB$10,[1]Data1!$AB$11:$AB$83</definedName>
    <definedName name="A125167470C">[1]Data1!$AW$1:$AW$10,[1]Data1!$AW$11:$AW$83</definedName>
    <definedName name="A125167474L">[1]Data1!$AZ$1:$AZ$10,[1]Data1!$AZ$11:$AZ$83</definedName>
    <definedName name="A125167478W">[1]Data1!$AF$1:$AF$10,[1]Data1!$AF$11:$AF$83</definedName>
    <definedName name="A125167482L">[1]Data1!$BD$1:$BD$10,[1]Data1!$BD$11:$BD$83</definedName>
    <definedName name="A125167486W">[1]Data1!$BY$1:$BY$10,[1]Data1!$BY$11:$BY$83</definedName>
    <definedName name="A125167490L">[1]Data1!$AY$1:$AY$10,[1]Data1!$AY$11:$AY$83</definedName>
    <definedName name="A125167494W">[1]Data1!$BW$1:$BW$10,[1]Data1!$BW$11:$BW$83</definedName>
    <definedName name="A125167498F">[1]Data1!$G$1:$G$10,[1]Data1!$G$11:$G$83</definedName>
    <definedName name="A125167502K">[1]Data1!$AN$1:$AN$10,[1]Data1!$AN$11:$AN$83</definedName>
    <definedName name="A125167506V">[1]Data1!$BC$1:$BC$10,[1]Data1!$BC$11:$BC$83</definedName>
    <definedName name="A125167510K">[1]Data1!$BF$1:$BF$10,[1]Data1!$BF$11:$BF$83</definedName>
    <definedName name="A125167514V">[1]Data1!$CA$1:$CA$10,[1]Data1!$CA$11:$CA$83</definedName>
    <definedName name="A125167518C">[1]Data1!$GL$1:$GL$10,[1]Data1!$GL$11:$GL$83</definedName>
    <definedName name="A125167522V">[1]Data1!$HG$1:$HG$10,[1]Data1!$HG$11:$HG$83</definedName>
    <definedName name="A125167526C">[1]Data1!$HP$1:$HP$10,[1]Data1!$HP$11:$HP$83</definedName>
    <definedName name="A125167530V">[1]Data1!$FC$1:$FC$10,[1]Data1!$FC$11:$FC$83</definedName>
    <definedName name="A125167534C">[1]Data1!$FO$1:$FO$10,[1]Data1!$FO$11:$FO$83</definedName>
    <definedName name="A125167538L">[1]Data1!$HB$1:$HB$10,[1]Data1!$HB$11:$HB$83</definedName>
    <definedName name="A125167542C">[1]Data1!$HT$1:$HT$10,[1]Data1!$HT$11:$HT$83</definedName>
    <definedName name="A125167546L">[1]Data1!$FJ$1:$FJ$10,[1]Data1!$FJ$11:$FJ$83</definedName>
    <definedName name="A125167550C">[1]Data1!$FY$1:$FY$10,[1]Data1!$FY$11:$FY$83</definedName>
    <definedName name="A125167554L">[1]Data1!$HI$1:$HI$10,[1]Data1!$HI$11:$HI$83</definedName>
    <definedName name="A125167558W">[1]Data1!$HR$1:$HR$10,[1]Data1!$HR$11:$HR$83</definedName>
    <definedName name="A125167562L">[1]Data1!$HX$1:$HX$10,[1]Data1!$HX$11:$HX$83</definedName>
    <definedName name="A125167566W">[1]Data1!$GO$1:$GO$10,[1]Data1!$GO$11:$GO$83</definedName>
    <definedName name="A125167570L">[1]Data1!$GU$1:$GU$10,[1]Data1!$GU$11:$GU$83</definedName>
    <definedName name="A125167574W">[1]Data1!$FU$1:$FU$10,[1]Data1!$FU$11:$FU$83</definedName>
    <definedName name="A125167578F">[1]Data1!$HH$1:$HH$10,[1]Data1!$HH$11:$HH$83</definedName>
    <definedName name="A125167582W">[1]Data1!$GH$1:$GH$10,[1]Data1!$GH$11:$GH$83</definedName>
    <definedName name="A125167586F">[1]Data1!$GQ$1:$GQ$10,[1]Data1!$GQ$11:$GQ$83</definedName>
    <definedName name="A125167590W">[1]Data1!$HL$1:$HL$10,[1]Data1!$HL$11:$HL$83</definedName>
    <definedName name="A125167594F">[1]Data1!$HU$1:$HU$10,[1]Data1!$HU$11:$HU$83</definedName>
    <definedName name="A125167598R">[1]Data1!$FL$1:$FL$10,[1]Data1!$FL$11:$FL$83</definedName>
    <definedName name="A125167602V">[1]Data1!$GA$1:$GA$10,[1]Data1!$GA$11:$GA$83</definedName>
    <definedName name="A125167606C">[1]Data1!$GM$1:$GM$10,[1]Data1!$GM$11:$GM$83</definedName>
    <definedName name="A125167610V">[1]Data1!$HQ$1:$HQ$10,[1]Data1!$HQ$11:$HQ$83</definedName>
    <definedName name="A125167614C">[1]Data1!$FM$1:$FM$10,[1]Data1!$FM$11:$FM$83</definedName>
    <definedName name="A125167618L">[1]Data1!$FS$1:$FS$10,[1]Data1!$FS$11:$FS$83</definedName>
    <definedName name="A125167622C">[1]Data1!$HO$1:$HO$10,[1]Data1!$HO$11:$HO$83</definedName>
    <definedName name="A125167626L">[1]Data1!$FW$1:$FW$10,[1]Data1!$FW$11:$FW$83</definedName>
    <definedName name="A125167630C">[1]Data1!$GI$1:$GI$10,[1]Data1!$GI$11:$GI$83</definedName>
    <definedName name="A125167634L">[1]Data1!$HS$1:$HS$10,[1]Data1!$HS$11:$HS$83</definedName>
    <definedName name="A125167638W">[1]Data1!$FR$1:$FR$10,[1]Data1!$FR$11:$FR$83</definedName>
    <definedName name="A125167642L">[1]Data1!$FX$1:$FX$10,[1]Data1!$FX$11:$FX$83</definedName>
    <definedName name="A125167646W">[1]Data1!$GD$1:$GD$10,[1]Data1!$GD$11:$GD$83</definedName>
    <definedName name="A125167650L">[1]Data1!$GJ$1:$GJ$10,[1]Data1!$GJ$11:$GJ$83</definedName>
    <definedName name="A125167654W">[1]Data1!$HE$1:$HE$10,[1]Data1!$HE$11:$HE$83</definedName>
    <definedName name="A125167658F">[1]Data1!$HZ$1:$HZ$10,[1]Data1!$HZ$11:$HZ$83</definedName>
    <definedName name="A125167662W">[1]Data1!$GE$1:$GE$10,[1]Data1!$GE$11:$GE$83</definedName>
    <definedName name="A125167666F">[1]Data1!$GT$1:$GT$10,[1]Data1!$GT$11:$GT$83</definedName>
    <definedName name="A125167670W">[1]Data1!$FE$1:$FE$10,[1]Data1!$FE$11:$FE$83</definedName>
    <definedName name="A125167674F">[1]Data1!$FN$1:$FN$10,[1]Data1!$FN$11:$FN$83</definedName>
    <definedName name="A125167678R">[1]Data1!$FQ$1:$FQ$10,[1]Data1!$FQ$11:$FQ$83</definedName>
    <definedName name="A125167682F">[1]Data1!$GR$1:$GR$10,[1]Data1!$GR$11:$GR$83</definedName>
    <definedName name="A125167686R">[1]Data1!$GX$1:$GX$10,[1]Data1!$GX$11:$GX$83</definedName>
    <definedName name="A125167690F">[1]Data1!$HA$1:$HA$10,[1]Data1!$HA$11:$HA$83</definedName>
    <definedName name="A125167694R">[1]Data1!$HV$1:$HV$10,[1]Data1!$HV$11:$HV$83</definedName>
    <definedName name="A125167698X">[1]Data1!$GG$1:$GG$10,[1]Data1!$GG$11:$GG$83</definedName>
    <definedName name="A125167702C">[1]Data1!$GS$1:$GS$10,[1]Data1!$GS$11:$GS$83</definedName>
    <definedName name="A125167706L">[1]Data1!$GV$1:$GV$10,[1]Data1!$GV$11:$GV$83</definedName>
    <definedName name="A125167710C">[1]Data1!$HK$1:$HK$10,[1]Data1!$HK$11:$HK$83</definedName>
    <definedName name="A125167714L">[1]Data1!$HN$1:$HN$10,[1]Data1!$HN$11:$HN$83</definedName>
    <definedName name="A125167718W">[1]Data1!$FP$1:$FP$10,[1]Data1!$FP$11:$FP$83</definedName>
    <definedName name="A125167722L">[1]Data1!$FT$1:$FT$10,[1]Data1!$FT$11:$FT$83</definedName>
    <definedName name="A125167726W">[1]Data1!$GC$1:$GC$10,[1]Data1!$GC$11:$GC$83</definedName>
    <definedName name="A125167730L">[1]Data1!$FF$1:$FF$10,[1]Data1!$FF$11:$FF$83</definedName>
    <definedName name="A125167734W">[1]Data1!$FI$1:$FI$10,[1]Data1!$FI$11:$FI$83</definedName>
    <definedName name="A125167738F">[1]Data1!$GP$1:$GP$10,[1]Data1!$GP$11:$GP$83</definedName>
    <definedName name="A125167742W">[1]Data1!$FD$1:$FD$10,[1]Data1!$FD$11:$FD$83</definedName>
    <definedName name="A125167746F">[1]Data1!$GK$1:$GK$10,[1]Data1!$GK$11:$GK$83</definedName>
    <definedName name="A125167750W">[1]Data1!$FB$1:$FB$10,[1]Data1!$FB$11:$FB$83</definedName>
    <definedName name="A125167754F">[1]Data1!$FH$1:$FH$10,[1]Data1!$FH$11:$FH$83</definedName>
    <definedName name="A125167758R">[1]Data1!$FK$1:$FK$10,[1]Data1!$FK$11:$FK$83</definedName>
    <definedName name="A125167762F">[1]Data1!$FZ$1:$FZ$10,[1]Data1!$FZ$11:$FZ$83</definedName>
    <definedName name="A125167766R">[1]Data1!$HJ$1:$HJ$10,[1]Data1!$HJ$11:$HJ$83</definedName>
    <definedName name="A125167770F">[1]Data1!$HM$1:$HM$10,[1]Data1!$HM$11:$HM$83</definedName>
    <definedName name="A125167774R">[1]Data1!$FV$1:$FV$10,[1]Data1!$FV$11:$FV$83</definedName>
    <definedName name="A125167778X">[1]Data1!$GB$1:$GB$10,[1]Data1!$GB$11:$GB$83</definedName>
    <definedName name="A125167782R">[1]Data1!$GW$1:$GW$10,[1]Data1!$GW$11:$GW$83</definedName>
    <definedName name="A125167786X">[1]Data1!$GZ$1:$GZ$10,[1]Data1!$GZ$11:$GZ$83</definedName>
    <definedName name="A125167790R">[1]Data1!$GF$1:$GF$10,[1]Data1!$GF$11:$GF$83</definedName>
    <definedName name="A125167794X">[1]Data1!$HD$1:$HD$10,[1]Data1!$HD$11:$HD$83</definedName>
    <definedName name="A125167798J">[1]Data1!$HY$1:$HY$10,[1]Data1!$HY$11:$HY$83</definedName>
    <definedName name="A125167802L">[1]Data1!$GY$1:$GY$10,[1]Data1!$GY$11:$GY$83</definedName>
    <definedName name="A125167806W">[1]Data1!$HW$1:$HW$10,[1]Data1!$HW$11:$HW$83</definedName>
    <definedName name="A125167810L">[1]Data1!$FG$1:$FG$10,[1]Data1!$FG$11:$FG$83</definedName>
    <definedName name="A125167814W">[1]Data1!$GN$1:$GN$10,[1]Data1!$GN$11:$GN$83</definedName>
    <definedName name="A125167818F">[1]Data1!$HC$1:$HC$10,[1]Data1!$HC$11:$HC$83</definedName>
    <definedName name="A125167822W">[1]Data1!$HF$1:$HF$10,[1]Data1!$HF$11:$HF$83</definedName>
    <definedName name="A125167826F">[1]Data1!$IA$1:$IA$10,[1]Data1!$IA$11:$IA$83</definedName>
    <definedName name="A125167830W">[1]Data2!$V$1:$V$10,[1]Data2!$V$11:$V$83</definedName>
    <definedName name="A125167834F">[1]Data2!$AQ$1:$AQ$10,[1]Data2!$AQ$11:$AQ$83</definedName>
    <definedName name="A125167838R">[1]Data2!$AZ$1:$AZ$10,[1]Data2!$AZ$11:$AZ$83</definedName>
    <definedName name="A125167842F">[1]Data1!$IC$1:$IC$10,[1]Data1!$IC$11:$IC$83</definedName>
    <definedName name="A125167846R">[1]Data1!$IO$1:$IO$10,[1]Data1!$IO$11:$IO$83</definedName>
    <definedName name="A125167850F">[1]Data2!$AL$1:$AL$10,[1]Data2!$AL$11:$AL$83</definedName>
    <definedName name="A125167854R">[1]Data2!$BD$1:$BD$10,[1]Data2!$BD$11:$BD$83</definedName>
    <definedName name="A125167858X">[1]Data1!$IJ$1:$IJ$10,[1]Data1!$IJ$11:$IJ$83</definedName>
    <definedName name="A125167862R">[1]Data2!$I$1:$I$10,[1]Data2!$I$11:$I$83</definedName>
    <definedName name="A125167866X">[1]Data2!$AS$1:$AS$10,[1]Data2!$AS$11:$AS$83</definedName>
    <definedName name="A125167870R">[1]Data2!$BB$1:$BB$10,[1]Data2!$BB$11:$BB$83</definedName>
    <definedName name="A125167874X">[1]Data2!$BH$1:$BH$10,[1]Data2!$BH$11:$BH$83</definedName>
    <definedName name="A125167878J">[1]Data2!$Y$1:$Y$10,[1]Data2!$Y$11:$Y$83</definedName>
    <definedName name="A125167882X">[1]Data2!$AE$1:$AE$10,[1]Data2!$AE$11:$AE$83</definedName>
    <definedName name="A125167886J">[1]Data2!$E$1:$E$10,[1]Data2!$E$11:$E$83</definedName>
    <definedName name="A125167890X">[1]Data2!$AR$1:$AR$10,[1]Data2!$AR$11:$AR$83</definedName>
    <definedName name="A125167894J">[1]Data2!$R$1:$R$10,[1]Data2!$R$11:$R$83</definedName>
    <definedName name="A125167898T">[1]Data2!$AA$1:$AA$10,[1]Data2!$AA$11:$AA$83</definedName>
    <definedName name="A125167902W">[1]Data2!$AV$1:$AV$10,[1]Data2!$AV$11:$AV$83</definedName>
    <definedName name="A125167906F">[1]Data2!$BE$1:$BE$10,[1]Data2!$BE$11:$BE$83</definedName>
    <definedName name="A125167910W">[1]Data1!$IL$1:$IL$10,[1]Data1!$IL$11:$IL$83</definedName>
    <definedName name="A125167914F">[1]Data2!$K$1:$K$10,[1]Data2!$K$11:$K$83</definedName>
    <definedName name="A125167918R">[1]Data2!$W$1:$W$10,[1]Data2!$W$11:$W$83</definedName>
    <definedName name="A125167922F">[1]Data2!$BA$1:$BA$10,[1]Data2!$BA$11:$BA$83</definedName>
    <definedName name="A125167926R">[1]Data1!$IM$1:$IM$10,[1]Data1!$IM$11:$IM$83</definedName>
    <definedName name="A125167930F">[1]Data2!$C$1:$C$10,[1]Data2!$C$11:$C$83</definedName>
    <definedName name="A125167934R">[1]Data2!$AY$1:$AY$10,[1]Data2!$AY$11:$AY$83</definedName>
    <definedName name="A125167938X">[1]Data2!$G$1:$G$10,[1]Data2!$G$11:$G$83</definedName>
    <definedName name="A125167942R">[1]Data2!$S$1:$S$10,[1]Data2!$S$11:$S$83</definedName>
    <definedName name="A125167946X">[1]Data2!$BC$1:$BC$10,[1]Data2!$BC$11:$BC$83</definedName>
    <definedName name="A125167950R">[1]Data2!$B$1:$B$10,[1]Data2!$B$11:$B$83</definedName>
    <definedName name="A125167954X">[1]Data2!$H$1:$H$10,[1]Data2!$H$11:$H$83</definedName>
    <definedName name="A125167958J">[1]Data2!$N$1:$N$10,[1]Data2!$N$11:$N$83</definedName>
    <definedName name="A125167962X">[1]Data2!$T$1:$T$10,[1]Data2!$T$11:$T$83</definedName>
    <definedName name="A125167966J">[1]Data2!$AO$1:$AO$10,[1]Data2!$AO$11:$AO$83</definedName>
    <definedName name="A125167970X">[1]Data2!$BJ$1:$BJ$10,[1]Data2!$BJ$11:$BJ$83</definedName>
    <definedName name="A125167974J">[1]Data2!$O$1:$O$10,[1]Data2!$O$11:$O$83</definedName>
    <definedName name="A125167978T">[1]Data2!$AD$1:$AD$10,[1]Data2!$AD$11:$AD$83</definedName>
    <definedName name="A125167982J">[1]Data1!$IE$1:$IE$10,[1]Data1!$IE$11:$IE$83</definedName>
    <definedName name="A125167986T">[1]Data1!$IN$1:$IN$10,[1]Data1!$IN$11:$IN$83</definedName>
    <definedName name="A125167990J">[1]Data1!$IQ$1:$IQ$10,[1]Data1!$IQ$11:$IQ$83</definedName>
    <definedName name="A125167994T">[1]Data2!$AB$1:$AB$10,[1]Data2!$AB$11:$AB$83</definedName>
    <definedName name="A125167998A">[1]Data2!$AH$1:$AH$10,[1]Data2!$AH$11:$AH$83</definedName>
    <definedName name="A125168002J">[1]Data2!$AK$1:$AK$10,[1]Data2!$AK$11:$AK$83</definedName>
    <definedName name="A125168006T">[1]Data2!$BF$1:$BF$10,[1]Data2!$BF$11:$BF$83</definedName>
    <definedName name="A125168010J">[1]Data2!$Q$1:$Q$10,[1]Data2!$Q$11:$Q$83</definedName>
    <definedName name="A125168014T">[1]Data2!$AC$1:$AC$10,[1]Data2!$AC$11:$AC$83</definedName>
    <definedName name="A125168018A">[1]Data2!$AF$1:$AF$10,[1]Data2!$AF$11:$AF$83</definedName>
    <definedName name="A125168022T">[1]Data2!$AU$1:$AU$10,[1]Data2!$AU$11:$AU$83</definedName>
    <definedName name="A125168026A">[1]Data2!$AX$1:$AX$10,[1]Data2!$AX$11:$AX$83</definedName>
    <definedName name="A125168030T">[1]Data1!$IP$1:$IP$10,[1]Data1!$IP$11:$IP$83</definedName>
    <definedName name="A125168034A">[1]Data2!$D$1:$D$10,[1]Data2!$D$11:$D$83</definedName>
    <definedName name="A125168038K">[1]Data2!$M$1:$M$10,[1]Data2!$M$11:$M$83</definedName>
    <definedName name="A125168042A">[1]Data1!$IF$1:$IF$10,[1]Data1!$IF$11:$IF$83</definedName>
    <definedName name="A125168046K">[1]Data1!$II$1:$II$10,[1]Data1!$II$11:$II$83</definedName>
    <definedName name="A125168050A">[1]Data2!$Z$1:$Z$10,[1]Data2!$Z$11:$Z$83</definedName>
    <definedName name="A125168054K">[1]Data1!$ID$1:$ID$10,[1]Data1!$ID$11:$ID$83</definedName>
    <definedName name="A125168058V">[1]Data2!$U$1:$U$10,[1]Data2!$U$11:$U$83</definedName>
    <definedName name="A125168062K">[1]Data1!$IB$1:$IB$10,[1]Data1!$IB$11:$IB$83</definedName>
    <definedName name="A125168066V">[1]Data1!$IH$1:$IH$10,[1]Data1!$IH$11:$IH$83</definedName>
    <definedName name="A125168070K">[1]Data1!$IK$1:$IK$10,[1]Data1!$IK$11:$IK$83</definedName>
    <definedName name="A125168074V">[1]Data2!$J$1:$J$10,[1]Data2!$J$11:$J$83</definedName>
    <definedName name="A125168078C">[1]Data2!$AT$1:$AT$10,[1]Data2!$AT$11:$AT$83</definedName>
    <definedName name="A125168082V">[1]Data2!$AW$1:$AW$10,[1]Data2!$AW$11:$AW$83</definedName>
    <definedName name="A125168086C">[1]Data2!$F$1:$F$10,[1]Data2!$F$11:$F$83</definedName>
    <definedName name="A125168090V">[1]Data2!$L$1:$L$10,[1]Data2!$L$11:$L$83</definedName>
    <definedName name="A125168094C">[1]Data2!$AG$1:$AG$10,[1]Data2!$AG$11:$AG$83</definedName>
    <definedName name="A125168098L">[1]Data2!$AJ$1:$AJ$10,[1]Data2!$AJ$11:$AJ$83</definedName>
    <definedName name="A125168102T">[1]Data2!$P$1:$P$10,[1]Data2!$P$11:$P$83</definedName>
    <definedName name="A125168106A">[1]Data2!$AN$1:$AN$10,[1]Data2!$AN$11:$AN$83</definedName>
    <definedName name="A125168110T">[1]Data2!$BI$1:$BI$10,[1]Data2!$BI$11:$BI$83</definedName>
    <definedName name="A125168114A">[1]Data2!$AI$1:$AI$10,[1]Data2!$AI$11:$AI$83</definedName>
    <definedName name="A125168118K">[1]Data2!$BG$1:$BG$10,[1]Data2!$BG$11:$BG$83</definedName>
    <definedName name="A125168122A">[1]Data1!$IG$1:$IG$10,[1]Data1!$IG$11:$IG$83</definedName>
    <definedName name="A125168126K">[1]Data2!$X$1:$X$10,[1]Data2!$X$11:$X$83</definedName>
    <definedName name="A125168130A">[1]Data2!$AM$1:$AM$10,[1]Data2!$AM$11:$AM$83</definedName>
    <definedName name="A125168134K">[1]Data2!$AP$1:$AP$10,[1]Data2!$AP$11:$AP$83</definedName>
    <definedName name="A125168138V">[1]Data2!$BK$1:$BK$10,[1]Data2!$BK$11:$BK$83</definedName>
    <definedName name="A125168142K">[1]Data3!$FF$1:$FF$10,[1]Data3!$FF$11:$FF$83</definedName>
    <definedName name="A125168146V">[1]Data3!$GA$1:$GA$10,[1]Data3!$GA$11:$GA$83</definedName>
    <definedName name="A125168150K">[1]Data3!$GJ$1:$GJ$10,[1]Data3!$GJ$11:$GJ$83</definedName>
    <definedName name="A125168154V">[1]Data3!$DW$1:$DW$10,[1]Data3!$DW$11:$DW$83</definedName>
    <definedName name="A125168158C">[1]Data3!$EI$1:$EI$10,[1]Data3!$EI$11:$EI$83</definedName>
    <definedName name="A125168162V">[1]Data3!$FV$1:$FV$10,[1]Data3!$FV$11:$FV$83</definedName>
    <definedName name="A125168166C">[1]Data3!$GN$1:$GN$10,[1]Data3!$GN$11:$GN$83</definedName>
    <definedName name="A125168170V">[1]Data3!$ED$1:$ED$10,[1]Data3!$ED$11:$ED$83</definedName>
    <definedName name="A125168174C">[1]Data3!$ES$1:$ES$10,[1]Data3!$ES$11:$ES$83</definedName>
    <definedName name="A125168178L">[1]Data3!$GC$1:$GC$10,[1]Data3!$GC$11:$GC$83</definedName>
    <definedName name="A125168182C">[1]Data3!$GL$1:$GL$10,[1]Data3!$GL$11:$GL$83</definedName>
    <definedName name="A125168186L">[1]Data3!$GR$1:$GR$10,[1]Data3!$GR$11:$GR$83</definedName>
    <definedName name="A125168190C">[1]Data3!$FI$1:$FI$10,[1]Data3!$FI$11:$FI$83</definedName>
    <definedName name="A125168194L">[1]Data3!$FO$1:$FO$10,[1]Data3!$FO$11:$FO$83</definedName>
    <definedName name="A125168198W">[1]Data3!$EO$1:$EO$10,[1]Data3!$EO$11:$EO$83</definedName>
    <definedName name="A125168202A">[1]Data3!$GB$1:$GB$10,[1]Data3!$GB$11:$GB$83</definedName>
    <definedName name="A125168206K">[1]Data3!$FB$1:$FB$10,[1]Data3!$FB$11:$FB$83</definedName>
    <definedName name="A125168210A">[1]Data3!$FK$1:$FK$10,[1]Data3!$FK$11:$FK$83</definedName>
    <definedName name="A125168214K">[1]Data3!$GF$1:$GF$10,[1]Data3!$GF$11:$GF$83</definedName>
    <definedName name="A125168218V">[1]Data3!$GO$1:$GO$10,[1]Data3!$GO$11:$GO$83</definedName>
    <definedName name="A125168222K">[1]Data3!$EF$1:$EF$10,[1]Data3!$EF$11:$EF$83</definedName>
    <definedName name="A125168226V">[1]Data3!$EU$1:$EU$10,[1]Data3!$EU$11:$EU$83</definedName>
    <definedName name="A125168230K">[1]Data3!$FG$1:$FG$10,[1]Data3!$FG$11:$FG$83</definedName>
    <definedName name="A125168234V">[1]Data3!$GK$1:$GK$10,[1]Data3!$GK$11:$GK$83</definedName>
    <definedName name="A125168238C">[1]Data3!$EG$1:$EG$10,[1]Data3!$EG$11:$EG$83</definedName>
    <definedName name="A125168242V">[1]Data3!$EM$1:$EM$10,[1]Data3!$EM$11:$EM$83</definedName>
    <definedName name="A125168246C">[1]Data3!$GI$1:$GI$10,[1]Data3!$GI$11:$GI$83</definedName>
    <definedName name="A125168250V">[1]Data3!$EQ$1:$EQ$10,[1]Data3!$EQ$11:$EQ$83</definedName>
    <definedName name="A125168254C">[1]Data3!$FC$1:$FC$10,[1]Data3!$FC$11:$FC$83</definedName>
    <definedName name="A125168258L">[1]Data3!$GM$1:$GM$10,[1]Data3!$GM$11:$GM$83</definedName>
    <definedName name="A125168262C">[1]Data3!$EL$1:$EL$10,[1]Data3!$EL$11:$EL$83</definedName>
    <definedName name="A125168266L">[1]Data3!$ER$1:$ER$10,[1]Data3!$ER$11:$ER$83</definedName>
    <definedName name="A125168270C">[1]Data3!$EX$1:$EX$10,[1]Data3!$EX$11:$EX$83</definedName>
    <definedName name="A125168274L">[1]Data3!$FD$1:$FD$10,[1]Data3!$FD$11:$FD$83</definedName>
    <definedName name="A125168278W">[1]Data3!$FY$1:$FY$10,[1]Data3!$FY$11:$FY$83</definedName>
    <definedName name="A125168282L">[1]Data3!$GT$1:$GT$10,[1]Data3!$GT$11:$GT$83</definedName>
    <definedName name="A125168286W">[1]Data3!$EY$1:$EY$10,[1]Data3!$EY$11:$EY$83</definedName>
    <definedName name="A125168290L">[1]Data3!$FN$1:$FN$10,[1]Data3!$FN$11:$FN$83</definedName>
    <definedName name="A125168294W">[1]Data3!$DY$1:$DY$10,[1]Data3!$DY$11:$DY$83</definedName>
    <definedName name="A125168298F">[1]Data3!$EH$1:$EH$10,[1]Data3!$EH$11:$EH$83</definedName>
    <definedName name="A125168302K">[1]Data3!$EK$1:$EK$10,[1]Data3!$EK$11:$EK$83</definedName>
    <definedName name="A125168306V">[1]Data3!$FL$1:$FL$10,[1]Data3!$FL$11:$FL$83</definedName>
    <definedName name="A125168310K">[1]Data3!$FR$1:$FR$10,[1]Data3!$FR$11:$FR$83</definedName>
    <definedName name="A125168314V">[1]Data3!$FU$1:$FU$10,[1]Data3!$FU$11:$FU$83</definedName>
    <definedName name="A125168318C">[1]Data3!$GP$1:$GP$10,[1]Data3!$GP$11:$GP$83</definedName>
    <definedName name="A125168322V">[1]Data3!$FA$1:$FA$10,[1]Data3!$FA$11:$FA$83</definedName>
    <definedName name="A125168326C">[1]Data3!$FM$1:$FM$10,[1]Data3!$FM$11:$FM$83</definedName>
    <definedName name="A125168330V">[1]Data3!$FP$1:$FP$10,[1]Data3!$FP$11:$FP$83</definedName>
    <definedName name="A125168334C">[1]Data3!$GE$1:$GE$10,[1]Data3!$GE$11:$GE$83</definedName>
    <definedName name="A125168338L">[1]Data3!$GH$1:$GH$10,[1]Data3!$GH$11:$GH$83</definedName>
    <definedName name="A125168342C">[1]Data3!$EJ$1:$EJ$10,[1]Data3!$EJ$11:$EJ$83</definedName>
    <definedName name="A125168346L">[1]Data3!$EN$1:$EN$10,[1]Data3!$EN$11:$EN$83</definedName>
    <definedName name="A125168350C">[1]Data3!$EW$1:$EW$10,[1]Data3!$EW$11:$EW$83</definedName>
    <definedName name="A125168354L">[1]Data3!$DZ$1:$DZ$10,[1]Data3!$DZ$11:$DZ$83</definedName>
    <definedName name="A125168358W">[1]Data3!$EC$1:$EC$10,[1]Data3!$EC$11:$EC$83</definedName>
    <definedName name="A125168362L">[1]Data3!$FJ$1:$FJ$10,[1]Data3!$FJ$11:$FJ$83</definedName>
    <definedName name="A125168366W">[1]Data3!$DX$1:$DX$10,[1]Data3!$DX$11:$DX$83</definedName>
    <definedName name="A125168370L">[1]Data3!$FE$1:$FE$10,[1]Data3!$FE$11:$FE$83</definedName>
    <definedName name="A125168374W">[1]Data3!$DV$1:$DV$10,[1]Data3!$DV$11:$DV$83</definedName>
    <definedName name="A125168378F">[1]Data3!$EB$1:$EB$10,[1]Data3!$EB$11:$EB$83</definedName>
    <definedName name="A125168382W">[1]Data3!$EE$1:$EE$10,[1]Data3!$EE$11:$EE$83</definedName>
    <definedName name="A125168386F">[1]Data3!$ET$1:$ET$10,[1]Data3!$ET$11:$ET$83</definedName>
    <definedName name="A125168390W">[1]Data3!$GD$1:$GD$10,[1]Data3!$GD$11:$GD$83</definedName>
    <definedName name="A125168394F">[1]Data3!$GG$1:$GG$10,[1]Data3!$GG$11:$GG$83</definedName>
    <definedName name="A125168398R">[1]Data3!$EP$1:$EP$10,[1]Data3!$EP$11:$EP$83</definedName>
    <definedName name="A125168402V">[1]Data3!$EV$1:$EV$10,[1]Data3!$EV$11:$EV$83</definedName>
    <definedName name="A125168406C">[1]Data3!$FQ$1:$FQ$10,[1]Data3!$FQ$11:$FQ$83</definedName>
    <definedName name="A125168410V">[1]Data3!$FT$1:$FT$10,[1]Data3!$FT$11:$FT$83</definedName>
    <definedName name="A125168414C">[1]Data3!$EZ$1:$EZ$10,[1]Data3!$EZ$11:$EZ$83</definedName>
    <definedName name="A125168418L">[1]Data3!$FX$1:$FX$10,[1]Data3!$FX$11:$FX$83</definedName>
    <definedName name="A125168422C">[1]Data3!$GS$1:$GS$10,[1]Data3!$GS$11:$GS$83</definedName>
    <definedName name="A125168426L">[1]Data3!$FS$1:$FS$10,[1]Data3!$FS$11:$FS$83</definedName>
    <definedName name="A125168430C">[1]Data3!$GQ$1:$GQ$10,[1]Data3!$GQ$11:$GQ$83</definedName>
    <definedName name="A125168434L">[1]Data3!$EA$1:$EA$10,[1]Data3!$EA$11:$EA$83</definedName>
    <definedName name="A125168438W">[1]Data3!$FH$1:$FH$10,[1]Data3!$FH$11:$FH$83</definedName>
    <definedName name="A125168442L">[1]Data3!$FW$1:$FW$10,[1]Data3!$FW$11:$FW$83</definedName>
    <definedName name="A125168446W">[1]Data3!$FZ$1:$FZ$10,[1]Data3!$FZ$11:$FZ$83</definedName>
    <definedName name="A125168450L">[1]Data3!$GU$1:$GU$10,[1]Data3!$GU$11:$GU$83</definedName>
    <definedName name="A125168454W">[1]Data4!$BP$1:$BP$10,[1]Data4!$BP$11:$BP$83</definedName>
    <definedName name="A125168458F">[1]Data4!$CK$1:$CK$10,[1]Data4!$CK$11:$CK$83</definedName>
    <definedName name="A125168462W">[1]Data4!$CT$1:$CT$10,[1]Data4!$CT$11:$CT$83</definedName>
    <definedName name="A125168466F">[1]Data4!$AG$1:$AG$10,[1]Data4!$AG$11:$AG$83</definedName>
    <definedName name="A125168470W">[1]Data4!$AS$1:$AS$10,[1]Data4!$AS$11:$AS$83</definedName>
    <definedName name="A125168474F">[1]Data4!$CF$1:$CF$10,[1]Data4!$CF$11:$CF$83</definedName>
    <definedName name="A125168478R">[1]Data4!$CX$1:$CX$10,[1]Data4!$CX$11:$CX$83</definedName>
    <definedName name="A125168482F">[1]Data4!$AN$1:$AN$10,[1]Data4!$AN$11:$AN$83</definedName>
    <definedName name="A125168486R">[1]Data4!$BC$1:$BC$10,[1]Data4!$BC$11:$BC$83</definedName>
    <definedName name="A125168490F">[1]Data4!$CM$1:$CM$10,[1]Data4!$CM$11:$CM$83</definedName>
    <definedName name="A125168494R">[1]Data4!$CV$1:$CV$10,[1]Data4!$CV$11:$CV$83</definedName>
    <definedName name="A125168498X">[1]Data4!$DB$1:$DB$10,[1]Data4!$DB$11:$DB$83</definedName>
    <definedName name="A125168502C">[1]Data4!$BS$1:$BS$10,[1]Data4!$BS$11:$BS$83</definedName>
    <definedName name="A125168506L">[1]Data4!$BY$1:$BY$10,[1]Data4!$BY$11:$BY$83</definedName>
    <definedName name="A125168510C">[1]Data4!$AY$1:$AY$10,[1]Data4!$AY$11:$AY$83</definedName>
    <definedName name="A125168514L">[1]Data4!$CL$1:$CL$10,[1]Data4!$CL$11:$CL$83</definedName>
    <definedName name="A125168518W">[1]Data4!$BL$1:$BL$10,[1]Data4!$BL$11:$BL$83</definedName>
    <definedName name="A125168522L">[1]Data4!$BU$1:$BU$10,[1]Data4!$BU$11:$BU$83</definedName>
    <definedName name="A125168526W">[1]Data4!$CP$1:$CP$10,[1]Data4!$CP$11:$CP$83</definedName>
    <definedName name="A125168530L">[1]Data4!$CY$1:$CY$10,[1]Data4!$CY$11:$CY$83</definedName>
    <definedName name="A125168534W">[1]Data4!$AP$1:$AP$10,[1]Data4!$AP$11:$AP$83</definedName>
    <definedName name="A125168538F">[1]Data4!$BE$1:$BE$10,[1]Data4!$BE$11:$BE$83</definedName>
    <definedName name="A125168542W">[1]Data4!$BQ$1:$BQ$10,[1]Data4!$BQ$11:$BQ$83</definedName>
    <definedName name="A125168546F">[1]Data4!$CU$1:$CU$10,[1]Data4!$CU$11:$CU$83</definedName>
    <definedName name="A125168550W">[1]Data4!$AQ$1:$AQ$10,[1]Data4!$AQ$11:$AQ$83</definedName>
    <definedName name="A125168554F">[1]Data4!$AW$1:$AW$10,[1]Data4!$AW$11:$AW$83</definedName>
    <definedName name="A125168558R">[1]Data4!$CS$1:$CS$10,[1]Data4!$CS$11:$CS$83</definedName>
    <definedName name="A125168562F">[1]Data4!$BA$1:$BA$10,[1]Data4!$BA$11:$BA$83</definedName>
    <definedName name="A125168566R">[1]Data4!$BM$1:$BM$10,[1]Data4!$BM$11:$BM$83</definedName>
    <definedName name="A125168570F">[1]Data4!$CW$1:$CW$10,[1]Data4!$CW$11:$CW$83</definedName>
    <definedName name="A125168574R">[1]Data4!$AV$1:$AV$10,[1]Data4!$AV$11:$AV$83</definedName>
    <definedName name="A125168578X">[1]Data4!$BB$1:$BB$10,[1]Data4!$BB$11:$BB$83</definedName>
    <definedName name="A125168582R">[1]Data4!$BH$1:$BH$10,[1]Data4!$BH$11:$BH$83</definedName>
    <definedName name="A125168586X">[1]Data4!$BN$1:$BN$10,[1]Data4!$BN$11:$BN$83</definedName>
    <definedName name="A125168590R">[1]Data4!$CI$1:$CI$10,[1]Data4!$CI$11:$CI$83</definedName>
    <definedName name="A125168594X">[1]Data4!$DD$1:$DD$10,[1]Data4!$DD$11:$DD$83</definedName>
    <definedName name="A125168598J">[1]Data4!$BI$1:$BI$10,[1]Data4!$BI$11:$BI$83</definedName>
    <definedName name="A125168602L">[1]Data4!$BX$1:$BX$10,[1]Data4!$BX$11:$BX$83</definedName>
    <definedName name="A125168606W">[1]Data4!$AI$1:$AI$10,[1]Data4!$AI$11:$AI$83</definedName>
    <definedName name="A125168610L">[1]Data4!$AR$1:$AR$10,[1]Data4!$AR$11:$AR$83</definedName>
    <definedName name="A125168614W">[1]Data4!$AU$1:$AU$10,[1]Data4!$AU$11:$AU$83</definedName>
    <definedName name="A125168618F">[1]Data4!$BV$1:$BV$10,[1]Data4!$BV$11:$BV$83</definedName>
    <definedName name="A125168622W">[1]Data4!$CB$1:$CB$10,[1]Data4!$CB$11:$CB$83</definedName>
    <definedName name="A125168626F">[1]Data4!$CE$1:$CE$10,[1]Data4!$CE$11:$CE$83</definedName>
    <definedName name="A125168630W">[1]Data4!$CZ$1:$CZ$10,[1]Data4!$CZ$11:$CZ$83</definedName>
    <definedName name="A125168634F">[1]Data4!$BK$1:$BK$10,[1]Data4!$BK$11:$BK$83</definedName>
    <definedName name="A125168638R">[1]Data4!$BW$1:$BW$10,[1]Data4!$BW$11:$BW$83</definedName>
    <definedName name="A125168642F">[1]Data4!$BZ$1:$BZ$10,[1]Data4!$BZ$11:$BZ$83</definedName>
    <definedName name="A125168646R">[1]Data4!$CO$1:$CO$10,[1]Data4!$CO$11:$CO$83</definedName>
    <definedName name="A125168650F">[1]Data4!$CR$1:$CR$10,[1]Data4!$CR$11:$CR$83</definedName>
    <definedName name="A125168654R">[1]Data4!$AT$1:$AT$10,[1]Data4!$AT$11:$AT$83</definedName>
    <definedName name="A125168658X">[1]Data4!$AX$1:$AX$10,[1]Data4!$AX$11:$AX$83</definedName>
    <definedName name="A125168662R">[1]Data4!$BG$1:$BG$10,[1]Data4!$BG$11:$BG$83</definedName>
    <definedName name="A125168666X">[1]Data4!$AJ$1:$AJ$10,[1]Data4!$AJ$11:$AJ$83</definedName>
    <definedName name="A125168670R">[1]Data4!$AM$1:$AM$10,[1]Data4!$AM$11:$AM$83</definedName>
    <definedName name="A125168674X">[1]Data4!$BT$1:$BT$10,[1]Data4!$BT$11:$BT$83</definedName>
    <definedName name="A125168678J">[1]Data4!$AH$1:$AH$10,[1]Data4!$AH$11:$AH$83</definedName>
    <definedName name="A125168682X">[1]Data4!$BO$1:$BO$10,[1]Data4!$BO$11:$BO$83</definedName>
    <definedName name="A125168686J">[1]Data4!$AF$1:$AF$10,[1]Data4!$AF$11:$AF$83</definedName>
    <definedName name="A125168690X">[1]Data4!$AL$1:$AL$10,[1]Data4!$AL$11:$AL$83</definedName>
    <definedName name="A125168694J">[1]Data4!$AO$1:$AO$10,[1]Data4!$AO$11:$AO$83</definedName>
    <definedName name="A125168698T">[1]Data4!$BD$1:$BD$10,[1]Data4!$BD$11:$BD$83</definedName>
    <definedName name="A125168702W">[1]Data4!$CN$1:$CN$10,[1]Data4!$CN$11:$CN$83</definedName>
    <definedName name="A125168706F">[1]Data4!$CQ$1:$CQ$10,[1]Data4!$CQ$11:$CQ$83</definedName>
    <definedName name="A125168710W">[1]Data4!$AZ$1:$AZ$10,[1]Data4!$AZ$11:$AZ$83</definedName>
    <definedName name="A125168714F">[1]Data4!$BF$1:$BF$10,[1]Data4!$BF$11:$BF$83</definedName>
    <definedName name="A125168718R">[1]Data4!$CA$1:$CA$10,[1]Data4!$CA$11:$CA$83</definedName>
    <definedName name="A125168722F">[1]Data4!$CD$1:$CD$10,[1]Data4!$CD$11:$CD$83</definedName>
    <definedName name="A125168726R">[1]Data4!$BJ$1:$BJ$10,[1]Data4!$BJ$11:$BJ$83</definedName>
    <definedName name="A125168730F">[1]Data4!$CH$1:$CH$10,[1]Data4!$CH$11:$CH$83</definedName>
    <definedName name="A125168734R">[1]Data4!$DC$1:$DC$10,[1]Data4!$DC$11:$DC$83</definedName>
    <definedName name="A125168738X">[1]Data4!$CC$1:$CC$10,[1]Data4!$CC$11:$CC$83</definedName>
    <definedName name="A125168742R">[1]Data4!$DA$1:$DA$10,[1]Data4!$DA$11:$DA$83</definedName>
    <definedName name="A125168746X">[1]Data4!$AK$1:$AK$10,[1]Data4!$AK$11:$AK$83</definedName>
    <definedName name="A125168750R">[1]Data4!$BR$1:$BR$10,[1]Data4!$BR$11:$BR$83</definedName>
    <definedName name="A125168754X">[1]Data4!$CG$1:$CG$10,[1]Data4!$CG$11:$CG$83</definedName>
    <definedName name="A125168758J">[1]Data4!$CJ$1:$CJ$10,[1]Data4!$CJ$11:$CJ$83</definedName>
    <definedName name="A125168762X">[1]Data4!$DE$1:$DE$10,[1]Data4!$DE$11:$DE$83</definedName>
    <definedName name="A125173158X">[1]Data1!$AL$1:$AL$10,[1]Data1!$AL$11:$AL$83</definedName>
    <definedName name="A125173162R">[1]Data1!$BG$1:$BG$10,[1]Data1!$BG$11:$BG$83</definedName>
    <definedName name="A125173166X">[1]Data1!$BP$1:$BP$10,[1]Data1!$BP$11:$BP$83</definedName>
    <definedName name="A125173170R">[1]Data1!$AO$1:$AO$10,[1]Data1!$AO$11:$AO$83</definedName>
    <definedName name="A125173174X">[1]Data1!$AU$1:$AU$10,[1]Data1!$AU$11:$AU$83</definedName>
    <definedName name="A125173178J">[1]Data1!$W$1:$W$10,[1]Data1!$W$11:$W$83</definedName>
    <definedName name="A125173182X">[1]Data1!$AI$1:$AI$10,[1]Data1!$AI$11:$AI$83</definedName>
    <definedName name="A125173186J">[1]Data1!$BS$1:$BS$10,[1]Data1!$BS$11:$BS$83</definedName>
    <definedName name="A125173190X">[1]Data1!$E$1:$E$10,[1]Data1!$E$11:$E$83</definedName>
    <definedName name="A125173194J">[1]Data1!$N$1:$N$10,[1]Data1!$N$11:$N$83</definedName>
    <definedName name="A125173198T">[1]Data1!$Q$1:$Q$10,[1]Data1!$Q$11:$Q$83</definedName>
    <definedName name="A125173202W">[1]Data1!$AR$1:$AR$10,[1]Data1!$AR$11:$AR$83</definedName>
    <definedName name="A125173206F">[1]Data1!$AX$1:$AX$10,[1]Data1!$AX$11:$AX$83</definedName>
    <definedName name="A125173210W">[1]Data1!$BA$1:$BA$10,[1]Data1!$BA$11:$BA$83</definedName>
    <definedName name="A125173214F">[1]Data1!$BV$1:$BV$10,[1]Data1!$BV$11:$BV$83</definedName>
    <definedName name="A125173218R">[1]Data1!$T$1:$T$10,[1]Data1!$T$11:$T$83</definedName>
    <definedName name="A125173222F">[1]Data1!$AC$1:$AC$10,[1]Data1!$AC$11:$AC$83</definedName>
    <definedName name="A125173226R">[1]Data1!$B$1:$B$10,[1]Data1!$B$11:$B$83</definedName>
    <definedName name="A125173230F">[1]Data1!$H$1:$H$10,[1]Data1!$H$11:$H$83</definedName>
    <definedName name="A125173234R">[1]Data1!$K$1:$K$10,[1]Data1!$K$11:$K$83</definedName>
    <definedName name="A125173238X">[1]Data1!$Z$1:$Z$10,[1]Data1!$Z$11:$Z$83</definedName>
    <definedName name="A125173242R">[1]Data1!$BJ$1:$BJ$10,[1]Data1!$BJ$11:$BJ$83</definedName>
    <definedName name="A125173246X">[1]Data1!$BM$1:$BM$10,[1]Data1!$BM$11:$BM$83</definedName>
    <definedName name="A125173250R">[1]Data1!$AF$1:$AF$10,[1]Data1!$AF$11:$AF$83</definedName>
    <definedName name="A125173254X">[1]Data1!$BD$1:$BD$10,[1]Data1!$BD$11:$BD$83</definedName>
    <definedName name="A125173258J">[1]Data1!$BY$1:$BY$10,[1]Data1!$BY$11:$BY$83</definedName>
    <definedName name="A125173262X">[1]Data5!$AZ$1:$AZ$10,[1]Data5!$AZ$11:$AZ$83</definedName>
    <definedName name="A125173266J">[1]Data5!$BU$1:$BU$10,[1]Data5!$BU$11:$BU$83</definedName>
    <definedName name="A125173270X">[1]Data5!$CD$1:$CD$10,[1]Data5!$CD$11:$CD$83</definedName>
    <definedName name="A125173274J">[1]Data5!$BC$1:$BC$10,[1]Data5!$BC$11:$BC$83</definedName>
    <definedName name="A125173278T">[1]Data5!$BI$1:$BI$10,[1]Data5!$BI$11:$BI$83</definedName>
    <definedName name="A125173282J">[1]Data5!$AK$1:$AK$10,[1]Data5!$AK$11:$AK$83</definedName>
    <definedName name="A125173286T">[1]Data5!$AW$1:$AW$10,[1]Data5!$AW$11:$AW$83</definedName>
    <definedName name="A125173290J">[1]Data5!$CG$1:$CG$10,[1]Data5!$CG$11:$CG$83</definedName>
    <definedName name="A125173294T">[1]Data5!$S$1:$S$10,[1]Data5!$S$11:$S$83</definedName>
    <definedName name="A125173298A">[1]Data5!$AB$1:$AB$10,[1]Data5!$AB$11:$AB$83</definedName>
    <definedName name="A125173302F">[1]Data5!$AE$1:$AE$10,[1]Data5!$AE$11:$AE$83</definedName>
    <definedName name="A125173306R">[1]Data5!$BF$1:$BF$10,[1]Data5!$BF$11:$BF$83</definedName>
    <definedName name="A125173310F">[1]Data5!$BL$1:$BL$10,[1]Data5!$BL$11:$BL$83</definedName>
    <definedName name="A125173314R">[1]Data5!$BO$1:$BO$10,[1]Data5!$BO$11:$BO$83</definedName>
    <definedName name="A125173318X">[1]Data5!$CJ$1:$CJ$10,[1]Data5!$CJ$11:$CJ$83</definedName>
    <definedName name="A125173322R">[1]Data5!$AH$1:$AH$10,[1]Data5!$AH$11:$AH$83</definedName>
    <definedName name="A125173326X">[1]Data5!$AQ$1:$AQ$10,[1]Data5!$AQ$11:$AQ$83</definedName>
    <definedName name="A125173330R">[1]Data5!$P$1:$P$10,[1]Data5!$P$11:$P$83</definedName>
    <definedName name="A125173334X">[1]Data5!$V$1:$V$10,[1]Data5!$V$11:$V$83</definedName>
    <definedName name="A125173338J">[1]Data5!$Y$1:$Y$10,[1]Data5!$Y$11:$Y$83</definedName>
    <definedName name="A125173342X">[1]Data5!$AN$1:$AN$10,[1]Data5!$AN$11:$AN$83</definedName>
    <definedName name="A125173346J">[1]Data5!$BX$1:$BX$10,[1]Data5!$BX$11:$BX$83</definedName>
    <definedName name="A125173350X">[1]Data5!$CA$1:$CA$10,[1]Data5!$CA$11:$CA$83</definedName>
    <definedName name="A125173354J">[1]Data5!$AT$1:$AT$10,[1]Data5!$AT$11:$AT$83</definedName>
    <definedName name="A125173358T">[1]Data5!$BR$1:$BR$10,[1]Data5!$BR$11:$BR$83</definedName>
    <definedName name="A125173362J">[1]Data5!$CM$1:$CM$10,[1]Data5!$CM$11:$CM$83</definedName>
    <definedName name="A125173366T">[1]Data3!$CF$1:$CF$10,[1]Data3!$CF$11:$CF$83</definedName>
    <definedName name="A125173370J">[1]Data3!$DA$1:$DA$10,[1]Data3!$DA$11:$DA$83</definedName>
    <definedName name="A125173374T">[1]Data3!$DJ$1:$DJ$10,[1]Data3!$DJ$11:$DJ$83</definedName>
    <definedName name="A125173378A">[1]Data3!$CI$1:$CI$10,[1]Data3!$CI$11:$CI$83</definedName>
    <definedName name="A125173382T">[1]Data3!$CO$1:$CO$10,[1]Data3!$CO$11:$CO$83</definedName>
    <definedName name="A125173386A">[1]Data3!$BQ$1:$BQ$10,[1]Data3!$BQ$11:$BQ$83</definedName>
    <definedName name="A125173390T">[1]Data3!$CC$1:$CC$10,[1]Data3!$CC$11:$CC$83</definedName>
    <definedName name="A125173394A">[1]Data3!$DM$1:$DM$10,[1]Data3!$DM$11:$DM$83</definedName>
    <definedName name="A125173398K">[1]Data3!$AY$1:$AY$10,[1]Data3!$AY$11:$AY$83</definedName>
    <definedName name="A125173402R">[1]Data3!$BH$1:$BH$10,[1]Data3!$BH$11:$BH$83</definedName>
    <definedName name="A125173406X">[1]Data3!$BK$1:$BK$10,[1]Data3!$BK$11:$BK$83</definedName>
    <definedName name="A125173410R">[1]Data3!$CL$1:$CL$10,[1]Data3!$CL$11:$CL$83</definedName>
    <definedName name="A125173414X">[1]Data3!$CR$1:$CR$10,[1]Data3!$CR$11:$CR$83</definedName>
    <definedName name="A125173418J">[1]Data3!$CU$1:$CU$10,[1]Data3!$CU$11:$CU$83</definedName>
    <definedName name="A125173422X">[1]Data3!$DP$1:$DP$10,[1]Data3!$DP$11:$DP$83</definedName>
    <definedName name="A125173426J">[1]Data3!$BN$1:$BN$10,[1]Data3!$BN$11:$BN$83</definedName>
    <definedName name="A125173430X">[1]Data3!$BW$1:$BW$10,[1]Data3!$BW$11:$BW$83</definedName>
    <definedName name="A125173434J">[1]Data3!$AV$1:$AV$10,[1]Data3!$AV$11:$AV$83</definedName>
    <definedName name="A125173438T">[1]Data3!$BB$1:$BB$10,[1]Data3!$BB$11:$BB$83</definedName>
    <definedName name="A125173442J">[1]Data3!$BE$1:$BE$10,[1]Data3!$BE$11:$BE$83</definedName>
    <definedName name="A125173446T">[1]Data3!$BT$1:$BT$10,[1]Data3!$BT$11:$BT$83</definedName>
    <definedName name="A125173450J">[1]Data3!$DD$1:$DD$10,[1]Data3!$DD$11:$DD$83</definedName>
    <definedName name="A125173454T">[1]Data3!$DG$1:$DG$10,[1]Data3!$DG$11:$DG$83</definedName>
    <definedName name="A125173458A">[1]Data3!$BZ$1:$BZ$10,[1]Data3!$BZ$11:$BZ$83</definedName>
    <definedName name="A125173462T">[1]Data3!$CX$1:$CX$10,[1]Data3!$CX$11:$CX$83</definedName>
    <definedName name="A125173466A">[1]Data3!$DS$1:$DS$10,[1]Data3!$DS$11:$DS$83</definedName>
    <definedName name="A125173470T">[1]Data4!$BP$1:$BP$10,[1]Data4!$BP$11:$BP$83</definedName>
    <definedName name="A125173474A">[1]Data4!$CK$1:$CK$10,[1]Data4!$CK$11:$CK$83</definedName>
    <definedName name="A125173478K">[1]Data4!$CT$1:$CT$10,[1]Data4!$CT$11:$CT$83</definedName>
    <definedName name="A125173482A">[1]Data4!$BS$1:$BS$10,[1]Data4!$BS$11:$BS$83</definedName>
    <definedName name="A125173486K">[1]Data4!$BY$1:$BY$10,[1]Data4!$BY$11:$BY$83</definedName>
    <definedName name="A125173490A">[1]Data4!$BA$1:$BA$10,[1]Data4!$BA$11:$BA$83</definedName>
    <definedName name="A125173494K">[1]Data4!$BM$1:$BM$10,[1]Data4!$BM$11:$BM$83</definedName>
    <definedName name="A125173498V">[1]Data4!$CW$1:$CW$10,[1]Data4!$CW$11:$CW$83</definedName>
    <definedName name="A125173502X">[1]Data4!$AI$1:$AI$10,[1]Data4!$AI$11:$AI$83</definedName>
    <definedName name="A125173506J">[1]Data4!$AR$1:$AR$10,[1]Data4!$AR$11:$AR$83</definedName>
    <definedName name="A125173510X">[1]Data4!$AU$1:$AU$10,[1]Data4!$AU$11:$AU$83</definedName>
    <definedName name="A125173514J">[1]Data4!$BV$1:$BV$10,[1]Data4!$BV$11:$BV$83</definedName>
    <definedName name="A125173518T">[1]Data4!$CB$1:$CB$10,[1]Data4!$CB$11:$CB$83</definedName>
    <definedName name="A125173522J">[1]Data4!$CE$1:$CE$10,[1]Data4!$CE$11:$CE$83</definedName>
    <definedName name="A125173526T">[1]Data4!$CZ$1:$CZ$10,[1]Data4!$CZ$11:$CZ$83</definedName>
    <definedName name="A125173530J">[1]Data4!$AX$1:$AX$10,[1]Data4!$AX$11:$AX$83</definedName>
    <definedName name="A125173534T">[1]Data4!$BG$1:$BG$10,[1]Data4!$BG$11:$BG$83</definedName>
    <definedName name="A125173538A">[1]Data4!$AF$1:$AF$10,[1]Data4!$AF$11:$AF$83</definedName>
    <definedName name="A125173542T">[1]Data4!$AL$1:$AL$10,[1]Data4!$AL$11:$AL$83</definedName>
    <definedName name="A125173546A">[1]Data4!$AO$1:$AO$10,[1]Data4!$AO$11:$AO$83</definedName>
    <definedName name="A125173550T">[1]Data4!$BD$1:$BD$10,[1]Data4!$BD$11:$BD$83</definedName>
    <definedName name="A125173554A">[1]Data4!$CN$1:$CN$10,[1]Data4!$CN$11:$CN$83</definedName>
    <definedName name="A125173558K">[1]Data4!$CQ$1:$CQ$10,[1]Data4!$CQ$11:$CQ$83</definedName>
    <definedName name="A125173562A">[1]Data4!$BJ$1:$BJ$10,[1]Data4!$BJ$11:$BJ$83</definedName>
    <definedName name="A125173566K">[1]Data4!$CH$1:$CH$10,[1]Data4!$CH$11:$CH$83</definedName>
    <definedName name="A125173570A">[1]Data4!$DC$1:$DC$10,[1]Data4!$DC$11:$DC$83</definedName>
    <definedName name="A125173574K">[1]Data4!$EP$1:$EP$10,[1]Data4!$EP$11:$EP$83</definedName>
    <definedName name="A125173578V">[1]Data4!$FK$1:$FK$10,[1]Data4!$FK$11:$FK$83</definedName>
    <definedName name="A125173582K">[1]Data4!$FT$1:$FT$10,[1]Data4!$FT$11:$FT$83</definedName>
    <definedName name="A125173586V">[1]Data4!$ES$1:$ES$10,[1]Data4!$ES$11:$ES$83</definedName>
    <definedName name="A125173590K">[1]Data4!$EY$1:$EY$10,[1]Data4!$EY$11:$EY$83</definedName>
    <definedName name="A125173594V">[1]Data4!$EA$1:$EA$10,[1]Data4!$EA$11:$EA$83</definedName>
    <definedName name="A125173598C">[1]Data4!$EM$1:$EM$10,[1]Data4!$EM$11:$EM$83</definedName>
    <definedName name="A125173602J">[1]Data4!$FW$1:$FW$10,[1]Data4!$FW$11:$FW$83</definedName>
    <definedName name="A125173606T">[1]Data4!$DI$1:$DI$10,[1]Data4!$DI$11:$DI$83</definedName>
    <definedName name="A125173610J">[1]Data4!$DR$1:$DR$10,[1]Data4!$DR$11:$DR$83</definedName>
    <definedName name="A125173614T">[1]Data4!$DU$1:$DU$10,[1]Data4!$DU$11:$DU$83</definedName>
    <definedName name="A125173618A">[1]Data4!$EV$1:$EV$10,[1]Data4!$EV$11:$EV$83</definedName>
    <definedName name="A125173622T">[1]Data4!$FB$1:$FB$10,[1]Data4!$FB$11:$FB$83</definedName>
    <definedName name="A125173626A">[1]Data4!$FE$1:$FE$10,[1]Data4!$FE$11:$FE$83</definedName>
    <definedName name="A125173630T">[1]Data4!$FZ$1:$FZ$10,[1]Data4!$FZ$11:$FZ$83</definedName>
    <definedName name="A125173634A">[1]Data4!$DX$1:$DX$10,[1]Data4!$DX$11:$DX$83</definedName>
    <definedName name="A125173638K">[1]Data4!$EG$1:$EG$10,[1]Data4!$EG$11:$EG$83</definedName>
    <definedName name="A125173642A">[1]Data4!$DF$1:$DF$10,[1]Data4!$DF$11:$DF$83</definedName>
    <definedName name="A125173646K">[1]Data4!$DL$1:$DL$10,[1]Data4!$DL$11:$DL$83</definedName>
    <definedName name="A125173650A">[1]Data4!$DO$1:$DO$10,[1]Data4!$DO$11:$DO$83</definedName>
    <definedName name="A125173654K">[1]Data4!$ED$1:$ED$10,[1]Data4!$ED$11:$ED$83</definedName>
    <definedName name="A125173658V">[1]Data4!$FN$1:$FN$10,[1]Data4!$FN$11:$FN$83</definedName>
    <definedName name="A125173662K">[1]Data4!$FQ$1:$FQ$10,[1]Data4!$FQ$11:$FQ$83</definedName>
    <definedName name="A125173666V">[1]Data4!$EJ$1:$EJ$10,[1]Data4!$EJ$11:$EJ$83</definedName>
    <definedName name="A125173670K">[1]Data4!$FH$1:$FH$10,[1]Data4!$FH$11:$FH$83</definedName>
    <definedName name="A125173674V">[1]Data4!$GC$1:$GC$10,[1]Data4!$GC$11:$GC$83</definedName>
    <definedName name="A125173678C">[1]Data4!$HP$1:$HP$10,[1]Data4!$HP$11:$HP$83</definedName>
    <definedName name="A125173682V">[1]Data4!$IK$1:$IK$10,[1]Data4!$IK$11:$IK$83</definedName>
    <definedName name="A125173686C">[1]Data5!$D$1:$D$10,[1]Data5!$D$11:$D$83</definedName>
    <definedName name="A125173690V">[1]Data4!$HS$1:$HS$10,[1]Data4!$HS$11:$HS$83</definedName>
    <definedName name="A125173694C">[1]Data4!$HY$1:$HY$10,[1]Data4!$HY$11:$HY$83</definedName>
    <definedName name="A125173698L">[1]Data4!$HA$1:$HA$10,[1]Data4!$HA$11:$HA$83</definedName>
    <definedName name="A125173702T">[1]Data4!$HM$1:$HM$10,[1]Data4!$HM$11:$HM$83</definedName>
    <definedName name="A125173706A">[1]Data5!$G$1:$G$10,[1]Data5!$G$11:$G$83</definedName>
    <definedName name="A125173710T">[1]Data4!$GI$1:$GI$10,[1]Data4!$GI$11:$GI$83</definedName>
    <definedName name="A125173714A">[1]Data4!$GR$1:$GR$10,[1]Data4!$GR$11:$GR$83</definedName>
    <definedName name="A125173718K">[1]Data4!$GU$1:$GU$10,[1]Data4!$GU$11:$GU$83</definedName>
    <definedName name="A125173722A">[1]Data4!$HV$1:$HV$10,[1]Data4!$HV$11:$HV$83</definedName>
    <definedName name="A125173726K">[1]Data4!$IB$1:$IB$10,[1]Data4!$IB$11:$IB$83</definedName>
    <definedName name="A125173730A">[1]Data4!$IE$1:$IE$10,[1]Data4!$IE$11:$IE$83</definedName>
    <definedName name="A125173734K">[1]Data5!$J$1:$J$10,[1]Data5!$J$11:$J$83</definedName>
    <definedName name="A125173738V">[1]Data4!$GX$1:$GX$10,[1]Data4!$GX$11:$GX$83</definedName>
    <definedName name="A125173742K">[1]Data4!$HG$1:$HG$10,[1]Data4!$HG$11:$HG$83</definedName>
    <definedName name="A125173746V">[1]Data4!$GF$1:$GF$10,[1]Data4!$GF$11:$GF$83</definedName>
    <definedName name="A125173750K">[1]Data4!$GL$1:$GL$10,[1]Data4!$GL$11:$GL$83</definedName>
    <definedName name="A125173754V">[1]Data4!$GO$1:$GO$10,[1]Data4!$GO$11:$GO$83</definedName>
    <definedName name="A125173758C">[1]Data4!$HD$1:$HD$10,[1]Data4!$HD$11:$HD$83</definedName>
    <definedName name="A125173762V">[1]Data4!$IN$1:$IN$10,[1]Data4!$IN$11:$IN$83</definedName>
    <definedName name="A125173766C">[1]Data4!$IQ$1:$IQ$10,[1]Data4!$IQ$11:$IQ$83</definedName>
    <definedName name="A125173770V">[1]Data4!$HJ$1:$HJ$10,[1]Data4!$HJ$11:$HJ$83</definedName>
    <definedName name="A125173774C">[1]Data4!$IH$1:$IH$10,[1]Data4!$IH$11:$IH$83</definedName>
    <definedName name="A125173778L">[1]Data5!$M$1:$M$10,[1]Data5!$M$11:$M$83</definedName>
    <definedName name="A125173782C">[1]Data3!$F$1:$F$10,[1]Data3!$F$11:$F$83</definedName>
    <definedName name="A125173786L">[1]Data3!$AA$1:$AA$10,[1]Data3!$AA$11:$AA$83</definedName>
    <definedName name="A125173790C">[1]Data3!$AJ$1:$AJ$10,[1]Data3!$AJ$11:$AJ$83</definedName>
    <definedName name="A125173794L">[1]Data3!$I$1:$I$10,[1]Data3!$I$11:$I$83</definedName>
    <definedName name="A125173798W">[1]Data3!$O$1:$O$10,[1]Data3!$O$11:$O$83</definedName>
    <definedName name="A125173802A">[1]Data2!$IG$1:$IG$10,[1]Data2!$IG$11:$IG$83</definedName>
    <definedName name="A125173806K">[1]Data3!$C$1:$C$10,[1]Data3!$C$11:$C$83</definedName>
    <definedName name="A125173810A">[1]Data3!$AM$1:$AM$10,[1]Data3!$AM$11:$AM$83</definedName>
    <definedName name="A125173814K">[1]Data2!$HO$1:$HO$10,[1]Data2!$HO$11:$HO$83</definedName>
    <definedName name="A125173818V">[1]Data2!$HX$1:$HX$10,[1]Data2!$HX$11:$HX$83</definedName>
    <definedName name="A125173822K">[1]Data2!$IA$1:$IA$10,[1]Data2!$IA$11:$IA$83</definedName>
    <definedName name="A125173826V">[1]Data3!$L$1:$L$10,[1]Data3!$L$11:$L$83</definedName>
    <definedName name="A125173830K">[1]Data3!$R$1:$R$10,[1]Data3!$R$11:$R$83</definedName>
    <definedName name="A125173834V">[1]Data3!$U$1:$U$10,[1]Data3!$U$11:$U$83</definedName>
    <definedName name="A125173838C">[1]Data3!$AP$1:$AP$10,[1]Data3!$AP$11:$AP$83</definedName>
    <definedName name="A125173842V">[1]Data2!$ID$1:$ID$10,[1]Data2!$ID$11:$ID$83</definedName>
    <definedName name="A125173846C">[1]Data2!$IM$1:$IM$10,[1]Data2!$IM$11:$IM$83</definedName>
    <definedName name="A125173850V">[1]Data2!$HL$1:$HL$10,[1]Data2!$HL$11:$HL$83</definedName>
    <definedName name="A125173854C">[1]Data2!$HR$1:$HR$10,[1]Data2!$HR$11:$HR$83</definedName>
    <definedName name="A125173858L">[1]Data2!$HU$1:$HU$10,[1]Data2!$HU$11:$HU$83</definedName>
    <definedName name="A125173862C">[1]Data2!$IJ$1:$IJ$10,[1]Data2!$IJ$11:$IJ$83</definedName>
    <definedName name="A125173866L">[1]Data3!$AD$1:$AD$10,[1]Data3!$AD$11:$AD$83</definedName>
    <definedName name="A125173870C">[1]Data3!$AG$1:$AG$10,[1]Data3!$AG$11:$AG$83</definedName>
    <definedName name="A125173874L">[1]Data2!$IP$1:$IP$10,[1]Data2!$IP$11:$IP$83</definedName>
    <definedName name="A125173878W">[1]Data3!$X$1:$X$10,[1]Data3!$X$11:$X$83</definedName>
    <definedName name="A125173882L">[1]Data3!$AS$1:$AS$10,[1]Data3!$AS$11:$AS$83</definedName>
    <definedName name="A125173886W">[1]Data3!$FF$1:$FF$10,[1]Data3!$FF$11:$FF$83</definedName>
    <definedName name="A125173890L">[1]Data3!$GA$1:$GA$10,[1]Data3!$GA$11:$GA$83</definedName>
    <definedName name="A125173894W">[1]Data3!$GJ$1:$GJ$10,[1]Data3!$GJ$11:$GJ$83</definedName>
    <definedName name="A125173898F">[1]Data3!$FI$1:$FI$10,[1]Data3!$FI$11:$FI$83</definedName>
    <definedName name="A125173902K">[1]Data3!$FO$1:$FO$10,[1]Data3!$FO$11:$FO$83</definedName>
    <definedName name="A125173906V">[1]Data3!$EQ$1:$EQ$10,[1]Data3!$EQ$11:$EQ$83</definedName>
    <definedName name="A125173910K">[1]Data3!$FC$1:$FC$10,[1]Data3!$FC$11:$FC$83</definedName>
    <definedName name="A125173914V">[1]Data3!$GM$1:$GM$10,[1]Data3!$GM$11:$GM$83</definedName>
    <definedName name="A125173918C">[1]Data3!$DY$1:$DY$10,[1]Data3!$DY$11:$DY$83</definedName>
    <definedName name="A125173922V">[1]Data3!$EH$1:$EH$10,[1]Data3!$EH$11:$EH$83</definedName>
    <definedName name="A125173926C">[1]Data3!$EK$1:$EK$10,[1]Data3!$EK$11:$EK$83</definedName>
    <definedName name="A125173930V">[1]Data3!$FL$1:$FL$10,[1]Data3!$FL$11:$FL$83</definedName>
    <definedName name="A125173934C">[1]Data3!$FR$1:$FR$10,[1]Data3!$FR$11:$FR$83</definedName>
    <definedName name="A125173938L">[1]Data3!$FU$1:$FU$10,[1]Data3!$FU$11:$FU$83</definedName>
    <definedName name="A125173942C">[1]Data3!$GP$1:$GP$10,[1]Data3!$GP$11:$GP$83</definedName>
    <definedName name="A125173946L">[1]Data3!$EN$1:$EN$10,[1]Data3!$EN$11:$EN$83</definedName>
    <definedName name="A125173950C">[1]Data3!$EW$1:$EW$10,[1]Data3!$EW$11:$EW$83</definedName>
    <definedName name="A125173954L">[1]Data3!$DV$1:$DV$10,[1]Data3!$DV$11:$DV$83</definedName>
    <definedName name="A125173958W">[1]Data3!$EB$1:$EB$10,[1]Data3!$EB$11:$EB$83</definedName>
    <definedName name="A125173962L">[1]Data3!$EE$1:$EE$10,[1]Data3!$EE$11:$EE$83</definedName>
    <definedName name="A125173966W">[1]Data3!$ET$1:$ET$10,[1]Data3!$ET$11:$ET$83</definedName>
    <definedName name="A125173970L">[1]Data3!$GD$1:$GD$10,[1]Data3!$GD$11:$GD$83</definedName>
    <definedName name="A125173974W">[1]Data3!$GG$1:$GG$10,[1]Data3!$GG$11:$GG$83</definedName>
    <definedName name="A125173978F">[1]Data3!$EZ$1:$EZ$10,[1]Data3!$EZ$11:$EZ$83</definedName>
    <definedName name="A125173982W">[1]Data3!$FX$1:$FX$10,[1]Data3!$FX$11:$FX$83</definedName>
    <definedName name="A125173986F">[1]Data3!$GS$1:$GS$10,[1]Data3!$GS$11:$GS$83</definedName>
    <definedName name="A125173990W">[1]Data3!$IF$1:$IF$10,[1]Data3!$IF$11:$IF$83</definedName>
    <definedName name="A125173994F">[1]Data4!$K$1:$K$10,[1]Data4!$K$11:$K$83</definedName>
    <definedName name="A125173998R">[1]Data4!$T$1:$T$10,[1]Data4!$T$11:$T$83</definedName>
    <definedName name="A125174002W">[1]Data3!$II$1:$II$10,[1]Data3!$II$11:$II$83</definedName>
    <definedName name="A125174006F">[1]Data3!$IO$1:$IO$10,[1]Data3!$IO$11:$IO$83</definedName>
    <definedName name="A125174010W">[1]Data3!$HQ$1:$HQ$10,[1]Data3!$HQ$11:$HQ$83</definedName>
    <definedName name="A125174014F">[1]Data3!$IC$1:$IC$10,[1]Data3!$IC$11:$IC$83</definedName>
    <definedName name="A125174018R">[1]Data4!$W$1:$W$10,[1]Data4!$W$11:$W$83</definedName>
    <definedName name="A125174022F">[1]Data3!$GY$1:$GY$10,[1]Data3!$GY$11:$GY$83</definedName>
    <definedName name="A125174026R">[1]Data3!$HH$1:$HH$10,[1]Data3!$HH$11:$HH$83</definedName>
    <definedName name="A125174030F">[1]Data3!$HK$1:$HK$10,[1]Data3!$HK$11:$HK$83</definedName>
    <definedName name="A125174034R">[1]Data3!$IL$1:$IL$10,[1]Data3!$IL$11:$IL$83</definedName>
    <definedName name="A125174038X">[1]Data4!$B$1:$B$10,[1]Data4!$B$11:$B$83</definedName>
    <definedName name="A125174042R">[1]Data4!$E$1:$E$10,[1]Data4!$E$11:$E$83</definedName>
    <definedName name="A125174046X">[1]Data4!$Z$1:$Z$10,[1]Data4!$Z$11:$Z$83</definedName>
    <definedName name="A125174050R">[1]Data3!$HN$1:$HN$10,[1]Data3!$HN$11:$HN$83</definedName>
    <definedName name="A125174054X">[1]Data3!$HW$1:$HW$10,[1]Data3!$HW$11:$HW$83</definedName>
    <definedName name="A125174058J">[1]Data3!$GV$1:$GV$10,[1]Data3!$GV$11:$GV$83</definedName>
    <definedName name="A125174062X">[1]Data3!$HB$1:$HB$10,[1]Data3!$HB$11:$HB$83</definedName>
    <definedName name="A125174066J">[1]Data3!$HE$1:$HE$10,[1]Data3!$HE$11:$HE$83</definedName>
    <definedName name="A125174070X">[1]Data3!$HT$1:$HT$10,[1]Data3!$HT$11:$HT$83</definedName>
    <definedName name="A125174074J">[1]Data4!$N$1:$N$10,[1]Data4!$N$11:$N$83</definedName>
    <definedName name="A125174078T">[1]Data4!$Q$1:$Q$10,[1]Data4!$Q$11:$Q$83</definedName>
    <definedName name="A125174082J">[1]Data3!$HZ$1:$HZ$10,[1]Data3!$HZ$11:$HZ$83</definedName>
    <definedName name="A125174086T">[1]Data4!$H$1:$H$10,[1]Data4!$H$11:$H$83</definedName>
    <definedName name="A125174090J">[1]Data4!$AC$1:$AC$10,[1]Data4!$AC$11:$AC$83</definedName>
    <definedName name="A125174094T">[1]Data1!$GL$1:$GL$10,[1]Data1!$GL$11:$GL$83</definedName>
    <definedName name="A125174098A">[1]Data1!$HG$1:$HG$10,[1]Data1!$HG$11:$HG$83</definedName>
    <definedName name="A125174102F">[1]Data1!$HP$1:$HP$10,[1]Data1!$HP$11:$HP$83</definedName>
    <definedName name="A125174106R">[1]Data1!$GO$1:$GO$10,[1]Data1!$GO$11:$GO$83</definedName>
    <definedName name="A125174110F">[1]Data1!$GU$1:$GU$10,[1]Data1!$GU$11:$GU$83</definedName>
    <definedName name="A125174114R">[1]Data1!$FW$1:$FW$10,[1]Data1!$FW$11:$FW$83</definedName>
    <definedName name="A125174118X">[1]Data1!$GI$1:$GI$10,[1]Data1!$GI$11:$GI$83</definedName>
    <definedName name="A125174122R">[1]Data1!$HS$1:$HS$10,[1]Data1!$HS$11:$HS$83</definedName>
    <definedName name="A125174126X">[1]Data1!$FE$1:$FE$10,[1]Data1!$FE$11:$FE$83</definedName>
    <definedName name="A125174130R">[1]Data1!$FN$1:$FN$10,[1]Data1!$FN$11:$FN$83</definedName>
    <definedName name="A125174134X">[1]Data1!$FQ$1:$FQ$10,[1]Data1!$FQ$11:$FQ$83</definedName>
    <definedName name="A125174138J">[1]Data1!$GR$1:$GR$10,[1]Data1!$GR$11:$GR$83</definedName>
    <definedName name="A125174142X">[1]Data1!$GX$1:$GX$10,[1]Data1!$GX$11:$GX$83</definedName>
    <definedName name="A125174146J">[1]Data1!$HA$1:$HA$10,[1]Data1!$HA$11:$HA$83</definedName>
    <definedName name="A125174150X">[1]Data1!$HV$1:$HV$10,[1]Data1!$HV$11:$HV$83</definedName>
    <definedName name="A125174154J">[1]Data1!$FT$1:$FT$10,[1]Data1!$FT$11:$FT$83</definedName>
    <definedName name="A125174158T">[1]Data1!$GC$1:$GC$10,[1]Data1!$GC$11:$GC$83</definedName>
    <definedName name="A125174162J">[1]Data1!$FB$1:$FB$10,[1]Data1!$FB$11:$FB$83</definedName>
    <definedName name="A125174166T">[1]Data1!$FH$1:$FH$10,[1]Data1!$FH$11:$FH$83</definedName>
    <definedName name="A125174170J">[1]Data1!$FK$1:$FK$10,[1]Data1!$FK$11:$FK$83</definedName>
    <definedName name="A125174174T">[1]Data1!$FZ$1:$FZ$10,[1]Data1!$FZ$11:$FZ$83</definedName>
    <definedName name="A125174178A">[1]Data1!$HJ$1:$HJ$10,[1]Data1!$HJ$11:$HJ$83</definedName>
    <definedName name="A125174182T">[1]Data1!$HM$1:$HM$10,[1]Data1!$HM$11:$HM$83</definedName>
    <definedName name="A125174186A">[1]Data1!$GF$1:$GF$10,[1]Data1!$GF$11:$GF$83</definedName>
    <definedName name="A125174190T">[1]Data1!$HD$1:$HD$10,[1]Data1!$HD$11:$HD$83</definedName>
    <definedName name="A125174194A">[1]Data1!$HY$1:$HY$10,[1]Data1!$HY$11:$HY$83</definedName>
    <definedName name="A125175030X">[1]Data2!$FV$1:$FV$10,[1]Data2!$FV$11:$FV$83</definedName>
    <definedName name="A125175034J">[1]Data2!$GQ$1:$GQ$10,[1]Data2!$GQ$11:$GQ$83</definedName>
    <definedName name="A125175038T">[1]Data2!$GZ$1:$GZ$10,[1]Data2!$GZ$11:$GZ$83</definedName>
    <definedName name="A125175042J">[1]Data2!$FY$1:$FY$10,[1]Data2!$FY$11:$FY$83</definedName>
    <definedName name="A125175046T">[1]Data2!$GE$1:$GE$10,[1]Data2!$GE$11:$GE$83</definedName>
    <definedName name="A125175050J">[1]Data2!$FG$1:$FG$10,[1]Data2!$FG$11:$FG$83</definedName>
    <definedName name="A125175054T">[1]Data2!$FS$1:$FS$10,[1]Data2!$FS$11:$FS$83</definedName>
    <definedName name="A125175058A">[1]Data2!$HC$1:$HC$10,[1]Data2!$HC$11:$HC$83</definedName>
    <definedName name="A125175062T">[1]Data2!$EO$1:$EO$10,[1]Data2!$EO$11:$EO$83</definedName>
    <definedName name="A125175066A">[1]Data2!$EX$1:$EX$10,[1]Data2!$EX$11:$EX$83</definedName>
    <definedName name="A125175070T">[1]Data2!$FA$1:$FA$10,[1]Data2!$FA$11:$FA$83</definedName>
    <definedName name="A125175074A">[1]Data2!$GB$1:$GB$10,[1]Data2!$GB$11:$GB$83</definedName>
    <definedName name="A125175078K">[1]Data2!$GH$1:$GH$10,[1]Data2!$GH$11:$GH$83</definedName>
    <definedName name="A125175082A">[1]Data2!$GK$1:$GK$10,[1]Data2!$GK$11:$GK$83</definedName>
    <definedName name="A125175086K">[1]Data2!$HF$1:$HF$10,[1]Data2!$HF$11:$HF$83</definedName>
    <definedName name="A125175090A">[1]Data2!$FD$1:$FD$10,[1]Data2!$FD$11:$FD$83</definedName>
    <definedName name="A125175094K">[1]Data2!$FM$1:$FM$10,[1]Data2!$FM$11:$FM$83</definedName>
    <definedName name="A125175098V">[1]Data2!$EL$1:$EL$10,[1]Data2!$EL$11:$EL$83</definedName>
    <definedName name="A125175102X">[1]Data2!$ER$1:$ER$10,[1]Data2!$ER$11:$ER$83</definedName>
    <definedName name="A125175106J">[1]Data2!$EU$1:$EU$10,[1]Data2!$EU$11:$EU$83</definedName>
    <definedName name="A125175110X">[1]Data2!$FJ$1:$FJ$10,[1]Data2!$FJ$11:$FJ$83</definedName>
    <definedName name="A125175114J">[1]Data2!$GT$1:$GT$10,[1]Data2!$GT$11:$GT$83</definedName>
    <definedName name="A125175118T">[1]Data2!$GW$1:$GW$10,[1]Data2!$GW$11:$GW$83</definedName>
    <definedName name="A125175122J">[1]Data2!$FP$1:$FP$10,[1]Data2!$FP$11:$FP$83</definedName>
    <definedName name="A125175126T">[1]Data2!$GN$1:$GN$10,[1]Data2!$GN$11:$GN$83</definedName>
    <definedName name="A125175130J">[1]Data2!$HI$1:$HI$10,[1]Data2!$HI$11:$HI$83</definedName>
    <definedName name="A125175966J">[1]Data1!$DL$1:$DL$10,[1]Data1!$DL$11:$DL$83</definedName>
    <definedName name="A125175970X">[1]Data1!$EG$1:$EG$10,[1]Data1!$EG$11:$EG$83</definedName>
    <definedName name="A125175974J">[1]Data1!$EP$1:$EP$10,[1]Data1!$EP$11:$EP$83</definedName>
    <definedName name="A125175978T">[1]Data1!$DO$1:$DO$10,[1]Data1!$DO$11:$DO$83</definedName>
    <definedName name="A125175982J">[1]Data1!$DU$1:$DU$10,[1]Data1!$DU$11:$DU$83</definedName>
    <definedName name="A125175986T">[1]Data1!$CW$1:$CW$10,[1]Data1!$CW$11:$CW$83</definedName>
    <definedName name="A125175990J">[1]Data1!$DI$1:$DI$10,[1]Data1!$DI$11:$DI$83</definedName>
    <definedName name="A125175994T">[1]Data1!$ES$1:$ES$10,[1]Data1!$ES$11:$ES$83</definedName>
    <definedName name="A125175998A">[1]Data1!$CE$1:$CE$10,[1]Data1!$CE$11:$CE$83</definedName>
    <definedName name="A125176002J">[1]Data1!$CN$1:$CN$10,[1]Data1!$CN$11:$CN$83</definedName>
    <definedName name="A125176006T">[1]Data1!$CQ$1:$CQ$10,[1]Data1!$CQ$11:$CQ$83</definedName>
    <definedName name="A125176010J">[1]Data1!$DR$1:$DR$10,[1]Data1!$DR$11:$DR$83</definedName>
    <definedName name="A125176014T">[1]Data1!$DX$1:$DX$10,[1]Data1!$DX$11:$DX$83</definedName>
    <definedName name="A125176018A">[1]Data1!$EA$1:$EA$10,[1]Data1!$EA$11:$EA$83</definedName>
    <definedName name="A125176022T">[1]Data1!$EV$1:$EV$10,[1]Data1!$EV$11:$EV$83</definedName>
    <definedName name="A125176026A">[1]Data1!$CT$1:$CT$10,[1]Data1!$CT$11:$CT$83</definedName>
    <definedName name="A125176030T">[1]Data1!$DC$1:$DC$10,[1]Data1!$DC$11:$DC$83</definedName>
    <definedName name="A125176034A">[1]Data1!$CB$1:$CB$10,[1]Data1!$CB$11:$CB$83</definedName>
    <definedName name="A125176038K">[1]Data1!$CH$1:$CH$10,[1]Data1!$CH$11:$CH$83</definedName>
    <definedName name="A125176042A">[1]Data1!$CK$1:$CK$10,[1]Data1!$CK$11:$CK$83</definedName>
    <definedName name="A125176046K">[1]Data1!$CZ$1:$CZ$10,[1]Data1!$CZ$11:$CZ$83</definedName>
    <definedName name="A125176050A">[1]Data1!$EJ$1:$EJ$10,[1]Data1!$EJ$11:$EJ$83</definedName>
    <definedName name="A125176054K">[1]Data1!$EM$1:$EM$10,[1]Data1!$EM$11:$EM$83</definedName>
    <definedName name="A125176058V">[1]Data1!$DF$1:$DF$10,[1]Data1!$DF$11:$DF$83</definedName>
    <definedName name="A125176062K">[1]Data1!$ED$1:$ED$10,[1]Data1!$ED$11:$ED$83</definedName>
    <definedName name="A125176066V">[1]Data1!$EY$1:$EY$10,[1]Data1!$EY$11:$EY$83</definedName>
    <definedName name="A125176902R">[1]Data2!$V$1:$V$10,[1]Data2!$V$11:$V$83</definedName>
    <definedName name="A125176906X">[1]Data2!$AQ$1:$AQ$10,[1]Data2!$AQ$11:$AQ$83</definedName>
    <definedName name="A125176910R">[1]Data2!$AZ$1:$AZ$10,[1]Data2!$AZ$11:$AZ$83</definedName>
    <definedName name="A125176914X">[1]Data2!$Y$1:$Y$10,[1]Data2!$Y$11:$Y$83</definedName>
    <definedName name="A125176918J">[1]Data2!$AE$1:$AE$10,[1]Data2!$AE$11:$AE$83</definedName>
    <definedName name="A125176922X">[1]Data2!$G$1:$G$10,[1]Data2!$G$11:$G$83</definedName>
    <definedName name="A125176926J">[1]Data2!$S$1:$S$10,[1]Data2!$S$11:$S$83</definedName>
    <definedName name="A125176930X">[1]Data2!$BC$1:$BC$10,[1]Data2!$BC$11:$BC$83</definedName>
    <definedName name="A125176934J">[1]Data1!$IE$1:$IE$10,[1]Data1!$IE$11:$IE$83</definedName>
    <definedName name="A125176938T">[1]Data1!$IN$1:$IN$10,[1]Data1!$IN$11:$IN$83</definedName>
    <definedName name="A125176942J">[1]Data1!$IQ$1:$IQ$10,[1]Data1!$IQ$11:$IQ$83</definedName>
    <definedName name="A125176946T">[1]Data2!$AB$1:$AB$10,[1]Data2!$AB$11:$AB$83</definedName>
    <definedName name="A125176950J">[1]Data2!$AH$1:$AH$10,[1]Data2!$AH$11:$AH$83</definedName>
    <definedName name="A125176954T">[1]Data2!$AK$1:$AK$10,[1]Data2!$AK$11:$AK$83</definedName>
    <definedName name="A125176958A">[1]Data2!$BF$1:$BF$10,[1]Data2!$BF$11:$BF$83</definedName>
    <definedName name="A125176962T">[1]Data2!$D$1:$D$10,[1]Data2!$D$11:$D$83</definedName>
    <definedName name="A125176966A">[1]Data2!$M$1:$M$10,[1]Data2!$M$11:$M$83</definedName>
    <definedName name="A125176970T">[1]Data1!$IB$1:$IB$10,[1]Data1!$IB$11:$IB$83</definedName>
    <definedName name="A125176974A">[1]Data1!$IH$1:$IH$10,[1]Data1!$IH$11:$IH$83</definedName>
    <definedName name="A125176978K">[1]Data1!$IK$1:$IK$10,[1]Data1!$IK$11:$IK$83</definedName>
    <definedName name="A125176982A">[1]Data2!$J$1:$J$10,[1]Data2!$J$11:$J$83</definedName>
    <definedName name="A125176986K">[1]Data2!$AT$1:$AT$10,[1]Data2!$AT$11:$AT$83</definedName>
    <definedName name="A125176990A">[1]Data2!$AW$1:$AW$10,[1]Data2!$AW$11:$AW$83</definedName>
    <definedName name="A125176994K">[1]Data2!$P$1:$P$10,[1]Data2!$P$11:$P$83</definedName>
    <definedName name="A125176998V">[1]Data2!$AN$1:$AN$10,[1]Data2!$AN$11:$AN$83</definedName>
    <definedName name="A125177002A">[1]Data2!$BI$1:$BI$10,[1]Data2!$BI$11:$BI$83</definedName>
    <definedName name="A125177838A">[1]Data2!$CV$1:$CV$10,[1]Data2!$CV$11:$CV$83</definedName>
    <definedName name="A125177842T">[1]Data2!$DQ$1:$DQ$10,[1]Data2!$DQ$11:$DQ$83</definedName>
    <definedName name="A125177846A">[1]Data2!$DZ$1:$DZ$10,[1]Data2!$DZ$11:$DZ$83</definedName>
    <definedName name="A125177850T">[1]Data2!$CY$1:$CY$10,[1]Data2!$CY$11:$CY$83</definedName>
    <definedName name="A125177854A">[1]Data2!$DE$1:$DE$10,[1]Data2!$DE$11:$DE$83</definedName>
    <definedName name="A125177858K">[1]Data2!$CG$1:$CG$10,[1]Data2!$CG$11:$CG$83</definedName>
    <definedName name="A125177862A">[1]Data2!$CS$1:$CS$10,[1]Data2!$CS$11:$CS$83</definedName>
    <definedName name="A125177866K">[1]Data2!$EC$1:$EC$10,[1]Data2!$EC$11:$EC$83</definedName>
    <definedName name="A125177870A">[1]Data2!$BO$1:$BO$10,[1]Data2!$BO$11:$BO$83</definedName>
    <definedName name="A125177874K">[1]Data2!$BX$1:$BX$10,[1]Data2!$BX$11:$BX$83</definedName>
    <definedName name="A125177878V">[1]Data2!$CA$1:$CA$10,[1]Data2!$CA$11:$CA$83</definedName>
    <definedName name="A125177882K">[1]Data2!$DB$1:$DB$10,[1]Data2!$DB$11:$DB$83</definedName>
    <definedName name="A125177886V">[1]Data2!$DH$1:$DH$10,[1]Data2!$DH$11:$DH$83</definedName>
    <definedName name="A125177890K">[1]Data2!$DK$1:$DK$10,[1]Data2!$DK$11:$DK$83</definedName>
    <definedName name="A125177894V">[1]Data2!$EF$1:$EF$10,[1]Data2!$EF$11:$EF$83</definedName>
    <definedName name="A125177898C">[1]Data2!$CD$1:$CD$10,[1]Data2!$CD$11:$CD$83</definedName>
    <definedName name="A125177902J">[1]Data2!$CM$1:$CM$10,[1]Data2!$CM$11:$CM$83</definedName>
    <definedName name="A125177906T">[1]Data2!$BL$1:$BL$10,[1]Data2!$BL$11:$BL$83</definedName>
    <definedName name="A125177910J">[1]Data2!$BR$1:$BR$10,[1]Data2!$BR$11:$BR$83</definedName>
    <definedName name="A125177914T">[1]Data2!$BU$1:$BU$10,[1]Data2!$BU$11:$BU$83</definedName>
    <definedName name="A125177918A">[1]Data2!$CJ$1:$CJ$10,[1]Data2!$CJ$11:$CJ$83</definedName>
    <definedName name="A125177922T">[1]Data2!$DT$1:$DT$10,[1]Data2!$DT$11:$DT$83</definedName>
    <definedName name="A125177926A">[1]Data2!$DW$1:$DW$10,[1]Data2!$DW$11:$DW$83</definedName>
    <definedName name="A125177930T">[1]Data2!$CP$1:$CP$10,[1]Data2!$CP$11:$CP$83</definedName>
    <definedName name="A125177934A">[1]Data2!$DN$1:$DN$10,[1]Data2!$DN$11:$DN$83</definedName>
    <definedName name="A125177938K">[1]Data2!$EI$1:$EI$10,[1]Data2!$EI$11:$EI$83</definedName>
    <definedName name="A125178774V">[1]Data1!$AN$1:$AN$10,[1]Data1!$AN$11:$AN$83</definedName>
    <definedName name="A125178778C">[1]Data1!$BI$1:$BI$10,[1]Data1!$BI$11:$BI$83</definedName>
    <definedName name="A125178782V">[1]Data1!$BR$1:$BR$10,[1]Data1!$BR$11:$BR$83</definedName>
    <definedName name="A125178786C">[1]Data1!$AQ$1:$AQ$10,[1]Data1!$AQ$11:$AQ$83</definedName>
    <definedName name="A125178790V">[1]Data1!$AW$1:$AW$10,[1]Data1!$AW$11:$AW$83</definedName>
    <definedName name="A125178794C">[1]Data1!$Y$1:$Y$10,[1]Data1!$Y$11:$Y$83</definedName>
    <definedName name="A125178798L">[1]Data1!$AK$1:$AK$10,[1]Data1!$AK$11:$AK$83</definedName>
    <definedName name="A125178802T">[1]Data1!$BU$1:$BU$10,[1]Data1!$BU$11:$BU$83</definedName>
    <definedName name="A125178806A">[1]Data1!$G$1:$G$10,[1]Data1!$G$11:$G$83</definedName>
    <definedName name="A125178810T">[1]Data1!$P$1:$P$10,[1]Data1!$P$11:$P$83</definedName>
    <definedName name="A125178814A">[1]Data1!$S$1:$S$10,[1]Data1!$S$11:$S$83</definedName>
    <definedName name="A125178818K">[1]Data1!$AT$1:$AT$10,[1]Data1!$AT$11:$AT$83</definedName>
    <definedName name="A125178822A">[1]Data1!$AZ$1:$AZ$10,[1]Data1!$AZ$11:$AZ$83</definedName>
    <definedName name="A125178826K">[1]Data1!$BC$1:$BC$10,[1]Data1!$BC$11:$BC$83</definedName>
    <definedName name="A125178830A">[1]Data1!$BX$1:$BX$10,[1]Data1!$BX$11:$BX$83</definedName>
    <definedName name="A125178834K">[1]Data1!$V$1:$V$10,[1]Data1!$V$11:$V$83</definedName>
    <definedName name="A125178838V">[1]Data1!$AE$1:$AE$10,[1]Data1!$AE$11:$AE$83</definedName>
    <definedName name="A125178842K">[1]Data1!$D$1:$D$10,[1]Data1!$D$11:$D$83</definedName>
    <definedName name="A125178846V">[1]Data1!$J$1:$J$10,[1]Data1!$J$11:$J$83</definedName>
    <definedName name="A125178850K">[1]Data1!$M$1:$M$10,[1]Data1!$M$11:$M$83</definedName>
    <definedName name="A125178854V">[1]Data1!$AB$1:$AB$10,[1]Data1!$AB$11:$AB$83</definedName>
    <definedName name="A125178858C">[1]Data1!$BL$1:$BL$10,[1]Data1!$BL$11:$BL$83</definedName>
    <definedName name="A125178862V">[1]Data1!$BO$1:$BO$10,[1]Data1!$BO$11:$BO$83</definedName>
    <definedName name="A125178866C">[1]Data1!$AH$1:$AH$10,[1]Data1!$AH$11:$AH$83</definedName>
    <definedName name="A125178870V">[1]Data1!$BF$1:$BF$10,[1]Data1!$BF$11:$BF$83</definedName>
    <definedName name="A125178874C">[1]Data1!$CA$1:$CA$10,[1]Data1!$CA$11:$CA$83</definedName>
    <definedName name="A125178878L">[1]Data5!$BB$1:$BB$10,[1]Data5!$BB$11:$BB$83</definedName>
    <definedName name="A125178882C">[1]Data5!$BW$1:$BW$10,[1]Data5!$BW$11:$BW$83</definedName>
    <definedName name="A125178886L">[1]Data5!$CF$1:$CF$10,[1]Data5!$CF$11:$CF$83</definedName>
    <definedName name="A125178890C">[1]Data5!$BE$1:$BE$10,[1]Data5!$BE$11:$BE$83</definedName>
    <definedName name="A125178894L">[1]Data5!$BK$1:$BK$10,[1]Data5!$BK$11:$BK$83</definedName>
    <definedName name="A125178898W">[1]Data5!$AM$1:$AM$10,[1]Data5!$AM$11:$AM$83</definedName>
    <definedName name="A125178902A">[1]Data5!$AY$1:$AY$10,[1]Data5!$AY$11:$AY$83</definedName>
    <definedName name="A125178906K">[1]Data5!$CI$1:$CI$10,[1]Data5!$CI$11:$CI$83</definedName>
    <definedName name="A125178910A">[1]Data5!$U$1:$U$10,[1]Data5!$U$11:$U$83</definedName>
    <definedName name="A125178914K">[1]Data5!$AD$1:$AD$10,[1]Data5!$AD$11:$AD$83</definedName>
    <definedName name="A125178918V">[1]Data5!$AG$1:$AG$10,[1]Data5!$AG$11:$AG$83</definedName>
    <definedName name="A125178922K">[1]Data5!$BH$1:$BH$10,[1]Data5!$BH$11:$BH$83</definedName>
    <definedName name="A125178926V">[1]Data5!$BN$1:$BN$10,[1]Data5!$BN$11:$BN$83</definedName>
    <definedName name="A125178930K">[1]Data5!$BQ$1:$BQ$10,[1]Data5!$BQ$11:$BQ$83</definedName>
    <definedName name="A125178934V">[1]Data5!$CL$1:$CL$10,[1]Data5!$CL$11:$CL$83</definedName>
    <definedName name="A125178938C">[1]Data5!$AJ$1:$AJ$10,[1]Data5!$AJ$11:$AJ$83</definedName>
    <definedName name="A125178942V">[1]Data5!$AS$1:$AS$10,[1]Data5!$AS$11:$AS$83</definedName>
    <definedName name="A125178946C">[1]Data5!$R$1:$R$10,[1]Data5!$R$11:$R$83</definedName>
    <definedName name="A125178950V">[1]Data5!$X$1:$X$10,[1]Data5!$X$11:$X$83</definedName>
    <definedName name="A125178954C">[1]Data5!$AA$1:$AA$10,[1]Data5!$AA$11:$AA$83</definedName>
    <definedName name="A125178958L">[1]Data5!$AP$1:$AP$10,[1]Data5!$AP$11:$AP$83</definedName>
    <definedName name="A125178962C">[1]Data5!$BZ$1:$BZ$10,[1]Data5!$BZ$11:$BZ$83</definedName>
    <definedName name="A125178966L">[1]Data5!$CC$1:$CC$10,[1]Data5!$CC$11:$CC$83</definedName>
    <definedName name="A125178970C">[1]Data5!$AV$1:$AV$10,[1]Data5!$AV$11:$AV$83</definedName>
    <definedName name="A125178974L">[1]Data5!$BT$1:$BT$10,[1]Data5!$BT$11:$BT$83</definedName>
    <definedName name="A125178978W">[1]Data5!$CO$1:$CO$10,[1]Data5!$CO$11:$CO$83</definedName>
    <definedName name="A125178982L">[1]Data3!$CH$1:$CH$10,[1]Data3!$CH$11:$CH$83</definedName>
    <definedName name="A125178986W">[1]Data3!$DC$1:$DC$10,[1]Data3!$DC$11:$DC$83</definedName>
    <definedName name="A125178990L">[1]Data3!$DL$1:$DL$10,[1]Data3!$DL$11:$DL$83</definedName>
    <definedName name="A125178994W">[1]Data3!$CK$1:$CK$10,[1]Data3!$CK$11:$CK$83</definedName>
    <definedName name="A125178998F">[1]Data3!$CQ$1:$CQ$10,[1]Data3!$CQ$11:$CQ$83</definedName>
    <definedName name="A125179002L">[1]Data3!$BS$1:$BS$10,[1]Data3!$BS$11:$BS$83</definedName>
    <definedName name="A125179006W">[1]Data3!$CE$1:$CE$10,[1]Data3!$CE$11:$CE$83</definedName>
    <definedName name="A125179010L">[1]Data3!$DO$1:$DO$10,[1]Data3!$DO$11:$DO$83</definedName>
    <definedName name="A125179014W">[1]Data3!$BA$1:$BA$10,[1]Data3!$BA$11:$BA$83</definedName>
    <definedName name="A125179018F">[1]Data3!$BJ$1:$BJ$10,[1]Data3!$BJ$11:$BJ$83</definedName>
    <definedName name="A125179022W">[1]Data3!$BM$1:$BM$10,[1]Data3!$BM$11:$BM$83</definedName>
    <definedName name="A125179026F">[1]Data3!$CN$1:$CN$10,[1]Data3!$CN$11:$CN$83</definedName>
    <definedName name="A125179030W">[1]Data3!$CT$1:$CT$10,[1]Data3!$CT$11:$CT$83</definedName>
    <definedName name="A125179034F">[1]Data3!$CW$1:$CW$10,[1]Data3!$CW$11:$CW$83</definedName>
    <definedName name="A125179038R">[1]Data3!$DR$1:$DR$10,[1]Data3!$DR$11:$DR$83</definedName>
    <definedName name="A125179042F">[1]Data3!$BP$1:$BP$10,[1]Data3!$BP$11:$BP$83</definedName>
    <definedName name="A125179046R">[1]Data3!$BY$1:$BY$10,[1]Data3!$BY$11:$BY$83</definedName>
    <definedName name="A125179050F">[1]Data3!$AX$1:$AX$10,[1]Data3!$AX$11:$AX$83</definedName>
    <definedName name="A125179054R">[1]Data3!$BD$1:$BD$10,[1]Data3!$BD$11:$BD$83</definedName>
    <definedName name="A125179058X">[1]Data3!$BG$1:$BG$10,[1]Data3!$BG$11:$BG$83</definedName>
    <definedName name="A125179062R">[1]Data3!$BV$1:$BV$10,[1]Data3!$BV$11:$BV$83</definedName>
    <definedName name="A125179066X">[1]Data3!$DF$1:$DF$10,[1]Data3!$DF$11:$DF$83</definedName>
    <definedName name="A125179070R">[1]Data3!$DI$1:$DI$10,[1]Data3!$DI$11:$DI$83</definedName>
    <definedName name="A125179074X">[1]Data3!$CB$1:$CB$10,[1]Data3!$CB$11:$CB$83</definedName>
    <definedName name="A125179078J">[1]Data3!$CZ$1:$CZ$10,[1]Data3!$CZ$11:$CZ$83</definedName>
    <definedName name="A125179082X">[1]Data3!$DU$1:$DU$10,[1]Data3!$DU$11:$DU$83</definedName>
    <definedName name="A125179086J">[1]Data4!$BR$1:$BR$10,[1]Data4!$BR$11:$BR$83</definedName>
    <definedName name="A125179090X">[1]Data4!$CM$1:$CM$10,[1]Data4!$CM$11:$CM$83</definedName>
    <definedName name="A125179094J">[1]Data4!$CV$1:$CV$10,[1]Data4!$CV$11:$CV$83</definedName>
    <definedName name="A125179098T">[1]Data4!$BU$1:$BU$10,[1]Data4!$BU$11:$BU$83</definedName>
    <definedName name="A125179102W">[1]Data4!$CA$1:$CA$10,[1]Data4!$CA$11:$CA$83</definedName>
    <definedName name="A125179106F">[1]Data4!$BC$1:$BC$10,[1]Data4!$BC$11:$BC$83</definedName>
    <definedName name="A125179110W">[1]Data4!$BO$1:$BO$10,[1]Data4!$BO$11:$BO$83</definedName>
    <definedName name="A125179114F">[1]Data4!$CY$1:$CY$10,[1]Data4!$CY$11:$CY$83</definedName>
    <definedName name="A125179118R">[1]Data4!$AK$1:$AK$10,[1]Data4!$AK$11:$AK$83</definedName>
    <definedName name="A125179122F">[1]Data4!$AT$1:$AT$10,[1]Data4!$AT$11:$AT$83</definedName>
    <definedName name="A125179126R">[1]Data4!$AW$1:$AW$10,[1]Data4!$AW$11:$AW$83</definedName>
    <definedName name="A125179130F">[1]Data4!$BX$1:$BX$10,[1]Data4!$BX$11:$BX$83</definedName>
    <definedName name="A125179134R">[1]Data4!$CD$1:$CD$10,[1]Data4!$CD$11:$CD$83</definedName>
    <definedName name="A125179138X">[1]Data4!$CG$1:$CG$10,[1]Data4!$CG$11:$CG$83</definedName>
    <definedName name="A125179142R">[1]Data4!$DB$1:$DB$10,[1]Data4!$DB$11:$DB$83</definedName>
    <definedName name="A125179146X">[1]Data4!$AZ$1:$AZ$10,[1]Data4!$AZ$11:$AZ$83</definedName>
    <definedName name="A125179150R">[1]Data4!$BI$1:$BI$10,[1]Data4!$BI$11:$BI$83</definedName>
    <definedName name="A125179154X">[1]Data4!$AH$1:$AH$10,[1]Data4!$AH$11:$AH$83</definedName>
    <definedName name="A125179158J">[1]Data4!$AN$1:$AN$10,[1]Data4!$AN$11:$AN$83</definedName>
    <definedName name="A125179162X">[1]Data4!$AQ$1:$AQ$10,[1]Data4!$AQ$11:$AQ$83</definedName>
    <definedName name="A125179166J">[1]Data4!$BF$1:$BF$10,[1]Data4!$BF$11:$BF$83</definedName>
    <definedName name="A125179170X">[1]Data4!$CP$1:$CP$10,[1]Data4!$CP$11:$CP$83</definedName>
    <definedName name="A125179174J">[1]Data4!$CS$1:$CS$10,[1]Data4!$CS$11:$CS$83</definedName>
    <definedName name="A125179178T">[1]Data4!$BL$1:$BL$10,[1]Data4!$BL$11:$BL$83</definedName>
    <definedName name="A125179182J">[1]Data4!$CJ$1:$CJ$10,[1]Data4!$CJ$11:$CJ$83</definedName>
    <definedName name="A125179186T">[1]Data4!$DE$1:$DE$10,[1]Data4!$DE$11:$DE$83</definedName>
    <definedName name="A125179190J">[1]Data4!$ER$1:$ER$10,[1]Data4!$ER$11:$ER$83</definedName>
    <definedName name="A125179194T">[1]Data4!$FM$1:$FM$10,[1]Data4!$FM$11:$FM$83</definedName>
    <definedName name="A125179198A">[1]Data4!$FV$1:$FV$10,[1]Data4!$FV$11:$FV$83</definedName>
    <definedName name="A125179202F">[1]Data4!$EU$1:$EU$10,[1]Data4!$EU$11:$EU$83</definedName>
    <definedName name="A125179206R">[1]Data4!$FA$1:$FA$10,[1]Data4!$FA$11:$FA$83</definedName>
    <definedName name="A125179210F">[1]Data4!$EC$1:$EC$10,[1]Data4!$EC$11:$EC$83</definedName>
    <definedName name="A125179214R">[1]Data4!$EO$1:$EO$10,[1]Data4!$EO$11:$EO$83</definedName>
    <definedName name="A125179218X">[1]Data4!$FY$1:$FY$10,[1]Data4!$FY$11:$FY$83</definedName>
    <definedName name="A125179222R">[1]Data4!$DK$1:$DK$10,[1]Data4!$DK$11:$DK$83</definedName>
    <definedName name="A125179226X">[1]Data4!$DT$1:$DT$10,[1]Data4!$DT$11:$DT$83</definedName>
    <definedName name="A125179230R">[1]Data4!$DW$1:$DW$10,[1]Data4!$DW$11:$DW$83</definedName>
    <definedName name="A125179234X">[1]Data4!$EX$1:$EX$10,[1]Data4!$EX$11:$EX$83</definedName>
    <definedName name="A125179238J">[1]Data4!$FD$1:$FD$10,[1]Data4!$FD$11:$FD$83</definedName>
    <definedName name="A125179242X">[1]Data4!$FG$1:$FG$10,[1]Data4!$FG$11:$FG$83</definedName>
    <definedName name="A125179246J">[1]Data4!$GB$1:$GB$10,[1]Data4!$GB$11:$GB$83</definedName>
    <definedName name="A125179250X">[1]Data4!$DZ$1:$DZ$10,[1]Data4!$DZ$11:$DZ$83</definedName>
    <definedName name="A125179254J">[1]Data4!$EI$1:$EI$10,[1]Data4!$EI$11:$EI$83</definedName>
    <definedName name="A125179258T">[1]Data4!$DH$1:$DH$10,[1]Data4!$DH$11:$DH$83</definedName>
    <definedName name="A125179262J">[1]Data4!$DN$1:$DN$10,[1]Data4!$DN$11:$DN$83</definedName>
    <definedName name="A125179266T">[1]Data4!$DQ$1:$DQ$10,[1]Data4!$DQ$11:$DQ$83</definedName>
    <definedName name="A125179270J">[1]Data4!$EF$1:$EF$10,[1]Data4!$EF$11:$EF$83</definedName>
    <definedName name="A125179274T">[1]Data4!$FP$1:$FP$10,[1]Data4!$FP$11:$FP$83</definedName>
    <definedName name="A125179278A">[1]Data4!$FS$1:$FS$10,[1]Data4!$FS$11:$FS$83</definedName>
    <definedName name="A125179282T">[1]Data4!$EL$1:$EL$10,[1]Data4!$EL$11:$EL$83</definedName>
    <definedName name="A125179286A">[1]Data4!$FJ$1:$FJ$10,[1]Data4!$FJ$11:$FJ$83</definedName>
    <definedName name="A125179290T">[1]Data4!$GE$1:$GE$10,[1]Data4!$GE$11:$GE$83</definedName>
    <definedName name="A125179294A">[1]Data4!$HR$1:$HR$10,[1]Data4!$HR$11:$HR$83</definedName>
    <definedName name="A125179298K">[1]Data4!$IM$1:$IM$10,[1]Data4!$IM$11:$IM$83</definedName>
    <definedName name="A125179302R">[1]Data5!$F$1:$F$10,[1]Data5!$F$11:$F$83</definedName>
    <definedName name="A125179306X">[1]Data4!$HU$1:$HU$10,[1]Data4!$HU$11:$HU$83</definedName>
    <definedName name="A125179310R">[1]Data4!$IA$1:$IA$10,[1]Data4!$IA$11:$IA$83</definedName>
    <definedName name="A125179314X">[1]Data4!$HC$1:$HC$10,[1]Data4!$HC$11:$HC$83</definedName>
    <definedName name="A125179318J">[1]Data4!$HO$1:$HO$10,[1]Data4!$HO$11:$HO$83</definedName>
    <definedName name="A125179322X">[1]Data5!$I$1:$I$10,[1]Data5!$I$11:$I$83</definedName>
    <definedName name="A125179326J">[1]Data4!$GK$1:$GK$10,[1]Data4!$GK$11:$GK$83</definedName>
    <definedName name="A125179330X">[1]Data4!$GT$1:$GT$10,[1]Data4!$GT$11:$GT$83</definedName>
    <definedName name="A125179334J">[1]Data4!$GW$1:$GW$10,[1]Data4!$GW$11:$GW$83</definedName>
    <definedName name="A125179338T">[1]Data4!$HX$1:$HX$10,[1]Data4!$HX$11:$HX$83</definedName>
    <definedName name="A125179342J">[1]Data4!$ID$1:$ID$10,[1]Data4!$ID$11:$ID$83</definedName>
    <definedName name="A125179346T">[1]Data4!$IG$1:$IG$10,[1]Data4!$IG$11:$IG$83</definedName>
    <definedName name="A125179350J">[1]Data5!$L$1:$L$10,[1]Data5!$L$11:$L$83</definedName>
    <definedName name="A125179354T">[1]Data4!$GZ$1:$GZ$10,[1]Data4!$GZ$11:$GZ$83</definedName>
    <definedName name="A125179358A">[1]Data4!$HI$1:$HI$10,[1]Data4!$HI$11:$HI$83</definedName>
    <definedName name="A125179362T">[1]Data4!$GH$1:$GH$10,[1]Data4!$GH$11:$GH$83</definedName>
    <definedName name="A125179366A">[1]Data4!$GN$1:$GN$10,[1]Data4!$GN$11:$GN$83</definedName>
    <definedName name="A125179370T">[1]Data4!$GQ$1:$GQ$10,[1]Data4!$GQ$11:$GQ$83</definedName>
    <definedName name="A125179374A">[1]Data4!$HF$1:$HF$10,[1]Data4!$HF$11:$HF$83</definedName>
    <definedName name="A125179378K">[1]Data4!$IP$1:$IP$10,[1]Data4!$IP$11:$IP$83</definedName>
    <definedName name="A125179382A">[1]Data5!$C$1:$C$10,[1]Data5!$C$11:$C$83</definedName>
    <definedName name="A125179386K">[1]Data4!$HL$1:$HL$10,[1]Data4!$HL$11:$HL$83</definedName>
    <definedName name="A125179390A">[1]Data4!$IJ$1:$IJ$10,[1]Data4!$IJ$11:$IJ$83</definedName>
    <definedName name="A125179394K">[1]Data5!$O$1:$O$10,[1]Data5!$O$11:$O$83</definedName>
    <definedName name="A125179398V">[1]Data3!$H$1:$H$10,[1]Data3!$H$11:$H$83</definedName>
    <definedName name="A125179402X">[1]Data3!$AC$1:$AC$10,[1]Data3!$AC$11:$AC$83</definedName>
    <definedName name="A125179406J">[1]Data3!$AL$1:$AL$10,[1]Data3!$AL$11:$AL$83</definedName>
    <definedName name="A125179410X">[1]Data3!$K$1:$K$10,[1]Data3!$K$11:$K$83</definedName>
    <definedName name="A125179414J">[1]Data3!$Q$1:$Q$10,[1]Data3!$Q$11:$Q$83</definedName>
    <definedName name="A125179418T">[1]Data2!$II$1:$II$10,[1]Data2!$II$11:$II$83</definedName>
    <definedName name="A125179422J">[1]Data3!$E$1:$E$10,[1]Data3!$E$11:$E$83</definedName>
    <definedName name="A125179426T">[1]Data3!$AO$1:$AO$10,[1]Data3!$AO$11:$AO$83</definedName>
    <definedName name="A125179430J">[1]Data2!$HQ$1:$HQ$10,[1]Data2!$HQ$11:$HQ$83</definedName>
    <definedName name="A125179434T">[1]Data2!$HZ$1:$HZ$10,[1]Data2!$HZ$11:$HZ$83</definedName>
    <definedName name="A125179438A">[1]Data2!$IC$1:$IC$10,[1]Data2!$IC$11:$IC$83</definedName>
    <definedName name="A125179442T">[1]Data3!$N$1:$N$10,[1]Data3!$N$11:$N$83</definedName>
    <definedName name="A125179446A">[1]Data3!$T$1:$T$10,[1]Data3!$T$11:$T$83</definedName>
    <definedName name="A125179450T">[1]Data3!$W$1:$W$10,[1]Data3!$W$11:$W$83</definedName>
    <definedName name="A125179454A">[1]Data3!$AR$1:$AR$10,[1]Data3!$AR$11:$AR$83</definedName>
    <definedName name="A125179458K">[1]Data2!$IF$1:$IF$10,[1]Data2!$IF$11:$IF$83</definedName>
    <definedName name="A125179462A">[1]Data2!$IO$1:$IO$10,[1]Data2!$IO$11:$IO$83</definedName>
    <definedName name="A125179466K">[1]Data2!$HN$1:$HN$10,[1]Data2!$HN$11:$HN$83</definedName>
    <definedName name="A125179470A">[1]Data2!$HT$1:$HT$10,[1]Data2!$HT$11:$HT$83</definedName>
    <definedName name="A125179474K">[1]Data2!$HW$1:$HW$10,[1]Data2!$HW$11:$HW$83</definedName>
    <definedName name="A125179478V">[1]Data2!$IL$1:$IL$10,[1]Data2!$IL$11:$IL$83</definedName>
    <definedName name="A125179482K">[1]Data3!$AF$1:$AF$10,[1]Data3!$AF$11:$AF$83</definedName>
    <definedName name="A125179486V">[1]Data3!$AI$1:$AI$10,[1]Data3!$AI$11:$AI$83</definedName>
    <definedName name="A125179490K">[1]Data3!$B$1:$B$10,[1]Data3!$B$11:$B$83</definedName>
    <definedName name="A125179494V">[1]Data3!$Z$1:$Z$10,[1]Data3!$Z$11:$Z$83</definedName>
    <definedName name="A125179498C">[1]Data3!$AU$1:$AU$10,[1]Data3!$AU$11:$AU$83</definedName>
    <definedName name="A125179502J">[1]Data3!$FH$1:$FH$10,[1]Data3!$FH$11:$FH$83</definedName>
    <definedName name="A125179506T">[1]Data3!$GC$1:$GC$10,[1]Data3!$GC$11:$GC$83</definedName>
    <definedName name="A125179510J">[1]Data3!$GL$1:$GL$10,[1]Data3!$GL$11:$GL$83</definedName>
    <definedName name="A125179514T">[1]Data3!$FK$1:$FK$10,[1]Data3!$FK$11:$FK$83</definedName>
    <definedName name="A125179518A">[1]Data3!$FQ$1:$FQ$10,[1]Data3!$FQ$11:$FQ$83</definedName>
    <definedName name="A125179522T">[1]Data3!$ES$1:$ES$10,[1]Data3!$ES$11:$ES$83</definedName>
    <definedName name="A125179526A">[1]Data3!$FE$1:$FE$10,[1]Data3!$FE$11:$FE$83</definedName>
    <definedName name="A125179530T">[1]Data3!$GO$1:$GO$10,[1]Data3!$GO$11:$GO$83</definedName>
    <definedName name="A125179534A">[1]Data3!$EA$1:$EA$10,[1]Data3!$EA$11:$EA$83</definedName>
    <definedName name="A125179538K">[1]Data3!$EJ$1:$EJ$10,[1]Data3!$EJ$11:$EJ$83</definedName>
    <definedName name="A125179542A">[1]Data3!$EM$1:$EM$10,[1]Data3!$EM$11:$EM$83</definedName>
    <definedName name="A125179546K">[1]Data3!$FN$1:$FN$10,[1]Data3!$FN$11:$FN$83</definedName>
    <definedName name="A125179550A">[1]Data3!$FT$1:$FT$10,[1]Data3!$FT$11:$FT$83</definedName>
    <definedName name="A125179554K">[1]Data3!$FW$1:$FW$10,[1]Data3!$FW$11:$FW$83</definedName>
    <definedName name="A125179558V">[1]Data3!$GR$1:$GR$10,[1]Data3!$GR$11:$GR$83</definedName>
    <definedName name="A125179562K">[1]Data3!$EP$1:$EP$10,[1]Data3!$EP$11:$EP$83</definedName>
    <definedName name="A125179566V">[1]Data3!$EY$1:$EY$10,[1]Data3!$EY$11:$EY$83</definedName>
    <definedName name="A125179570K">[1]Data3!$DX$1:$DX$10,[1]Data3!$DX$11:$DX$83</definedName>
    <definedName name="A125179574V">[1]Data3!$ED$1:$ED$10,[1]Data3!$ED$11:$ED$83</definedName>
    <definedName name="A125179578C">[1]Data3!$EG$1:$EG$10,[1]Data3!$EG$11:$EG$83</definedName>
    <definedName name="A125179582V">[1]Data3!$EV$1:$EV$10,[1]Data3!$EV$11:$EV$83</definedName>
    <definedName name="A125179586C">[1]Data3!$GF$1:$GF$10,[1]Data3!$GF$11:$GF$83</definedName>
    <definedName name="A125179590V">[1]Data3!$GI$1:$GI$10,[1]Data3!$GI$11:$GI$83</definedName>
    <definedName name="A125179594C">[1]Data3!$FB$1:$FB$10,[1]Data3!$FB$11:$FB$83</definedName>
    <definedName name="A125179598L">[1]Data3!$FZ$1:$FZ$10,[1]Data3!$FZ$11:$FZ$83</definedName>
    <definedName name="A125179602T">[1]Data3!$GU$1:$GU$10,[1]Data3!$GU$11:$GU$83</definedName>
    <definedName name="A125179606A">[1]Data3!$IH$1:$IH$10,[1]Data3!$IH$11:$IH$83</definedName>
    <definedName name="A125179610T">[1]Data4!$M$1:$M$10,[1]Data4!$M$11:$M$83</definedName>
    <definedName name="A125179614A">[1]Data4!$V$1:$V$10,[1]Data4!$V$11:$V$83</definedName>
    <definedName name="A125179618K">[1]Data3!$IK$1:$IK$10,[1]Data3!$IK$11:$IK$83</definedName>
    <definedName name="A125179622A">[1]Data3!$IQ$1:$IQ$10,[1]Data3!$IQ$11:$IQ$83</definedName>
    <definedName name="A125179626K">[1]Data3!$HS$1:$HS$10,[1]Data3!$HS$11:$HS$83</definedName>
    <definedName name="A125179630A">[1]Data3!$IE$1:$IE$10,[1]Data3!$IE$11:$IE$83</definedName>
    <definedName name="A125179634K">[1]Data4!$Y$1:$Y$10,[1]Data4!$Y$11:$Y$83</definedName>
    <definedName name="A125179638V">[1]Data3!$HA$1:$HA$10,[1]Data3!$HA$11:$HA$83</definedName>
    <definedName name="A125179642K">[1]Data3!$HJ$1:$HJ$10,[1]Data3!$HJ$11:$HJ$83</definedName>
    <definedName name="A125179646V">[1]Data3!$HM$1:$HM$10,[1]Data3!$HM$11:$HM$83</definedName>
    <definedName name="A125179650K">[1]Data3!$IN$1:$IN$10,[1]Data3!$IN$11:$IN$83</definedName>
    <definedName name="A125179654V">[1]Data4!$D$1:$D$10,[1]Data4!$D$11:$D$83</definedName>
    <definedName name="A125179658C">[1]Data4!$G$1:$G$10,[1]Data4!$G$11:$G$83</definedName>
    <definedName name="A125179662V">[1]Data4!$AB$1:$AB$10,[1]Data4!$AB$11:$AB$83</definedName>
    <definedName name="A125179666C">[1]Data3!$HP$1:$HP$10,[1]Data3!$HP$11:$HP$83</definedName>
    <definedName name="A125179670V">[1]Data3!$HY$1:$HY$10,[1]Data3!$HY$11:$HY$83</definedName>
    <definedName name="A125179674C">[1]Data3!$GX$1:$GX$10,[1]Data3!$GX$11:$GX$83</definedName>
    <definedName name="A125179678L">[1]Data3!$HD$1:$HD$10,[1]Data3!$HD$11:$HD$83</definedName>
    <definedName name="A125179682C">[1]Data3!$HG$1:$HG$10,[1]Data3!$HG$11:$HG$83</definedName>
    <definedName name="A125179686L">[1]Data3!$HV$1:$HV$10,[1]Data3!$HV$11:$HV$83</definedName>
    <definedName name="A125179690C">[1]Data4!$P$1:$P$10,[1]Data4!$P$11:$P$83</definedName>
    <definedName name="A125179694L">[1]Data4!$S$1:$S$10,[1]Data4!$S$11:$S$83</definedName>
    <definedName name="A125179698W">[1]Data3!$IB$1:$IB$10,[1]Data3!$IB$11:$IB$83</definedName>
    <definedName name="A125179702A">[1]Data4!$J$1:$J$10,[1]Data4!$J$11:$J$83</definedName>
    <definedName name="A125179706K">[1]Data4!$AE$1:$AE$10,[1]Data4!$AE$11:$AE$83</definedName>
    <definedName name="A125179710A">[1]Data1!$GN$1:$GN$10,[1]Data1!$GN$11:$GN$83</definedName>
    <definedName name="A125179714K">[1]Data1!$HI$1:$HI$10,[1]Data1!$HI$11:$HI$83</definedName>
    <definedName name="A125179718V">[1]Data1!$HR$1:$HR$10,[1]Data1!$HR$11:$HR$83</definedName>
    <definedName name="A125179722K">[1]Data1!$GQ$1:$GQ$10,[1]Data1!$GQ$11:$GQ$83</definedName>
    <definedName name="A125179726V">[1]Data1!$GW$1:$GW$10,[1]Data1!$GW$11:$GW$83</definedName>
    <definedName name="A125179730K">[1]Data1!$FY$1:$FY$10,[1]Data1!$FY$11:$FY$83</definedName>
    <definedName name="A125179734V">[1]Data1!$GK$1:$GK$10,[1]Data1!$GK$11:$GK$83</definedName>
    <definedName name="A125179738C">[1]Data1!$HU$1:$HU$10,[1]Data1!$HU$11:$HU$83</definedName>
    <definedName name="A125179742V">[1]Data1!$FG$1:$FG$10,[1]Data1!$FG$11:$FG$83</definedName>
    <definedName name="A125179746C">[1]Data1!$FP$1:$FP$10,[1]Data1!$FP$11:$FP$83</definedName>
    <definedName name="A125179750V">[1]Data1!$FS$1:$FS$10,[1]Data1!$FS$11:$FS$83</definedName>
    <definedName name="A125179754C">[1]Data1!$GT$1:$GT$10,[1]Data1!$GT$11:$GT$83</definedName>
    <definedName name="A125179758L">[1]Data1!$GZ$1:$GZ$10,[1]Data1!$GZ$11:$GZ$83</definedName>
    <definedName name="A125179762C">[1]Data1!$HC$1:$HC$10,[1]Data1!$HC$11:$HC$83</definedName>
    <definedName name="A125179766L">[1]Data1!$HX$1:$HX$10,[1]Data1!$HX$11:$HX$83</definedName>
    <definedName name="A125179770C">[1]Data1!$FV$1:$FV$10,[1]Data1!$FV$11:$FV$83</definedName>
    <definedName name="A125179774L">[1]Data1!$GE$1:$GE$10,[1]Data1!$GE$11:$GE$83</definedName>
    <definedName name="A125179778W">[1]Data1!$FD$1:$FD$10,[1]Data1!$FD$11:$FD$83</definedName>
    <definedName name="A125179782L">[1]Data1!$FJ$1:$FJ$10,[1]Data1!$FJ$11:$FJ$83</definedName>
    <definedName name="A125179786W">[1]Data1!$FM$1:$FM$10,[1]Data1!$FM$11:$FM$83</definedName>
    <definedName name="A125179790L">[1]Data1!$GB$1:$GB$10,[1]Data1!$GB$11:$GB$83</definedName>
    <definedName name="A125179794W">[1]Data1!$HL$1:$HL$10,[1]Data1!$HL$11:$HL$83</definedName>
    <definedName name="A125179798F">[1]Data1!$HO$1:$HO$10,[1]Data1!$HO$11:$HO$83</definedName>
    <definedName name="A125179802K">[1]Data1!$GH$1:$GH$10,[1]Data1!$GH$11:$GH$83</definedName>
    <definedName name="A125179806V">[1]Data1!$HF$1:$HF$10,[1]Data1!$HF$11:$HF$83</definedName>
    <definedName name="A125179810K">[1]Data1!$IA$1:$IA$10,[1]Data1!$IA$11:$IA$83</definedName>
    <definedName name="A125180646T">[1]Data2!$FX$1:$FX$10,[1]Data2!$FX$11:$FX$83</definedName>
    <definedName name="A125180650J">[1]Data2!$GS$1:$GS$10,[1]Data2!$GS$11:$GS$83</definedName>
    <definedName name="A125180654T">[1]Data2!$HB$1:$HB$10,[1]Data2!$HB$11:$HB$83</definedName>
    <definedName name="A125180658A">[1]Data2!$GA$1:$GA$10,[1]Data2!$GA$11:$GA$83</definedName>
    <definedName name="A125180662T">[1]Data2!$GG$1:$GG$10,[1]Data2!$GG$11:$GG$83</definedName>
    <definedName name="A125180666A">[1]Data2!$FI$1:$FI$10,[1]Data2!$FI$11:$FI$83</definedName>
    <definedName name="A125180670T">[1]Data2!$FU$1:$FU$10,[1]Data2!$FU$11:$FU$83</definedName>
    <definedName name="A125180674A">[1]Data2!$HE$1:$HE$10,[1]Data2!$HE$11:$HE$83</definedName>
    <definedName name="A125180678K">[1]Data2!$EQ$1:$EQ$10,[1]Data2!$EQ$11:$EQ$83</definedName>
    <definedName name="A125180682A">[1]Data2!$EZ$1:$EZ$10,[1]Data2!$EZ$11:$EZ$83</definedName>
    <definedName name="A125180686K">[1]Data2!$FC$1:$FC$10,[1]Data2!$FC$11:$FC$83</definedName>
    <definedName name="A125180690A">[1]Data2!$GD$1:$GD$10,[1]Data2!$GD$11:$GD$83</definedName>
    <definedName name="A125180694K">[1]Data2!$GJ$1:$GJ$10,[1]Data2!$GJ$11:$GJ$83</definedName>
    <definedName name="A125180698V">[1]Data2!$GM$1:$GM$10,[1]Data2!$GM$11:$GM$83</definedName>
    <definedName name="A125180702X">[1]Data2!$HH$1:$HH$10,[1]Data2!$HH$11:$HH$83</definedName>
    <definedName name="A125180706J">[1]Data2!$FF$1:$FF$10,[1]Data2!$FF$11:$FF$83</definedName>
    <definedName name="A125180710X">[1]Data2!$FO$1:$FO$10,[1]Data2!$FO$11:$FO$83</definedName>
    <definedName name="A125180714J">[1]Data2!$EN$1:$EN$10,[1]Data2!$EN$11:$EN$83</definedName>
    <definedName name="A125180718T">[1]Data2!$ET$1:$ET$10,[1]Data2!$ET$11:$ET$83</definedName>
    <definedName name="A125180722J">[1]Data2!$EW$1:$EW$10,[1]Data2!$EW$11:$EW$83</definedName>
    <definedName name="A125180726T">[1]Data2!$FL$1:$FL$10,[1]Data2!$FL$11:$FL$83</definedName>
    <definedName name="A125180730J">[1]Data2!$GV$1:$GV$10,[1]Data2!$GV$11:$GV$83</definedName>
    <definedName name="A125180734T">[1]Data2!$GY$1:$GY$10,[1]Data2!$GY$11:$GY$83</definedName>
    <definedName name="A125180738A">[1]Data2!$FR$1:$FR$10,[1]Data2!$FR$11:$FR$83</definedName>
    <definedName name="A125180742T">[1]Data2!$GP$1:$GP$10,[1]Data2!$GP$11:$GP$83</definedName>
    <definedName name="A125180746A">[1]Data2!$HK$1:$HK$10,[1]Data2!$HK$11:$HK$83</definedName>
    <definedName name="A125181582K">[1]Data1!$DN$1:$DN$10,[1]Data1!$DN$11:$DN$83</definedName>
    <definedName name="A125181586V">[1]Data1!$EI$1:$EI$10,[1]Data1!$EI$11:$EI$83</definedName>
    <definedName name="A125181590K">[1]Data1!$ER$1:$ER$10,[1]Data1!$ER$11:$ER$83</definedName>
    <definedName name="A125181594V">[1]Data1!$DQ$1:$DQ$10,[1]Data1!$DQ$11:$DQ$83</definedName>
    <definedName name="A125181598C">[1]Data1!$DW$1:$DW$10,[1]Data1!$DW$11:$DW$83</definedName>
    <definedName name="A125181602J">[1]Data1!$CY$1:$CY$10,[1]Data1!$CY$11:$CY$83</definedName>
    <definedName name="A125181606T">[1]Data1!$DK$1:$DK$10,[1]Data1!$DK$11:$DK$83</definedName>
    <definedName name="A125181610J">[1]Data1!$EU$1:$EU$10,[1]Data1!$EU$11:$EU$83</definedName>
    <definedName name="A125181614T">[1]Data1!$CG$1:$CG$10,[1]Data1!$CG$11:$CG$83</definedName>
    <definedName name="A125181618A">[1]Data1!$CP$1:$CP$10,[1]Data1!$CP$11:$CP$83</definedName>
    <definedName name="A125181622T">[1]Data1!$CS$1:$CS$10,[1]Data1!$CS$11:$CS$83</definedName>
    <definedName name="A125181626A">[1]Data1!$DT$1:$DT$10,[1]Data1!$DT$11:$DT$83</definedName>
    <definedName name="A125181630T">[1]Data1!$DZ$1:$DZ$10,[1]Data1!$DZ$11:$DZ$83</definedName>
    <definedName name="A125181634A">[1]Data1!$EC$1:$EC$10,[1]Data1!$EC$11:$EC$83</definedName>
    <definedName name="A125181638K">[1]Data1!$EX$1:$EX$10,[1]Data1!$EX$11:$EX$83</definedName>
    <definedName name="A125181642A">[1]Data1!$CV$1:$CV$10,[1]Data1!$CV$11:$CV$83</definedName>
    <definedName name="A125181646K">[1]Data1!$DE$1:$DE$10,[1]Data1!$DE$11:$DE$83</definedName>
    <definedName name="A125181650A">[1]Data1!$CD$1:$CD$10,[1]Data1!$CD$11:$CD$83</definedName>
    <definedName name="A125181654K">[1]Data1!$CJ$1:$CJ$10,[1]Data1!$CJ$11:$CJ$83</definedName>
    <definedName name="A125181658V">[1]Data1!$CM$1:$CM$10,[1]Data1!$CM$11:$CM$83</definedName>
    <definedName name="A125181662K">[1]Data1!$DB$1:$DB$10,[1]Data1!$DB$11:$DB$83</definedName>
    <definedName name="A125181666V">[1]Data1!$EL$1:$EL$10,[1]Data1!$EL$11:$EL$83</definedName>
    <definedName name="A125181670K">[1]Data1!$EO$1:$EO$10,[1]Data1!$EO$11:$EO$83</definedName>
    <definedName name="A125181674V">[1]Data1!$DH$1:$DH$10,[1]Data1!$DH$11:$DH$83</definedName>
    <definedName name="A125181678C">[1]Data1!$EF$1:$EF$10,[1]Data1!$EF$11:$EF$83</definedName>
    <definedName name="A125181682V">[1]Data1!$FA$1:$FA$10,[1]Data1!$FA$11:$FA$83</definedName>
    <definedName name="A125182518K">[1]Data2!$X$1:$X$10,[1]Data2!$X$11:$X$83</definedName>
    <definedName name="A125182522A">[1]Data2!$AS$1:$AS$10,[1]Data2!$AS$11:$AS$83</definedName>
    <definedName name="A125182526K">[1]Data2!$BB$1:$BB$10,[1]Data2!$BB$11:$BB$83</definedName>
    <definedName name="A125182530A">[1]Data2!$AA$1:$AA$10,[1]Data2!$AA$11:$AA$83</definedName>
    <definedName name="A125182534K">[1]Data2!$AG$1:$AG$10,[1]Data2!$AG$11:$AG$83</definedName>
    <definedName name="A125182538V">[1]Data2!$I$1:$I$10,[1]Data2!$I$11:$I$83</definedName>
    <definedName name="A125182542K">[1]Data2!$U$1:$U$10,[1]Data2!$U$11:$U$83</definedName>
    <definedName name="A125182546V">[1]Data2!$BE$1:$BE$10,[1]Data2!$BE$11:$BE$83</definedName>
    <definedName name="A125182550K">[1]Data1!$IG$1:$IG$10,[1]Data1!$IG$11:$IG$83</definedName>
    <definedName name="A125182554V">[1]Data1!$IP$1:$IP$10,[1]Data1!$IP$11:$IP$83</definedName>
    <definedName name="A125182558C">[1]Data2!$C$1:$C$10,[1]Data2!$C$11:$C$83</definedName>
    <definedName name="A125182562V">[1]Data2!$AD$1:$AD$10,[1]Data2!$AD$11:$AD$83</definedName>
    <definedName name="A125182566C">[1]Data2!$AJ$1:$AJ$10,[1]Data2!$AJ$11:$AJ$83</definedName>
    <definedName name="A125182570V">[1]Data2!$AM$1:$AM$10,[1]Data2!$AM$11:$AM$83</definedName>
    <definedName name="A125182574C">[1]Data2!$BH$1:$BH$10,[1]Data2!$BH$11:$BH$83</definedName>
    <definedName name="A125182578L">[1]Data2!$F$1:$F$10,[1]Data2!$F$11:$F$83</definedName>
    <definedName name="A125182582C">[1]Data2!$O$1:$O$10,[1]Data2!$O$11:$O$83</definedName>
    <definedName name="A125182586L">[1]Data1!$ID$1:$ID$10,[1]Data1!$ID$11:$ID$83</definedName>
    <definedName name="A125182590C">[1]Data1!$IJ$1:$IJ$10,[1]Data1!$IJ$11:$IJ$83</definedName>
    <definedName name="A125182594L">[1]Data1!$IM$1:$IM$10,[1]Data1!$IM$11:$IM$83</definedName>
    <definedName name="A125182598W">[1]Data2!$L$1:$L$10,[1]Data2!$L$11:$L$83</definedName>
    <definedName name="A125182602A">[1]Data2!$AV$1:$AV$10,[1]Data2!$AV$11:$AV$83</definedName>
    <definedName name="A125182606K">[1]Data2!$AY$1:$AY$10,[1]Data2!$AY$11:$AY$83</definedName>
    <definedName name="A125182610A">[1]Data2!$R$1:$R$10,[1]Data2!$R$11:$R$83</definedName>
    <definedName name="A125182614K">[1]Data2!$AP$1:$AP$10,[1]Data2!$AP$11:$AP$83</definedName>
    <definedName name="A125182618V">[1]Data2!$BK$1:$BK$10,[1]Data2!$BK$11:$BK$83</definedName>
    <definedName name="A125183454C">[1]Data2!$CX$1:$CX$10,[1]Data2!$CX$11:$CX$83</definedName>
    <definedName name="A125183458L">[1]Data2!$DS$1:$DS$10,[1]Data2!$DS$11:$DS$83</definedName>
    <definedName name="A125183462C">[1]Data2!$EB$1:$EB$10,[1]Data2!$EB$11:$EB$83</definedName>
    <definedName name="A125183466L">[1]Data2!$DA$1:$DA$10,[1]Data2!$DA$11:$DA$83</definedName>
    <definedName name="A125183470C">[1]Data2!$DG$1:$DG$10,[1]Data2!$DG$11:$DG$83</definedName>
    <definedName name="A125183474L">[1]Data2!$CI$1:$CI$10,[1]Data2!$CI$11:$CI$83</definedName>
    <definedName name="A125183478W">[1]Data2!$CU$1:$CU$10,[1]Data2!$CU$11:$CU$83</definedName>
    <definedName name="A125183482L">[1]Data2!$EE$1:$EE$10,[1]Data2!$EE$11:$EE$83</definedName>
    <definedName name="A125183486W">[1]Data2!$BQ$1:$BQ$10,[1]Data2!$BQ$11:$BQ$83</definedName>
    <definedName name="A125183490L">[1]Data2!$BZ$1:$BZ$10,[1]Data2!$BZ$11:$BZ$83</definedName>
    <definedName name="A125183494W">[1]Data2!$CC$1:$CC$10,[1]Data2!$CC$11:$CC$83</definedName>
    <definedName name="A125183498F">[1]Data2!$DD$1:$DD$10,[1]Data2!$DD$11:$DD$83</definedName>
    <definedName name="A125183502K">[1]Data2!$DJ$1:$DJ$10,[1]Data2!$DJ$11:$DJ$83</definedName>
    <definedName name="A125183506V">[1]Data2!$DM$1:$DM$10,[1]Data2!$DM$11:$DM$83</definedName>
    <definedName name="A125183510K">[1]Data2!$EH$1:$EH$10,[1]Data2!$EH$11:$EH$83</definedName>
    <definedName name="A125183514V">[1]Data2!$CF$1:$CF$10,[1]Data2!$CF$11:$CF$83</definedName>
    <definedName name="A125183518C">[1]Data2!$CO$1:$CO$10,[1]Data2!$CO$11:$CO$83</definedName>
    <definedName name="A125183522V">[1]Data2!$BN$1:$BN$10,[1]Data2!$BN$11:$BN$83</definedName>
    <definedName name="A125183526C">[1]Data2!$BT$1:$BT$10,[1]Data2!$BT$11:$BT$83</definedName>
    <definedName name="A125183530V">[1]Data2!$BW$1:$BW$10,[1]Data2!$BW$11:$BW$83</definedName>
    <definedName name="A125183534C">[1]Data2!$CL$1:$CL$10,[1]Data2!$CL$11:$CL$83</definedName>
    <definedName name="A125183538L">[1]Data2!$DV$1:$DV$10,[1]Data2!$DV$11:$DV$83</definedName>
    <definedName name="A125183542C">[1]Data2!$DY$1:$DY$10,[1]Data2!$DY$11:$DY$83</definedName>
    <definedName name="A125183546L">[1]Data2!$CR$1:$CR$10,[1]Data2!$CR$11:$CR$83</definedName>
    <definedName name="A125183550C">[1]Data2!$DP$1:$DP$10,[1]Data2!$DP$11:$DP$83</definedName>
    <definedName name="A125183554L">[1]Data2!$EK$1:$EK$10,[1]Data2!$EK$11:$EK$83</definedName>
    <definedName name="A125184390W">[1]Data1!$AM$1:$AM$10,[1]Data1!$AM$11:$AM$83</definedName>
    <definedName name="A125184394F">[1]Data1!$BH$1:$BH$10,[1]Data1!$BH$11:$BH$83</definedName>
    <definedName name="A125184398R">[1]Data1!$BQ$1:$BQ$10,[1]Data1!$BQ$11:$BQ$83</definedName>
    <definedName name="A125184402V">[1]Data1!$AP$1:$AP$10,[1]Data1!$AP$11:$AP$83</definedName>
    <definedName name="A125184406C">[1]Data1!$AV$1:$AV$10,[1]Data1!$AV$11:$AV$83</definedName>
    <definedName name="A125184410V">[1]Data1!$X$1:$X$10,[1]Data1!$X$11:$X$83</definedName>
    <definedName name="A125184414C">[1]Data1!$AJ$1:$AJ$10,[1]Data1!$AJ$11:$AJ$83</definedName>
    <definedName name="A125184418L">[1]Data1!$BT$1:$BT$10,[1]Data1!$BT$11:$BT$83</definedName>
    <definedName name="A125184422C">[1]Data1!$F$1:$F$10,[1]Data1!$F$11:$F$83</definedName>
    <definedName name="A125184426L">[1]Data1!$O$1:$O$10,[1]Data1!$O$11:$O$83</definedName>
    <definedName name="A125184430C">[1]Data1!$R$1:$R$10,[1]Data1!$R$11:$R$83</definedName>
    <definedName name="A125184434L">[1]Data1!$AS$1:$AS$10,[1]Data1!$AS$11:$AS$83</definedName>
    <definedName name="A125184438W">[1]Data1!$AY$1:$AY$10,[1]Data1!$AY$11:$AY$83</definedName>
    <definedName name="A125184442L">[1]Data1!$BB$1:$BB$10,[1]Data1!$BB$11:$BB$83</definedName>
    <definedName name="A125184446W">[1]Data1!$BW$1:$BW$10,[1]Data1!$BW$11:$BW$83</definedName>
    <definedName name="A125184450L">[1]Data1!$U$1:$U$10,[1]Data1!$U$11:$U$83</definedName>
    <definedName name="A125184454W">[1]Data1!$AD$1:$AD$10,[1]Data1!$AD$11:$AD$83</definedName>
    <definedName name="A125184458F">[1]Data1!$C$1:$C$10,[1]Data1!$C$11:$C$83</definedName>
    <definedName name="A125184462W">[1]Data1!$I$1:$I$10,[1]Data1!$I$11:$I$83</definedName>
    <definedName name="A125184466F">[1]Data1!$L$1:$L$10,[1]Data1!$L$11:$L$83</definedName>
    <definedName name="A125184470W">[1]Data1!$AA$1:$AA$10,[1]Data1!$AA$11:$AA$83</definedName>
    <definedName name="A125184474F">[1]Data1!$BK$1:$BK$10,[1]Data1!$BK$11:$BK$83</definedName>
    <definedName name="A125184478R">[1]Data1!$BN$1:$BN$10,[1]Data1!$BN$11:$BN$83</definedName>
    <definedName name="A125184482F">[1]Data1!$AG$1:$AG$10,[1]Data1!$AG$11:$AG$83</definedName>
    <definedName name="A125184486R">[1]Data1!$BE$1:$BE$10,[1]Data1!$BE$11:$BE$83</definedName>
    <definedName name="A125184490F">[1]Data1!$BZ$1:$BZ$10,[1]Data1!$BZ$11:$BZ$83</definedName>
    <definedName name="A125184494R">[1]Data5!$BA$1:$BA$10,[1]Data5!$BA$11:$BA$83</definedName>
    <definedName name="A125184498X">[1]Data5!$BV$1:$BV$10,[1]Data5!$BV$11:$BV$83</definedName>
    <definedName name="A125184502C">[1]Data5!$CE$1:$CE$10,[1]Data5!$CE$11:$CE$83</definedName>
    <definedName name="A125184506L">[1]Data5!$BD$1:$BD$10,[1]Data5!$BD$11:$BD$83</definedName>
    <definedName name="A125184510C">[1]Data5!$BJ$1:$BJ$10,[1]Data5!$BJ$11:$BJ$83</definedName>
    <definedName name="A125184514L">[1]Data5!$AL$1:$AL$10,[1]Data5!$AL$11:$AL$83</definedName>
    <definedName name="A125184518W">[1]Data5!$AX$1:$AX$10,[1]Data5!$AX$11:$AX$83</definedName>
    <definedName name="A125184522L">[1]Data5!$CH$1:$CH$10,[1]Data5!$CH$11:$CH$83</definedName>
    <definedName name="A125184526W">[1]Data5!$T$1:$T$10,[1]Data5!$T$11:$T$83</definedName>
    <definedName name="A125184530L">[1]Data5!$AC$1:$AC$10,[1]Data5!$AC$11:$AC$83</definedName>
    <definedName name="A125184534W">[1]Data5!$AF$1:$AF$10,[1]Data5!$AF$11:$AF$83</definedName>
    <definedName name="A125184538F">[1]Data5!$BG$1:$BG$10,[1]Data5!$BG$11:$BG$83</definedName>
    <definedName name="A125184542W">[1]Data5!$BM$1:$BM$10,[1]Data5!$BM$11:$BM$83</definedName>
    <definedName name="A125184546F">[1]Data5!$BP$1:$BP$10,[1]Data5!$BP$11:$BP$83</definedName>
    <definedName name="A125184550W">[1]Data5!$CK$1:$CK$10,[1]Data5!$CK$11:$CK$83</definedName>
    <definedName name="A125184554F">[1]Data5!$AI$1:$AI$10,[1]Data5!$AI$11:$AI$83</definedName>
    <definedName name="A125184558R">[1]Data5!$AR$1:$AR$10,[1]Data5!$AR$11:$AR$83</definedName>
    <definedName name="A125184562F">[1]Data5!$Q$1:$Q$10,[1]Data5!$Q$11:$Q$83</definedName>
    <definedName name="A125184566R">[1]Data5!$W$1:$W$10,[1]Data5!$W$11:$W$83</definedName>
    <definedName name="A125184570F">[1]Data5!$Z$1:$Z$10,[1]Data5!$Z$11:$Z$83</definedName>
    <definedName name="A125184574R">[1]Data5!$AO$1:$AO$10,[1]Data5!$AO$11:$AO$83</definedName>
    <definedName name="A125184578X">[1]Data5!$BY$1:$BY$10,[1]Data5!$BY$11:$BY$83</definedName>
    <definedName name="A125184582R">[1]Data5!$CB$1:$CB$10,[1]Data5!$CB$11:$CB$83</definedName>
    <definedName name="A125184586X">[1]Data5!$AU$1:$AU$10,[1]Data5!$AU$11:$AU$83</definedName>
    <definedName name="A125184590R">[1]Data5!$BS$1:$BS$10,[1]Data5!$BS$11:$BS$83</definedName>
    <definedName name="A125184594X">[1]Data5!$CN$1:$CN$10,[1]Data5!$CN$11:$CN$83</definedName>
    <definedName name="A125184598J">[1]Data3!$CG$1:$CG$10,[1]Data3!$CG$11:$CG$83</definedName>
    <definedName name="A125184602L">[1]Data3!$DB$1:$DB$10,[1]Data3!$DB$11:$DB$83</definedName>
    <definedName name="A125184606W">[1]Data3!$DK$1:$DK$10,[1]Data3!$DK$11:$DK$83</definedName>
    <definedName name="A125184610L">[1]Data3!$CJ$1:$CJ$10,[1]Data3!$CJ$11:$CJ$83</definedName>
    <definedName name="A125184614W">[1]Data3!$CP$1:$CP$10,[1]Data3!$CP$11:$CP$83</definedName>
    <definedName name="A125184618F">[1]Data3!$BR$1:$BR$10,[1]Data3!$BR$11:$BR$83</definedName>
    <definedName name="A125184622W">[1]Data3!$CD$1:$CD$10,[1]Data3!$CD$11:$CD$83</definedName>
    <definedName name="A125184626F">[1]Data3!$DN$1:$DN$10,[1]Data3!$DN$11:$DN$83</definedName>
    <definedName name="A125184630W">[1]Data3!$AZ$1:$AZ$10,[1]Data3!$AZ$11:$AZ$83</definedName>
    <definedName name="A125184634F">[1]Data3!$BI$1:$BI$10,[1]Data3!$BI$11:$BI$83</definedName>
    <definedName name="A125184638R">[1]Data3!$BL$1:$BL$10,[1]Data3!$BL$11:$BL$83</definedName>
    <definedName name="A125184642F">[1]Data3!$CM$1:$CM$10,[1]Data3!$CM$11:$CM$83</definedName>
    <definedName name="A125184646R">[1]Data3!$CS$1:$CS$10,[1]Data3!$CS$11:$CS$83</definedName>
    <definedName name="A125184650F">[1]Data3!$CV$1:$CV$10,[1]Data3!$CV$11:$CV$83</definedName>
    <definedName name="A125184654R">[1]Data3!$DQ$1:$DQ$10,[1]Data3!$DQ$11:$DQ$83</definedName>
    <definedName name="A125184658X">[1]Data3!$BO$1:$BO$10,[1]Data3!$BO$11:$BO$83</definedName>
    <definedName name="A125184662R">[1]Data3!$BX$1:$BX$10,[1]Data3!$BX$11:$BX$83</definedName>
    <definedName name="A125184666X">[1]Data3!$AW$1:$AW$10,[1]Data3!$AW$11:$AW$83</definedName>
    <definedName name="A125184670R">[1]Data3!$BC$1:$BC$10,[1]Data3!$BC$11:$BC$83</definedName>
    <definedName name="A125184674X">[1]Data3!$BF$1:$BF$10,[1]Data3!$BF$11:$BF$83</definedName>
    <definedName name="A125184678J">[1]Data3!$BU$1:$BU$10,[1]Data3!$BU$11:$BU$83</definedName>
    <definedName name="A125184682X">[1]Data3!$DE$1:$DE$10,[1]Data3!$DE$11:$DE$83</definedName>
    <definedName name="A125184686J">[1]Data3!$DH$1:$DH$10,[1]Data3!$DH$11:$DH$83</definedName>
    <definedName name="A125184690X">[1]Data3!$CA$1:$CA$10,[1]Data3!$CA$11:$CA$83</definedName>
    <definedName name="A125184694J">[1]Data3!$CY$1:$CY$10,[1]Data3!$CY$11:$CY$83</definedName>
    <definedName name="A125184698T">[1]Data3!$DT$1:$DT$10,[1]Data3!$DT$11:$DT$83</definedName>
    <definedName name="A125184702W">[1]Data4!$BQ$1:$BQ$10,[1]Data4!$BQ$11:$BQ$83</definedName>
    <definedName name="A125184706F">[1]Data4!$CL$1:$CL$10,[1]Data4!$CL$11:$CL$83</definedName>
    <definedName name="A125184710W">[1]Data4!$CU$1:$CU$10,[1]Data4!$CU$11:$CU$83</definedName>
    <definedName name="A125184714F">[1]Data4!$BT$1:$BT$10,[1]Data4!$BT$11:$BT$83</definedName>
    <definedName name="A125184718R">[1]Data4!$BZ$1:$BZ$10,[1]Data4!$BZ$11:$BZ$83</definedName>
    <definedName name="A125184722F">[1]Data4!$BB$1:$BB$10,[1]Data4!$BB$11:$BB$83</definedName>
    <definedName name="A125184726R">[1]Data4!$BN$1:$BN$10,[1]Data4!$BN$11:$BN$83</definedName>
    <definedName name="A125184730F">[1]Data4!$CX$1:$CX$10,[1]Data4!$CX$11:$CX$83</definedName>
    <definedName name="A125184734R">[1]Data4!$AJ$1:$AJ$10,[1]Data4!$AJ$11:$AJ$83</definedName>
    <definedName name="A125184738X">[1]Data4!$AS$1:$AS$10,[1]Data4!$AS$11:$AS$83</definedName>
    <definedName name="A125184742R">[1]Data4!$AV$1:$AV$10,[1]Data4!$AV$11:$AV$83</definedName>
    <definedName name="A125184746X">[1]Data4!$BW$1:$BW$10,[1]Data4!$BW$11:$BW$83</definedName>
    <definedName name="A125184750R">[1]Data4!$CC$1:$CC$10,[1]Data4!$CC$11:$CC$83</definedName>
    <definedName name="A125184754X">[1]Data4!$CF$1:$CF$10,[1]Data4!$CF$11:$CF$83</definedName>
    <definedName name="A125184758J">[1]Data4!$DA$1:$DA$10,[1]Data4!$DA$11:$DA$83</definedName>
    <definedName name="A125184762X">[1]Data4!$AY$1:$AY$10,[1]Data4!$AY$11:$AY$83</definedName>
    <definedName name="A125184766J">[1]Data4!$BH$1:$BH$10,[1]Data4!$BH$11:$BH$83</definedName>
    <definedName name="A125184770X">[1]Data4!$AG$1:$AG$10,[1]Data4!$AG$11:$AG$83</definedName>
    <definedName name="A125184774J">[1]Data4!$AM$1:$AM$10,[1]Data4!$AM$11:$AM$83</definedName>
    <definedName name="A125184778T">[1]Data4!$AP$1:$AP$10,[1]Data4!$AP$11:$AP$83</definedName>
    <definedName name="A125184782J">[1]Data4!$BE$1:$BE$10,[1]Data4!$BE$11:$BE$83</definedName>
    <definedName name="A125184786T">[1]Data4!$CO$1:$CO$10,[1]Data4!$CO$11:$CO$83</definedName>
    <definedName name="A125184790J">[1]Data4!$CR$1:$CR$10,[1]Data4!$CR$11:$CR$83</definedName>
    <definedName name="A125184794T">[1]Data4!$BK$1:$BK$10,[1]Data4!$BK$11:$BK$83</definedName>
    <definedName name="A125184798A">[1]Data4!$CI$1:$CI$10,[1]Data4!$CI$11:$CI$83</definedName>
    <definedName name="A125184802F">[1]Data4!$DD$1:$DD$10,[1]Data4!$DD$11:$DD$83</definedName>
    <definedName name="A125184806R">[1]Data4!$EQ$1:$EQ$10,[1]Data4!$EQ$11:$EQ$83</definedName>
    <definedName name="A125184810F">[1]Data4!$FL$1:$FL$10,[1]Data4!$FL$11:$FL$83</definedName>
    <definedName name="A125184814R">[1]Data4!$FU$1:$FU$10,[1]Data4!$FU$11:$FU$83</definedName>
    <definedName name="A125184818X">[1]Data4!$ET$1:$ET$10,[1]Data4!$ET$11:$ET$83</definedName>
    <definedName name="A125184822R">[1]Data4!$EZ$1:$EZ$10,[1]Data4!$EZ$11:$EZ$83</definedName>
    <definedName name="A125184826X">[1]Data4!$EB$1:$EB$10,[1]Data4!$EB$11:$EB$83</definedName>
    <definedName name="A125184830R">[1]Data4!$EN$1:$EN$10,[1]Data4!$EN$11:$EN$83</definedName>
    <definedName name="A125184834X">[1]Data4!$FX$1:$FX$10,[1]Data4!$FX$11:$FX$83</definedName>
    <definedName name="A125184838J">[1]Data4!$DJ$1:$DJ$10,[1]Data4!$DJ$11:$DJ$83</definedName>
    <definedName name="A125184842X">[1]Data4!$DS$1:$DS$10,[1]Data4!$DS$11:$DS$83</definedName>
    <definedName name="A125184846J">[1]Data4!$DV$1:$DV$10,[1]Data4!$DV$11:$DV$83</definedName>
    <definedName name="A125184850X">[1]Data4!$EW$1:$EW$10,[1]Data4!$EW$11:$EW$83</definedName>
    <definedName name="A125184854J">[1]Data4!$FC$1:$FC$10,[1]Data4!$FC$11:$FC$83</definedName>
    <definedName name="A125184858T">[1]Data4!$FF$1:$FF$10,[1]Data4!$FF$11:$FF$83</definedName>
    <definedName name="A125184862J">[1]Data4!$GA$1:$GA$10,[1]Data4!$GA$11:$GA$83</definedName>
    <definedName name="A125184866T">[1]Data4!$DY$1:$DY$10,[1]Data4!$DY$11:$DY$83</definedName>
    <definedName name="A125184870J">[1]Data4!$EH$1:$EH$10,[1]Data4!$EH$11:$EH$83</definedName>
    <definedName name="A125184874T">[1]Data4!$DG$1:$DG$10,[1]Data4!$DG$11:$DG$83</definedName>
    <definedName name="A125184878A">[1]Data4!$DM$1:$DM$10,[1]Data4!$DM$11:$DM$83</definedName>
    <definedName name="A125184882T">[1]Data4!$DP$1:$DP$10,[1]Data4!$DP$11:$DP$83</definedName>
    <definedName name="A125184886A">[1]Data4!$EE$1:$EE$10,[1]Data4!$EE$11:$EE$83</definedName>
    <definedName name="A125184890T">[1]Data4!$FO$1:$FO$10,[1]Data4!$FO$11:$FO$83</definedName>
    <definedName name="A125184894A">[1]Data4!$FR$1:$FR$10,[1]Data4!$FR$11:$FR$83</definedName>
    <definedName name="A125184898K">[1]Data4!$EK$1:$EK$10,[1]Data4!$EK$11:$EK$83</definedName>
    <definedName name="A125184902R">[1]Data4!$FI$1:$FI$10,[1]Data4!$FI$11:$FI$83</definedName>
    <definedName name="A125184906X">[1]Data4!$GD$1:$GD$10,[1]Data4!$GD$11:$GD$83</definedName>
    <definedName name="A125184910R">[1]Data4!$HQ$1:$HQ$10,[1]Data4!$HQ$11:$HQ$83</definedName>
    <definedName name="A125184914X">[1]Data4!$IL$1:$IL$10,[1]Data4!$IL$11:$IL$83</definedName>
    <definedName name="A125184918J">[1]Data5!$E$1:$E$10,[1]Data5!$E$11:$E$83</definedName>
    <definedName name="A125184922X">[1]Data4!$HT$1:$HT$10,[1]Data4!$HT$11:$HT$83</definedName>
    <definedName name="A125184926J">[1]Data4!$HZ$1:$HZ$10,[1]Data4!$HZ$11:$HZ$83</definedName>
    <definedName name="A125184930X">[1]Data4!$HB$1:$HB$10,[1]Data4!$HB$11:$HB$83</definedName>
    <definedName name="A125184934J">[1]Data4!$HN$1:$HN$10,[1]Data4!$HN$11:$HN$83</definedName>
    <definedName name="A125184938T">[1]Data5!$H$1:$H$10,[1]Data5!$H$11:$H$83</definedName>
    <definedName name="A125184942J">[1]Data4!$GJ$1:$GJ$10,[1]Data4!$GJ$11:$GJ$83</definedName>
    <definedName name="A125184946T">[1]Data4!$GS$1:$GS$10,[1]Data4!$GS$11:$GS$83</definedName>
    <definedName name="A125184950J">[1]Data4!$GV$1:$GV$10,[1]Data4!$GV$11:$GV$83</definedName>
    <definedName name="A125184954T">[1]Data4!$HW$1:$HW$10,[1]Data4!$HW$11:$HW$83</definedName>
    <definedName name="A125184958A">[1]Data4!$IC$1:$IC$10,[1]Data4!$IC$11:$IC$83</definedName>
    <definedName name="A125184962T">[1]Data4!$IF$1:$IF$10,[1]Data4!$IF$11:$IF$83</definedName>
    <definedName name="A125184966A">[1]Data5!$K$1:$K$10,[1]Data5!$K$11:$K$83</definedName>
    <definedName name="A125184970T">[1]Data4!$GY$1:$GY$10,[1]Data4!$GY$11:$GY$83</definedName>
    <definedName name="A125184974A">[1]Data4!$HH$1:$HH$10,[1]Data4!$HH$11:$HH$83</definedName>
    <definedName name="A125184978K">[1]Data4!$GG$1:$GG$10,[1]Data4!$GG$11:$GG$83</definedName>
    <definedName name="A125184982A">[1]Data4!$GM$1:$GM$10,[1]Data4!$GM$11:$GM$83</definedName>
    <definedName name="A125184986K">[1]Data4!$GP$1:$GP$10,[1]Data4!$GP$11:$GP$83</definedName>
    <definedName name="A125184990A">[1]Data4!$HE$1:$HE$10,[1]Data4!$HE$11:$HE$83</definedName>
    <definedName name="A125184994K">[1]Data4!$IO$1:$IO$10,[1]Data4!$IO$11:$IO$83</definedName>
    <definedName name="A125184998V">[1]Data5!$B$1:$B$10,[1]Data5!$B$11:$B$83</definedName>
    <definedName name="A125185002A">[1]Data4!$HK$1:$HK$10,[1]Data4!$HK$11:$HK$83</definedName>
    <definedName name="A125185006K">[1]Data4!$II$1:$II$10,[1]Data4!$II$11:$II$83</definedName>
    <definedName name="A125185010A">[1]Data5!$N$1:$N$10,[1]Data5!$N$11:$N$83</definedName>
    <definedName name="A125185014K">[1]Data3!$G$1:$G$10,[1]Data3!$G$11:$G$83</definedName>
    <definedName name="A125185018V">[1]Data3!$AB$1:$AB$10,[1]Data3!$AB$11:$AB$83</definedName>
    <definedName name="A125185022K">[1]Data3!$AK$1:$AK$10,[1]Data3!$AK$11:$AK$83</definedName>
    <definedName name="A125185026V">[1]Data3!$J$1:$J$10,[1]Data3!$J$11:$J$83</definedName>
    <definedName name="A125185030K">[1]Data3!$P$1:$P$10,[1]Data3!$P$11:$P$83</definedName>
    <definedName name="A125185034V">[1]Data2!$IH$1:$IH$10,[1]Data2!$IH$11:$IH$83</definedName>
    <definedName name="A125185038C">[1]Data3!$D$1:$D$10,[1]Data3!$D$11:$D$83</definedName>
    <definedName name="A125185042V">[1]Data3!$AN$1:$AN$10,[1]Data3!$AN$11:$AN$83</definedName>
    <definedName name="A125185046C">[1]Data2!$HP$1:$HP$10,[1]Data2!$HP$11:$HP$83</definedName>
    <definedName name="A125185050V">[1]Data2!$HY$1:$HY$10,[1]Data2!$HY$11:$HY$83</definedName>
    <definedName name="A125185054C">[1]Data2!$IB$1:$IB$10,[1]Data2!$IB$11:$IB$83</definedName>
    <definedName name="A125185058L">[1]Data3!$M$1:$M$10,[1]Data3!$M$11:$M$83</definedName>
    <definedName name="A125185062C">[1]Data3!$S$1:$S$10,[1]Data3!$S$11:$S$83</definedName>
    <definedName name="A125185066L">[1]Data3!$V$1:$V$10,[1]Data3!$V$11:$V$83</definedName>
    <definedName name="A125185070C">[1]Data3!$AQ$1:$AQ$10,[1]Data3!$AQ$11:$AQ$83</definedName>
    <definedName name="A125185074L">[1]Data2!$IE$1:$IE$10,[1]Data2!$IE$11:$IE$83</definedName>
    <definedName name="A125185078W">[1]Data2!$IN$1:$IN$10,[1]Data2!$IN$11:$IN$83</definedName>
    <definedName name="A125185082L">[1]Data2!$HM$1:$HM$10,[1]Data2!$HM$11:$HM$83</definedName>
    <definedName name="A125185086W">[1]Data2!$HS$1:$HS$10,[1]Data2!$HS$11:$HS$83</definedName>
    <definedName name="A125185090L">[1]Data2!$HV$1:$HV$10,[1]Data2!$HV$11:$HV$83</definedName>
    <definedName name="A125185094W">[1]Data2!$IK$1:$IK$10,[1]Data2!$IK$11:$IK$83</definedName>
    <definedName name="A125185098F">[1]Data3!$AE$1:$AE$10,[1]Data3!$AE$11:$AE$83</definedName>
    <definedName name="A125185102K">[1]Data3!$AH$1:$AH$10,[1]Data3!$AH$11:$AH$83</definedName>
    <definedName name="A125185106V">[1]Data2!$IQ$1:$IQ$10,[1]Data2!$IQ$11:$IQ$83</definedName>
    <definedName name="A125185110K">[1]Data3!$Y$1:$Y$10,[1]Data3!$Y$11:$Y$83</definedName>
    <definedName name="A125185114V">[1]Data3!$AT$1:$AT$10,[1]Data3!$AT$11:$AT$83</definedName>
    <definedName name="A125185118C">[1]Data3!$FG$1:$FG$10,[1]Data3!$FG$11:$FG$83</definedName>
    <definedName name="A125185122V">[1]Data3!$GB$1:$GB$10,[1]Data3!$GB$11:$GB$83</definedName>
    <definedName name="A125185126C">[1]Data3!$GK$1:$GK$10,[1]Data3!$GK$11:$GK$83</definedName>
    <definedName name="A125185130V">[1]Data3!$FJ$1:$FJ$10,[1]Data3!$FJ$11:$FJ$83</definedName>
    <definedName name="A125185134C">[1]Data3!$FP$1:$FP$10,[1]Data3!$FP$11:$FP$83</definedName>
    <definedName name="A125185138L">[1]Data3!$ER$1:$ER$10,[1]Data3!$ER$11:$ER$83</definedName>
    <definedName name="A125185142C">[1]Data3!$FD$1:$FD$10,[1]Data3!$FD$11:$FD$83</definedName>
    <definedName name="A125185146L">[1]Data3!$GN$1:$GN$10,[1]Data3!$GN$11:$GN$83</definedName>
    <definedName name="A125185150C">[1]Data3!$DZ$1:$DZ$10,[1]Data3!$DZ$11:$DZ$83</definedName>
    <definedName name="A125185154L">[1]Data3!$EI$1:$EI$10,[1]Data3!$EI$11:$EI$83</definedName>
    <definedName name="A125185158W">[1]Data3!$EL$1:$EL$10,[1]Data3!$EL$11:$EL$83</definedName>
    <definedName name="A125185162L">[1]Data3!$FM$1:$FM$10,[1]Data3!$FM$11:$FM$83</definedName>
    <definedName name="A125185166W">[1]Data3!$FS$1:$FS$10,[1]Data3!$FS$11:$FS$83</definedName>
    <definedName name="A125185170L">[1]Data3!$FV$1:$FV$10,[1]Data3!$FV$11:$FV$83</definedName>
    <definedName name="A125185174W">[1]Data3!$GQ$1:$GQ$10,[1]Data3!$GQ$11:$GQ$83</definedName>
    <definedName name="A125185178F">[1]Data3!$EO$1:$EO$10,[1]Data3!$EO$11:$EO$83</definedName>
    <definedName name="A125185182W">[1]Data3!$EX$1:$EX$10,[1]Data3!$EX$11:$EX$83</definedName>
    <definedName name="A125185186F">[1]Data3!$DW$1:$DW$10,[1]Data3!$DW$11:$DW$83</definedName>
    <definedName name="A125185190W">[1]Data3!$EC$1:$EC$10,[1]Data3!$EC$11:$EC$83</definedName>
    <definedName name="A125185194F">[1]Data3!$EF$1:$EF$10,[1]Data3!$EF$11:$EF$83</definedName>
    <definedName name="A125185198R">[1]Data3!$EU$1:$EU$10,[1]Data3!$EU$11:$EU$83</definedName>
    <definedName name="A125185202V">[1]Data3!$GE$1:$GE$10,[1]Data3!$GE$11:$GE$83</definedName>
    <definedName name="A125185206C">[1]Data3!$GH$1:$GH$10,[1]Data3!$GH$11:$GH$83</definedName>
    <definedName name="A125185210V">[1]Data3!$FA$1:$FA$10,[1]Data3!$FA$11:$FA$83</definedName>
    <definedName name="A125185214C">[1]Data3!$FY$1:$FY$10,[1]Data3!$FY$11:$FY$83</definedName>
    <definedName name="A125185218L">[1]Data3!$GT$1:$GT$10,[1]Data3!$GT$11:$GT$83</definedName>
    <definedName name="A125185222C">[1]Data3!$IG$1:$IG$10,[1]Data3!$IG$11:$IG$83</definedName>
    <definedName name="A125185226L">[1]Data4!$L$1:$L$10,[1]Data4!$L$11:$L$83</definedName>
    <definedName name="A125185230C">[1]Data4!$U$1:$U$10,[1]Data4!$U$11:$U$83</definedName>
    <definedName name="A125185234L">[1]Data3!$IJ$1:$IJ$10,[1]Data3!$IJ$11:$IJ$83</definedName>
    <definedName name="A125185238W">[1]Data3!$IP$1:$IP$10,[1]Data3!$IP$11:$IP$83</definedName>
    <definedName name="A125185242L">[1]Data3!$HR$1:$HR$10,[1]Data3!$HR$11:$HR$83</definedName>
    <definedName name="A125185246W">[1]Data3!$ID$1:$ID$10,[1]Data3!$ID$11:$ID$83</definedName>
    <definedName name="A125185250L">[1]Data4!$X$1:$X$10,[1]Data4!$X$11:$X$83</definedName>
    <definedName name="A125185254W">[1]Data3!$GZ$1:$GZ$10,[1]Data3!$GZ$11:$GZ$83</definedName>
    <definedName name="A125185258F">[1]Data3!$HI$1:$HI$10,[1]Data3!$HI$11:$HI$83</definedName>
    <definedName name="A125185262W">[1]Data3!$HL$1:$HL$10,[1]Data3!$HL$11:$HL$83</definedName>
    <definedName name="A125185266F">[1]Data3!$IM$1:$IM$10,[1]Data3!$IM$11:$IM$83</definedName>
    <definedName name="A125185270W">[1]Data4!$C$1:$C$10,[1]Data4!$C$11:$C$83</definedName>
    <definedName name="A125185274F">[1]Data4!$F$1:$F$10,[1]Data4!$F$11:$F$83</definedName>
    <definedName name="A125185278R">[1]Data4!$AA$1:$AA$10,[1]Data4!$AA$11:$AA$83</definedName>
    <definedName name="A125185282F">[1]Data3!$HO$1:$HO$10,[1]Data3!$HO$11:$HO$83</definedName>
    <definedName name="A125185286R">[1]Data3!$HX$1:$HX$10,[1]Data3!$HX$11:$HX$83</definedName>
    <definedName name="A125185290F">[1]Data3!$GW$1:$GW$10,[1]Data3!$GW$11:$GW$83</definedName>
    <definedName name="A125185294R">[1]Data3!$HC$1:$HC$10,[1]Data3!$HC$11:$HC$83</definedName>
    <definedName name="A125185298X">[1]Data3!$HF$1:$HF$10,[1]Data3!$HF$11:$HF$83</definedName>
    <definedName name="A125185302C">[1]Data3!$HU$1:$HU$10,[1]Data3!$HU$11:$HU$83</definedName>
    <definedName name="A125185306L">[1]Data4!$O$1:$O$10,[1]Data4!$O$11:$O$83</definedName>
    <definedName name="A125185310C">[1]Data4!$R$1:$R$10,[1]Data4!$R$11:$R$83</definedName>
    <definedName name="A125185314L">[1]Data3!$IA$1:$IA$10,[1]Data3!$IA$11:$IA$83</definedName>
    <definedName name="A125185318W">[1]Data4!$I$1:$I$10,[1]Data4!$I$11:$I$83</definedName>
    <definedName name="A125185322L">[1]Data4!$AD$1:$AD$10,[1]Data4!$AD$11:$AD$83</definedName>
    <definedName name="A125185326W">[1]Data1!$GM$1:$GM$10,[1]Data1!$GM$11:$GM$83</definedName>
    <definedName name="A125185330L">[1]Data1!$HH$1:$HH$10,[1]Data1!$HH$11:$HH$83</definedName>
    <definedName name="A125185334W">[1]Data1!$HQ$1:$HQ$10,[1]Data1!$HQ$11:$HQ$83</definedName>
    <definedName name="A125185338F">[1]Data1!$GP$1:$GP$10,[1]Data1!$GP$11:$GP$83</definedName>
    <definedName name="A125185342W">[1]Data1!$GV$1:$GV$10,[1]Data1!$GV$11:$GV$83</definedName>
    <definedName name="A125185346F">[1]Data1!$FX$1:$FX$10,[1]Data1!$FX$11:$FX$83</definedName>
    <definedName name="A125185350W">[1]Data1!$GJ$1:$GJ$10,[1]Data1!$GJ$11:$GJ$83</definedName>
    <definedName name="A125185354F">[1]Data1!$HT$1:$HT$10,[1]Data1!$HT$11:$HT$83</definedName>
    <definedName name="A125185358R">[1]Data1!$FF$1:$FF$10,[1]Data1!$FF$11:$FF$83</definedName>
    <definedName name="A125185362F">[1]Data1!$FO$1:$FO$10,[1]Data1!$FO$11:$FO$83</definedName>
    <definedName name="A125185366R">[1]Data1!$FR$1:$FR$10,[1]Data1!$FR$11:$FR$83</definedName>
    <definedName name="A125185370F">[1]Data1!$GS$1:$GS$10,[1]Data1!$GS$11:$GS$83</definedName>
    <definedName name="A125185374R">[1]Data1!$GY$1:$GY$10,[1]Data1!$GY$11:$GY$83</definedName>
    <definedName name="A125185378X">[1]Data1!$HB$1:$HB$10,[1]Data1!$HB$11:$HB$83</definedName>
    <definedName name="A125185382R">[1]Data1!$HW$1:$HW$10,[1]Data1!$HW$11:$HW$83</definedName>
    <definedName name="A125185386X">[1]Data1!$FU$1:$FU$10,[1]Data1!$FU$11:$FU$83</definedName>
    <definedName name="A125185390R">[1]Data1!$GD$1:$GD$10,[1]Data1!$GD$11:$GD$83</definedName>
    <definedName name="A125185394X">[1]Data1!$FC$1:$FC$10,[1]Data1!$FC$11:$FC$83</definedName>
    <definedName name="A125185398J">[1]Data1!$FI$1:$FI$10,[1]Data1!$FI$11:$FI$83</definedName>
    <definedName name="A125185402L">[1]Data1!$FL$1:$FL$10,[1]Data1!$FL$11:$FL$83</definedName>
    <definedName name="A125185406W">[1]Data1!$GA$1:$GA$10,[1]Data1!$GA$11:$GA$83</definedName>
    <definedName name="A125185410L">[1]Data1!$HK$1:$HK$10,[1]Data1!$HK$11:$HK$83</definedName>
    <definedName name="A125185414W">[1]Data1!$HN$1:$HN$10,[1]Data1!$HN$11:$HN$83</definedName>
    <definedName name="A125185418F">[1]Data1!$GG$1:$GG$10,[1]Data1!$GG$11:$GG$83</definedName>
    <definedName name="A125185422W">[1]Data1!$HE$1:$HE$10,[1]Data1!$HE$11:$HE$83</definedName>
    <definedName name="A125185426F">[1]Data1!$HZ$1:$HZ$10,[1]Data1!$HZ$11:$HZ$83</definedName>
    <definedName name="A125186262R">[1]Data2!$FW$1:$FW$10,[1]Data2!$FW$11:$FW$83</definedName>
    <definedName name="A125186266X">[1]Data2!$GR$1:$GR$10,[1]Data2!$GR$11:$GR$83</definedName>
    <definedName name="A125186270R">[1]Data2!$HA$1:$HA$10,[1]Data2!$HA$11:$HA$83</definedName>
    <definedName name="A125186274X">[1]Data2!$FZ$1:$FZ$10,[1]Data2!$FZ$11:$FZ$83</definedName>
    <definedName name="A125186278J">[1]Data2!$GF$1:$GF$10,[1]Data2!$GF$11:$GF$83</definedName>
    <definedName name="A125186282X">[1]Data2!$FH$1:$FH$10,[1]Data2!$FH$11:$FH$83</definedName>
    <definedName name="A125186286J">[1]Data2!$FT$1:$FT$10,[1]Data2!$FT$11:$FT$83</definedName>
    <definedName name="A125186290X">[1]Data2!$HD$1:$HD$10,[1]Data2!$HD$11:$HD$83</definedName>
    <definedName name="A125186294J">[1]Data2!$EP$1:$EP$10,[1]Data2!$EP$11:$EP$83</definedName>
    <definedName name="A125186298T">[1]Data2!$EY$1:$EY$10,[1]Data2!$EY$11:$EY$83</definedName>
    <definedName name="A125186302W">[1]Data2!$FB$1:$FB$10,[1]Data2!$FB$11:$FB$83</definedName>
    <definedName name="A125186306F">[1]Data2!$GC$1:$GC$10,[1]Data2!$GC$11:$GC$83</definedName>
    <definedName name="A125186310W">[1]Data2!$GI$1:$GI$10,[1]Data2!$GI$11:$GI$83</definedName>
    <definedName name="A125186314F">[1]Data2!$GL$1:$GL$10,[1]Data2!$GL$11:$GL$83</definedName>
    <definedName name="A125186318R">[1]Data2!$HG$1:$HG$10,[1]Data2!$HG$11:$HG$83</definedName>
    <definedName name="A125186322F">[1]Data2!$FE$1:$FE$10,[1]Data2!$FE$11:$FE$83</definedName>
    <definedName name="A125186326R">[1]Data2!$FN$1:$FN$10,[1]Data2!$FN$11:$FN$83</definedName>
    <definedName name="A125186330F">[1]Data2!$EM$1:$EM$10,[1]Data2!$EM$11:$EM$83</definedName>
    <definedName name="A125186334R">[1]Data2!$ES$1:$ES$10,[1]Data2!$ES$11:$ES$83</definedName>
    <definedName name="A125186338X">[1]Data2!$EV$1:$EV$10,[1]Data2!$EV$11:$EV$83</definedName>
    <definedName name="A125186342R">[1]Data2!$FK$1:$FK$10,[1]Data2!$FK$11:$FK$83</definedName>
    <definedName name="A125186346X">[1]Data2!$GU$1:$GU$10,[1]Data2!$GU$11:$GU$83</definedName>
    <definedName name="A125186350R">[1]Data2!$GX$1:$GX$10,[1]Data2!$GX$11:$GX$83</definedName>
    <definedName name="A125186354X">[1]Data2!$FQ$1:$FQ$10,[1]Data2!$FQ$11:$FQ$83</definedName>
    <definedName name="A125186358J">[1]Data2!$GO$1:$GO$10,[1]Data2!$GO$11:$GO$83</definedName>
    <definedName name="A125186362X">[1]Data2!$HJ$1:$HJ$10,[1]Data2!$HJ$11:$HJ$83</definedName>
    <definedName name="A125187198A">[1]Data1!$DM$1:$DM$10,[1]Data1!$DM$11:$DM$83</definedName>
    <definedName name="A125187202F">[1]Data1!$EH$1:$EH$10,[1]Data1!$EH$11:$EH$83</definedName>
    <definedName name="A125187206R">[1]Data1!$EQ$1:$EQ$10,[1]Data1!$EQ$11:$EQ$83</definedName>
    <definedName name="A125187210F">[1]Data1!$DP$1:$DP$10,[1]Data1!$DP$11:$DP$83</definedName>
    <definedName name="A125187214R">[1]Data1!$DV$1:$DV$10,[1]Data1!$DV$11:$DV$83</definedName>
    <definedName name="A125187218X">[1]Data1!$CX$1:$CX$10,[1]Data1!$CX$11:$CX$83</definedName>
    <definedName name="A125187222R">[1]Data1!$DJ$1:$DJ$10,[1]Data1!$DJ$11:$DJ$83</definedName>
    <definedName name="A125187226X">[1]Data1!$ET$1:$ET$10,[1]Data1!$ET$11:$ET$83</definedName>
    <definedName name="A125187230R">[1]Data1!$CF$1:$CF$10,[1]Data1!$CF$11:$CF$83</definedName>
    <definedName name="A125187234X">[1]Data1!$CO$1:$CO$10,[1]Data1!$CO$11:$CO$83</definedName>
    <definedName name="A125187238J">[1]Data1!$CR$1:$CR$10,[1]Data1!$CR$11:$CR$83</definedName>
    <definedName name="A125187242X">[1]Data1!$DS$1:$DS$10,[1]Data1!$DS$11:$DS$83</definedName>
    <definedName name="A125187246J">[1]Data1!$DY$1:$DY$10,[1]Data1!$DY$11:$DY$83</definedName>
    <definedName name="A125187250X">[1]Data1!$EB$1:$EB$10,[1]Data1!$EB$11:$EB$83</definedName>
    <definedName name="A125187254J">[1]Data1!$EW$1:$EW$10,[1]Data1!$EW$11:$EW$83</definedName>
    <definedName name="A125187258T">[1]Data1!$CU$1:$CU$10,[1]Data1!$CU$11:$CU$83</definedName>
    <definedName name="A125187262J">[1]Data1!$DD$1:$DD$10,[1]Data1!$DD$11:$DD$83</definedName>
    <definedName name="A125187266T">[1]Data1!$CC$1:$CC$10,[1]Data1!$CC$11:$CC$83</definedName>
    <definedName name="A125187270J">[1]Data1!$CI$1:$CI$10,[1]Data1!$CI$11:$CI$83</definedName>
    <definedName name="A125187274T">[1]Data1!$CL$1:$CL$10,[1]Data1!$CL$11:$CL$83</definedName>
    <definedName name="A125187278A">[1]Data1!$DA$1:$DA$10,[1]Data1!$DA$11:$DA$83</definedName>
    <definedName name="A125187282T">[1]Data1!$EK$1:$EK$10,[1]Data1!$EK$11:$EK$83</definedName>
    <definedName name="A125187286A">[1]Data1!$EN$1:$EN$10,[1]Data1!$EN$11:$EN$83</definedName>
    <definedName name="A125187290T">[1]Data1!$DG$1:$DG$10,[1]Data1!$DG$11:$DG$83</definedName>
    <definedName name="A125187294A">[1]Data1!$EE$1:$EE$10,[1]Data1!$EE$11:$EE$83</definedName>
    <definedName name="A125187298K">[1]Data1!$EZ$1:$EZ$10,[1]Data1!$EZ$11:$EZ$83</definedName>
    <definedName name="A125188134J">[1]Data2!$W$1:$W$10,[1]Data2!$W$11:$W$83</definedName>
    <definedName name="A125188138T">[1]Data2!$AR$1:$AR$10,[1]Data2!$AR$11:$AR$83</definedName>
    <definedName name="A125188142J">[1]Data2!$BA$1:$BA$10,[1]Data2!$BA$11:$BA$83</definedName>
    <definedName name="A125188146T">[1]Data2!$Z$1:$Z$10,[1]Data2!$Z$11:$Z$83</definedName>
    <definedName name="A125188150J">[1]Data2!$AF$1:$AF$10,[1]Data2!$AF$11:$AF$83</definedName>
    <definedName name="A125188154T">[1]Data2!$H$1:$H$10,[1]Data2!$H$11:$H$83</definedName>
    <definedName name="A125188158A">[1]Data2!$T$1:$T$10,[1]Data2!$T$11:$T$83</definedName>
    <definedName name="A125188162T">[1]Data2!$BD$1:$BD$10,[1]Data2!$BD$11:$BD$83</definedName>
    <definedName name="A125188166A">[1]Data1!$IF$1:$IF$10,[1]Data1!$IF$11:$IF$83</definedName>
    <definedName name="A125188170T">[1]Data1!$IO$1:$IO$10,[1]Data1!$IO$11:$IO$83</definedName>
    <definedName name="A125188174A">[1]Data2!$B$1:$B$10,[1]Data2!$B$11:$B$83</definedName>
    <definedName name="A125188178K">[1]Data2!$AC$1:$AC$10,[1]Data2!$AC$11:$AC$83</definedName>
    <definedName name="A125188182A">[1]Data2!$AI$1:$AI$10,[1]Data2!$AI$11:$AI$83</definedName>
    <definedName name="A125188186K">[1]Data2!$AL$1:$AL$10,[1]Data2!$AL$11:$AL$83</definedName>
    <definedName name="A125188190A">[1]Data2!$BG$1:$BG$10,[1]Data2!$BG$11:$BG$83</definedName>
    <definedName name="A125188194K">[1]Data2!$E$1:$E$10,[1]Data2!$E$11:$E$83</definedName>
    <definedName name="A125188198V">[1]Data2!$N$1:$N$10,[1]Data2!$N$11:$N$83</definedName>
    <definedName name="A125188202X">[1]Data1!$IC$1:$IC$10,[1]Data1!$IC$11:$IC$83</definedName>
    <definedName name="A125188206J">[1]Data1!$II$1:$II$10,[1]Data1!$II$11:$II$83</definedName>
    <definedName name="A125188210X">[1]Data1!$IL$1:$IL$10,[1]Data1!$IL$11:$IL$83</definedName>
    <definedName name="A125188214J">[1]Data2!$K$1:$K$10,[1]Data2!$K$11:$K$83</definedName>
    <definedName name="A125188218T">[1]Data2!$AU$1:$AU$10,[1]Data2!$AU$11:$AU$83</definedName>
    <definedName name="A125188222J">[1]Data2!$AX$1:$AX$10,[1]Data2!$AX$11:$AX$83</definedName>
    <definedName name="A125188226T">[1]Data2!$Q$1:$Q$10,[1]Data2!$Q$11:$Q$83</definedName>
    <definedName name="A125188230J">[1]Data2!$AO$1:$AO$10,[1]Data2!$AO$11:$AO$83</definedName>
    <definedName name="A125188234T">[1]Data2!$BJ$1:$BJ$10,[1]Data2!$BJ$11:$BJ$83</definedName>
    <definedName name="A125189070A">[1]Data2!$CW$1:$CW$10,[1]Data2!$CW$11:$CW$83</definedName>
    <definedName name="A125189074K">[1]Data2!$DR$1:$DR$10,[1]Data2!$DR$11:$DR$83</definedName>
    <definedName name="A125189078V">[1]Data2!$EA$1:$EA$10,[1]Data2!$EA$11:$EA$83</definedName>
    <definedName name="A125189082K">[1]Data2!$CZ$1:$CZ$10,[1]Data2!$CZ$11:$CZ$83</definedName>
    <definedName name="A125189086V">[1]Data2!$DF$1:$DF$10,[1]Data2!$DF$11:$DF$83</definedName>
    <definedName name="A125189090K">[1]Data2!$CH$1:$CH$10,[1]Data2!$CH$11:$CH$83</definedName>
    <definedName name="A125189094V">[1]Data2!$CT$1:$CT$10,[1]Data2!$CT$11:$CT$83</definedName>
    <definedName name="A125189098C">[1]Data2!$ED$1:$ED$10,[1]Data2!$ED$11:$ED$83</definedName>
    <definedName name="A125189102J">[1]Data2!$BP$1:$BP$10,[1]Data2!$BP$11:$BP$83</definedName>
    <definedName name="A125189106T">[1]Data2!$BY$1:$BY$10,[1]Data2!$BY$11:$BY$83</definedName>
    <definedName name="A125189110J">[1]Data2!$CB$1:$CB$10,[1]Data2!$CB$11:$CB$83</definedName>
    <definedName name="A125189114T">[1]Data2!$DC$1:$DC$10,[1]Data2!$DC$11:$DC$83</definedName>
    <definedName name="A125189118A">[1]Data2!$DI$1:$DI$10,[1]Data2!$DI$11:$DI$83</definedName>
    <definedName name="A125189122T">[1]Data2!$DL$1:$DL$10,[1]Data2!$DL$11:$DL$83</definedName>
    <definedName name="A125189126A">[1]Data2!$EG$1:$EG$10,[1]Data2!$EG$11:$EG$83</definedName>
    <definedName name="A125189130T">[1]Data2!$CE$1:$CE$10,[1]Data2!$CE$11:$CE$83</definedName>
    <definedName name="A125189134A">[1]Data2!$CN$1:$CN$10,[1]Data2!$CN$11:$CN$83</definedName>
    <definedName name="A125189138K">[1]Data2!$BM$1:$BM$10,[1]Data2!$BM$11:$BM$83</definedName>
    <definedName name="A125189142A">[1]Data2!$BS$1:$BS$10,[1]Data2!$BS$11:$BS$83</definedName>
    <definedName name="A125189146K">[1]Data2!$BV$1:$BV$10,[1]Data2!$BV$11:$BV$83</definedName>
    <definedName name="A125189150A">[1]Data2!$CK$1:$CK$10,[1]Data2!$CK$11:$CK$83</definedName>
    <definedName name="A125189154K">[1]Data2!$DU$1:$DU$10,[1]Data2!$DU$11:$DU$83</definedName>
    <definedName name="A125189158V">[1]Data2!$DX$1:$DX$10,[1]Data2!$DX$11:$DX$83</definedName>
    <definedName name="A125189162K">[1]Data2!$CQ$1:$CQ$10,[1]Data2!$CQ$11:$CQ$83</definedName>
    <definedName name="A125189166V">[1]Data2!$DO$1:$DO$10,[1]Data2!$DO$11:$DO$83</definedName>
    <definedName name="A125189170K">[1]Data2!$EJ$1:$EJ$10,[1]Data2!$EJ$11:$EJ$83</definedName>
    <definedName name="A126251658C">[1]Data1!$AO$1:$AO$10,[1]Data1!$AO$11:$AO$83</definedName>
    <definedName name="A126251662V">[1]Data1!$BM$1:$BM$10,[1]Data1!$BM$11:$BM$83</definedName>
    <definedName name="A126251666C">[1]Data1!$BA$1:$BA$10,[1]Data1!$BA$11:$BA$83</definedName>
    <definedName name="A126251670V">[1]Data1!$AR$1:$AR$10,[1]Data1!$AR$11:$AR$83</definedName>
    <definedName name="A126251674C">[1]Data1!$AX$1:$AX$10,[1]Data1!$AX$11:$AX$83</definedName>
    <definedName name="A126251678L">[1]Data1!$BS$1:$BS$10,[1]Data1!$BS$11:$BS$83</definedName>
    <definedName name="A126251682C">[1]Data1!$BJ$1:$BJ$10,[1]Data1!$BJ$11:$BJ$83</definedName>
    <definedName name="A126251686L">[1]Data1!$BY$1:$BY$10,[1]Data1!$BY$11:$BY$83</definedName>
    <definedName name="A126251690C">[1]Data1!$CK$1:$CK$10,[1]Data1!$CK$11:$CK$83</definedName>
    <definedName name="A126251694L">[1]Data1!$Z$1:$Z$10,[1]Data1!$Z$11:$Z$83</definedName>
    <definedName name="A126251698W">[1]Data1!$AL$1:$AL$10,[1]Data1!$AL$11:$AL$83</definedName>
    <definedName name="A126251702A">[1]Data1!$BP$1:$BP$10,[1]Data1!$BP$11:$BP$83</definedName>
    <definedName name="A126251706K">[1]Data1!$BV$1:$BV$10,[1]Data1!$BV$11:$BV$83</definedName>
    <definedName name="A126251710A">[1]Data1!$CB$1:$CB$10,[1]Data1!$CB$11:$CB$83</definedName>
    <definedName name="A126251714K">[1]Data1!$CH$1:$CH$10,[1]Data1!$CH$11:$CH$83</definedName>
    <definedName name="A126251718V">[1]Data1!$H$1:$H$10,[1]Data1!$H$11:$H$83</definedName>
    <definedName name="A126251722K">[1]Data1!$Q$1:$Q$10,[1]Data1!$Q$11:$Q$83</definedName>
    <definedName name="A126251726V">[1]Data1!$T$1:$T$10,[1]Data1!$T$11:$T$83</definedName>
    <definedName name="A126251730K">[1]Data1!$AU$1:$AU$10,[1]Data1!$AU$11:$AU$83</definedName>
    <definedName name="A126251734V">[1]Data1!$B$1:$B$10,[1]Data1!$B$11:$B$83</definedName>
    <definedName name="A126251738C">[1]Data1!$CE$1:$CE$10,[1]Data1!$CE$11:$CE$83</definedName>
    <definedName name="A126251742V">[1]Data1!$CQ$1:$CQ$10,[1]Data1!$CQ$11:$CQ$83</definedName>
    <definedName name="A126251746C">[1]Data1!$CT$1:$CT$10,[1]Data1!$CT$11:$CT$83</definedName>
    <definedName name="A126251750V">[1]Data1!$W$1:$W$10,[1]Data1!$W$11:$W$83</definedName>
    <definedName name="A126251754C">[1]Data1!$AF$1:$AF$10,[1]Data1!$AF$11:$AF$83</definedName>
    <definedName name="A126251758L">[1]Data1!$BD$1:$BD$10,[1]Data1!$BD$11:$BD$83</definedName>
    <definedName name="A126251762C">[1]Data1!$BG$1:$BG$10,[1]Data1!$BG$11:$BG$83</definedName>
    <definedName name="A126251766L">[1]Data1!$CN$1:$CN$10,[1]Data1!$CN$11:$CN$83</definedName>
    <definedName name="A126251770C">[1]Data1!$E$1:$E$10,[1]Data1!$E$11:$E$83</definedName>
    <definedName name="A126251774L">[1]Data1!$K$1:$K$10,[1]Data1!$K$11:$K$83</definedName>
    <definedName name="A126251778W">[1]Data1!$N$1:$N$10,[1]Data1!$N$11:$N$83</definedName>
    <definedName name="A126251782L">[1]Data1!$AC$1:$AC$10,[1]Data1!$AC$11:$AC$83</definedName>
    <definedName name="A126251786W">[1]Data1!$AI$1:$AI$10,[1]Data1!$AI$11:$AI$83</definedName>
    <definedName name="A126251790L">[1]Data1!$CW$1:$CW$10,[1]Data1!$CW$11:$CW$83</definedName>
    <definedName name="A126251794W">[1]Data6!$DM$1:$DM$10,[1]Data6!$DM$11:$DM$83</definedName>
    <definedName name="A126251798F">[1]Data6!$EK$1:$EK$10,[1]Data6!$EK$11:$EK$83</definedName>
    <definedName name="A126251802K">[1]Data6!$DY$1:$DY$10,[1]Data6!$DY$11:$DY$83</definedName>
    <definedName name="A126251806V">[1]Data6!$DP$1:$DP$10,[1]Data6!$DP$11:$DP$83</definedName>
    <definedName name="A126251810K">[1]Data6!$DV$1:$DV$10,[1]Data6!$DV$11:$DV$83</definedName>
    <definedName name="A126251814V">[1]Data6!$EQ$1:$EQ$10,[1]Data6!$EQ$11:$EQ$83</definedName>
    <definedName name="A126251818C">[1]Data6!$EH$1:$EH$10,[1]Data6!$EH$11:$EH$83</definedName>
    <definedName name="A126251822V">[1]Data6!$EW$1:$EW$10,[1]Data6!$EW$11:$EW$83</definedName>
    <definedName name="A126251826C">[1]Data6!$FI$1:$FI$10,[1]Data6!$FI$11:$FI$83</definedName>
    <definedName name="A126251830V">[1]Data6!$CX$1:$CX$10,[1]Data6!$CX$11:$CX$83</definedName>
    <definedName name="A126251834C">[1]Data6!$DJ$1:$DJ$10,[1]Data6!$DJ$11:$DJ$83</definedName>
    <definedName name="A126251838L">[1]Data6!$EN$1:$EN$10,[1]Data6!$EN$11:$EN$83</definedName>
    <definedName name="A126251842C">[1]Data6!$ET$1:$ET$10,[1]Data6!$ET$11:$ET$83</definedName>
    <definedName name="A126251846L">[1]Data6!$EZ$1:$EZ$10,[1]Data6!$EZ$11:$EZ$83</definedName>
    <definedName name="A126251850C">[1]Data6!$FF$1:$FF$10,[1]Data6!$FF$11:$FF$83</definedName>
    <definedName name="A126251854L">[1]Data6!$CF$1:$CF$10,[1]Data6!$CF$11:$CF$83</definedName>
    <definedName name="A126251858W">[1]Data6!$CO$1:$CO$10,[1]Data6!$CO$11:$CO$83</definedName>
    <definedName name="A126251862L">[1]Data6!$CR$1:$CR$10,[1]Data6!$CR$11:$CR$83</definedName>
    <definedName name="A126251866W">[1]Data6!$DS$1:$DS$10,[1]Data6!$DS$11:$DS$83</definedName>
    <definedName name="A126251870L">[1]Data6!$BZ$1:$BZ$10,[1]Data6!$BZ$11:$BZ$83</definedName>
    <definedName name="A126251874W">[1]Data6!$FC$1:$FC$10,[1]Data6!$FC$11:$FC$83</definedName>
    <definedName name="A126251878F">[1]Data6!$FO$1:$FO$10,[1]Data6!$FO$11:$FO$83</definedName>
    <definedName name="A126251882W">[1]Data6!$FR$1:$FR$10,[1]Data6!$FR$11:$FR$83</definedName>
    <definedName name="A126251886F">[1]Data6!$CU$1:$CU$10,[1]Data6!$CU$11:$CU$83</definedName>
    <definedName name="A126251890W">[1]Data6!$DD$1:$DD$10,[1]Data6!$DD$11:$DD$83</definedName>
    <definedName name="A126251894F">[1]Data6!$EB$1:$EB$10,[1]Data6!$EB$11:$EB$83</definedName>
    <definedName name="A126251898R">[1]Data6!$EE$1:$EE$10,[1]Data6!$EE$11:$EE$83</definedName>
    <definedName name="A126251902V">[1]Data6!$FL$1:$FL$10,[1]Data6!$FL$11:$FL$83</definedName>
    <definedName name="A126251906C">[1]Data6!$CC$1:$CC$10,[1]Data6!$CC$11:$CC$83</definedName>
    <definedName name="A126251910V">[1]Data6!$CI$1:$CI$10,[1]Data6!$CI$11:$CI$83</definedName>
    <definedName name="A126251914C">[1]Data6!$CL$1:$CL$10,[1]Data6!$CL$11:$CL$83</definedName>
    <definedName name="A126251918L">[1]Data6!$DA$1:$DA$10,[1]Data6!$DA$11:$DA$83</definedName>
    <definedName name="A126251922C">[1]Data6!$DG$1:$DG$10,[1]Data6!$DG$11:$DG$83</definedName>
    <definedName name="A126251926L">[1]Data6!$FU$1:$FU$10,[1]Data6!$FU$11:$FU$83</definedName>
    <definedName name="A126251930C">[1]Data4!$E$1:$E$10,[1]Data4!$E$11:$E$83</definedName>
    <definedName name="A126251934L">[1]Data4!$AC$1:$AC$10,[1]Data4!$AC$11:$AC$83</definedName>
    <definedName name="A126251938W">[1]Data4!$Q$1:$Q$10,[1]Data4!$Q$11:$Q$83</definedName>
    <definedName name="A126251942L">[1]Data4!$H$1:$H$10,[1]Data4!$H$11:$H$83</definedName>
    <definedName name="A126251946W">[1]Data4!$N$1:$N$10,[1]Data4!$N$11:$N$83</definedName>
    <definedName name="A126251950L">[1]Data4!$AI$1:$AI$10,[1]Data4!$AI$11:$AI$83</definedName>
    <definedName name="A126251954W">[1]Data4!$Z$1:$Z$10,[1]Data4!$Z$11:$Z$83</definedName>
    <definedName name="A126251958F">[1]Data4!$AO$1:$AO$10,[1]Data4!$AO$11:$AO$83</definedName>
    <definedName name="A126251962W">[1]Data4!$BA$1:$BA$10,[1]Data4!$BA$11:$BA$83</definedName>
    <definedName name="A126251966F">[1]Data3!$IF$1:$IF$10,[1]Data3!$IF$11:$IF$83</definedName>
    <definedName name="A126251970W">[1]Data4!$B$1:$B$10,[1]Data4!$B$11:$B$83</definedName>
    <definedName name="A126251974F">[1]Data4!$AF$1:$AF$10,[1]Data4!$AF$11:$AF$83</definedName>
    <definedName name="A126251978R">[1]Data4!$AL$1:$AL$10,[1]Data4!$AL$11:$AL$83</definedName>
    <definedName name="A126251982F">[1]Data4!$AR$1:$AR$10,[1]Data4!$AR$11:$AR$83</definedName>
    <definedName name="A126251986R">[1]Data4!$AX$1:$AX$10,[1]Data4!$AX$11:$AX$83</definedName>
    <definedName name="A126251990F">[1]Data3!$HN$1:$HN$10,[1]Data3!$HN$11:$HN$83</definedName>
    <definedName name="A126251994R">[1]Data3!$HW$1:$HW$10,[1]Data3!$HW$11:$HW$83</definedName>
    <definedName name="A126251998X">[1]Data3!$HZ$1:$HZ$10,[1]Data3!$HZ$11:$HZ$83</definedName>
    <definedName name="A126252002F">[1]Data4!$K$1:$K$10,[1]Data4!$K$11:$K$83</definedName>
    <definedName name="A126252006R">[1]Data3!$HH$1:$HH$10,[1]Data3!$HH$11:$HH$83</definedName>
    <definedName name="A126252010F">[1]Data4!$AU$1:$AU$10,[1]Data4!$AU$11:$AU$83</definedName>
    <definedName name="A126252014R">[1]Data4!$BG$1:$BG$10,[1]Data4!$BG$11:$BG$83</definedName>
    <definedName name="A126252018X">[1]Data4!$BJ$1:$BJ$10,[1]Data4!$BJ$11:$BJ$83</definedName>
    <definedName name="A126252022R">[1]Data3!$IC$1:$IC$10,[1]Data3!$IC$11:$IC$83</definedName>
    <definedName name="A126252026X">[1]Data3!$IL$1:$IL$10,[1]Data3!$IL$11:$IL$83</definedName>
    <definedName name="A126252030R">[1]Data4!$T$1:$T$10,[1]Data4!$T$11:$T$83</definedName>
    <definedName name="A126252034X">[1]Data4!$W$1:$W$10,[1]Data4!$W$11:$W$83</definedName>
    <definedName name="A126252038J">[1]Data4!$BD$1:$BD$10,[1]Data4!$BD$11:$BD$83</definedName>
    <definedName name="A126252042X">[1]Data3!$HK$1:$HK$10,[1]Data3!$HK$11:$HK$83</definedName>
    <definedName name="A126252046J">[1]Data3!$HQ$1:$HQ$10,[1]Data3!$HQ$11:$HQ$83</definedName>
    <definedName name="A126252050X">[1]Data3!$HT$1:$HT$10,[1]Data3!$HT$11:$HT$83</definedName>
    <definedName name="A126252054J">[1]Data3!$II$1:$II$10,[1]Data3!$II$11:$II$83</definedName>
    <definedName name="A126252058T">[1]Data3!$IO$1:$IO$10,[1]Data3!$IO$11:$IO$83</definedName>
    <definedName name="A126252062J">[1]Data4!$BM$1:$BM$10,[1]Data4!$BM$11:$BM$83</definedName>
    <definedName name="A126252066T">[1]Data5!$BI$1:$BI$10,[1]Data5!$BI$11:$BI$83</definedName>
    <definedName name="A126252070J">[1]Data5!$CG$1:$CG$10,[1]Data5!$CG$11:$CG$83</definedName>
    <definedName name="A126252074T">[1]Data5!$BU$1:$BU$10,[1]Data5!$BU$11:$BU$83</definedName>
    <definedName name="A126252078A">[1]Data5!$BL$1:$BL$10,[1]Data5!$BL$11:$BL$83</definedName>
    <definedName name="A126252082T">[1]Data5!$BR$1:$BR$10,[1]Data5!$BR$11:$BR$83</definedName>
    <definedName name="A126252086A">[1]Data5!$CM$1:$CM$10,[1]Data5!$CM$11:$CM$83</definedName>
    <definedName name="A126252090T">[1]Data5!$CD$1:$CD$10,[1]Data5!$CD$11:$CD$83</definedName>
    <definedName name="A126252094A">[1]Data5!$CS$1:$CS$10,[1]Data5!$CS$11:$CS$83</definedName>
    <definedName name="A126252098K">[1]Data5!$DE$1:$DE$10,[1]Data5!$DE$11:$DE$83</definedName>
    <definedName name="A126252102R">[1]Data5!$AT$1:$AT$10,[1]Data5!$AT$11:$AT$83</definedName>
    <definedName name="A126252106X">[1]Data5!$BF$1:$BF$10,[1]Data5!$BF$11:$BF$83</definedName>
    <definedName name="A126252110R">[1]Data5!$CJ$1:$CJ$10,[1]Data5!$CJ$11:$CJ$83</definedName>
    <definedName name="A126252114X">[1]Data5!$CP$1:$CP$10,[1]Data5!$CP$11:$CP$83</definedName>
    <definedName name="A126252118J">[1]Data5!$CV$1:$CV$10,[1]Data5!$CV$11:$CV$83</definedName>
    <definedName name="A126252122X">[1]Data5!$DB$1:$DB$10,[1]Data5!$DB$11:$DB$83</definedName>
    <definedName name="A126252126J">[1]Data5!$AB$1:$AB$10,[1]Data5!$AB$11:$AB$83</definedName>
    <definedName name="A126252130X">[1]Data5!$AK$1:$AK$10,[1]Data5!$AK$11:$AK$83</definedName>
    <definedName name="A126252134J">[1]Data5!$AN$1:$AN$10,[1]Data5!$AN$11:$AN$83</definedName>
    <definedName name="A126252138T">[1]Data5!$BO$1:$BO$10,[1]Data5!$BO$11:$BO$83</definedName>
    <definedName name="A126252142J">[1]Data5!$V$1:$V$10,[1]Data5!$V$11:$V$83</definedName>
    <definedName name="A126252146T">[1]Data5!$CY$1:$CY$10,[1]Data5!$CY$11:$CY$83</definedName>
    <definedName name="A126252150J">[1]Data5!$DK$1:$DK$10,[1]Data5!$DK$11:$DK$83</definedName>
    <definedName name="A126252154T">[1]Data5!$DN$1:$DN$10,[1]Data5!$DN$11:$DN$83</definedName>
    <definedName name="A126252158A">[1]Data5!$AQ$1:$AQ$10,[1]Data5!$AQ$11:$AQ$83</definedName>
    <definedName name="A126252162T">[1]Data5!$AZ$1:$AZ$10,[1]Data5!$AZ$11:$AZ$83</definedName>
    <definedName name="A126252166A">[1]Data5!$BX$1:$BX$10,[1]Data5!$BX$11:$BX$83</definedName>
    <definedName name="A126252170T">[1]Data5!$CA$1:$CA$10,[1]Data5!$CA$11:$CA$83</definedName>
    <definedName name="A126252174A">[1]Data5!$DH$1:$DH$10,[1]Data5!$DH$11:$DH$83</definedName>
    <definedName name="A126252178K">[1]Data5!$Y$1:$Y$10,[1]Data5!$Y$11:$Y$83</definedName>
    <definedName name="A126252182A">[1]Data5!$AE$1:$AE$10,[1]Data5!$AE$11:$AE$83</definedName>
    <definedName name="A126252186K">[1]Data5!$AH$1:$AH$10,[1]Data5!$AH$11:$AH$83</definedName>
    <definedName name="A126252190A">[1]Data5!$AW$1:$AW$10,[1]Data5!$AW$11:$AW$83</definedName>
    <definedName name="A126252194K">[1]Data5!$BC$1:$BC$10,[1]Data5!$BC$11:$BC$83</definedName>
    <definedName name="A126252198V">[1]Data5!$DQ$1:$DQ$10,[1]Data5!$DQ$11:$DQ$83</definedName>
    <definedName name="A126252202X">[1]Data5!$FG$1:$FG$10,[1]Data5!$FG$11:$FG$83</definedName>
    <definedName name="A126252206J">[1]Data5!$GE$1:$GE$10,[1]Data5!$GE$11:$GE$83</definedName>
    <definedName name="A126252210X">[1]Data5!$FS$1:$FS$10,[1]Data5!$FS$11:$FS$83</definedName>
    <definedName name="A126252214J">[1]Data5!$FJ$1:$FJ$10,[1]Data5!$FJ$11:$FJ$83</definedName>
    <definedName name="A126252218T">[1]Data5!$FP$1:$FP$10,[1]Data5!$FP$11:$FP$83</definedName>
    <definedName name="A126252222J">[1]Data5!$GK$1:$GK$10,[1]Data5!$GK$11:$GK$83</definedName>
    <definedName name="A126252226T">[1]Data5!$GB$1:$GB$10,[1]Data5!$GB$11:$GB$83</definedName>
    <definedName name="A126252230J">[1]Data5!$GQ$1:$GQ$10,[1]Data5!$GQ$11:$GQ$83</definedName>
    <definedName name="A126252234T">[1]Data5!$HC$1:$HC$10,[1]Data5!$HC$11:$HC$83</definedName>
    <definedName name="A126252238A">[1]Data5!$ER$1:$ER$10,[1]Data5!$ER$11:$ER$83</definedName>
    <definedName name="A126252242T">[1]Data5!$FD$1:$FD$10,[1]Data5!$FD$11:$FD$83</definedName>
    <definedName name="A126252246A">[1]Data5!$GH$1:$GH$10,[1]Data5!$GH$11:$GH$83</definedName>
    <definedName name="A126252250T">[1]Data5!$GN$1:$GN$10,[1]Data5!$GN$11:$GN$83</definedName>
    <definedName name="A126252254A">[1]Data5!$GT$1:$GT$10,[1]Data5!$GT$11:$GT$83</definedName>
    <definedName name="A126252258K">[1]Data5!$GZ$1:$GZ$10,[1]Data5!$GZ$11:$GZ$83</definedName>
    <definedName name="A126252262A">[1]Data5!$DZ$1:$DZ$10,[1]Data5!$DZ$11:$DZ$83</definedName>
    <definedName name="A126252266K">[1]Data5!$EI$1:$EI$10,[1]Data5!$EI$11:$EI$83</definedName>
    <definedName name="A126252270A">[1]Data5!$EL$1:$EL$10,[1]Data5!$EL$11:$EL$83</definedName>
    <definedName name="A126252274K">[1]Data5!$FM$1:$FM$10,[1]Data5!$FM$11:$FM$83</definedName>
    <definedName name="A126252278V">[1]Data5!$DT$1:$DT$10,[1]Data5!$DT$11:$DT$83</definedName>
    <definedName name="A126252282K">[1]Data5!$GW$1:$GW$10,[1]Data5!$GW$11:$GW$83</definedName>
    <definedName name="A126252286V">[1]Data5!$HI$1:$HI$10,[1]Data5!$HI$11:$HI$83</definedName>
    <definedName name="A126252290K">[1]Data5!$HL$1:$HL$10,[1]Data5!$HL$11:$HL$83</definedName>
    <definedName name="A126252294V">[1]Data5!$EO$1:$EO$10,[1]Data5!$EO$11:$EO$83</definedName>
    <definedName name="A126252298C">[1]Data5!$EX$1:$EX$10,[1]Data5!$EX$11:$EX$83</definedName>
    <definedName name="A126252302J">[1]Data5!$FV$1:$FV$10,[1]Data5!$FV$11:$FV$83</definedName>
    <definedName name="A126252306T">[1]Data5!$FY$1:$FY$10,[1]Data5!$FY$11:$FY$83</definedName>
    <definedName name="A126252310J">[1]Data5!$HF$1:$HF$10,[1]Data5!$HF$11:$HF$83</definedName>
    <definedName name="A126252314T">[1]Data5!$DW$1:$DW$10,[1]Data5!$DW$11:$DW$83</definedName>
    <definedName name="A126252318A">[1]Data5!$EC$1:$EC$10,[1]Data5!$EC$11:$EC$83</definedName>
    <definedName name="A126252322T">[1]Data5!$EF$1:$EF$10,[1]Data5!$EF$11:$EF$83</definedName>
    <definedName name="A126252326A">[1]Data5!$EU$1:$EU$10,[1]Data5!$EU$11:$EU$83</definedName>
    <definedName name="A126252330T">[1]Data5!$FA$1:$FA$10,[1]Data5!$FA$11:$FA$83</definedName>
    <definedName name="A126252334A">[1]Data5!$HO$1:$HO$10,[1]Data5!$HO$11:$HO$83</definedName>
    <definedName name="A126252338K">[1]Data6!$O$1:$O$10,[1]Data6!$O$11:$O$83</definedName>
    <definedName name="A126252342A">[1]Data6!$AM$1:$AM$10,[1]Data6!$AM$11:$AM$83</definedName>
    <definedName name="A126252346K">[1]Data6!$AA$1:$AA$10,[1]Data6!$AA$11:$AA$83</definedName>
    <definedName name="A126252350A">[1]Data6!$R$1:$R$10,[1]Data6!$R$11:$R$83</definedName>
    <definedName name="A126252354K">[1]Data6!$X$1:$X$10,[1]Data6!$X$11:$X$83</definedName>
    <definedName name="A126252358V">[1]Data6!$AS$1:$AS$10,[1]Data6!$AS$11:$AS$83</definedName>
    <definedName name="A126252362K">[1]Data6!$AJ$1:$AJ$10,[1]Data6!$AJ$11:$AJ$83</definedName>
    <definedName name="A126252366V">[1]Data6!$AY$1:$AY$10,[1]Data6!$AY$11:$AY$83</definedName>
    <definedName name="A126252370K">[1]Data6!$BK$1:$BK$10,[1]Data6!$BK$11:$BK$83</definedName>
    <definedName name="A126252374V">[1]Data5!$IP$1:$IP$10,[1]Data5!$IP$11:$IP$83</definedName>
    <definedName name="A126252378C">[1]Data6!$L$1:$L$10,[1]Data6!$L$11:$L$83</definedName>
    <definedName name="A126252382V">[1]Data6!$AP$1:$AP$10,[1]Data6!$AP$11:$AP$83</definedName>
    <definedName name="A126252386C">[1]Data6!$AV$1:$AV$10,[1]Data6!$AV$11:$AV$83</definedName>
    <definedName name="A126252390V">[1]Data6!$BB$1:$BB$10,[1]Data6!$BB$11:$BB$83</definedName>
    <definedName name="A126252394C">[1]Data6!$BH$1:$BH$10,[1]Data6!$BH$11:$BH$83</definedName>
    <definedName name="A126252398L">[1]Data5!$HX$1:$HX$10,[1]Data5!$HX$11:$HX$83</definedName>
    <definedName name="A126252402T">[1]Data5!$IG$1:$IG$10,[1]Data5!$IG$11:$IG$83</definedName>
    <definedName name="A126252406A">[1]Data5!$IJ$1:$IJ$10,[1]Data5!$IJ$11:$IJ$83</definedName>
    <definedName name="A126252410T">[1]Data6!$U$1:$U$10,[1]Data6!$U$11:$U$83</definedName>
    <definedName name="A126252414A">[1]Data5!$HR$1:$HR$10,[1]Data5!$HR$11:$HR$83</definedName>
    <definedName name="A126252418K">[1]Data6!$BE$1:$BE$10,[1]Data6!$BE$11:$BE$83</definedName>
    <definedName name="A126252422A">[1]Data6!$BQ$1:$BQ$10,[1]Data6!$BQ$11:$BQ$83</definedName>
    <definedName name="A126252426K">[1]Data6!$BT$1:$BT$10,[1]Data6!$BT$11:$BT$83</definedName>
    <definedName name="A126252430A">[1]Data5!$IM$1:$IM$10,[1]Data5!$IM$11:$IM$83</definedName>
    <definedName name="A126252434K">[1]Data6!$F$1:$F$10,[1]Data6!$F$11:$F$83</definedName>
    <definedName name="A126252438V">[1]Data6!$AD$1:$AD$10,[1]Data6!$AD$11:$AD$83</definedName>
    <definedName name="A126252442K">[1]Data6!$AG$1:$AG$10,[1]Data6!$AG$11:$AG$83</definedName>
    <definedName name="A126252446V">[1]Data6!$BN$1:$BN$10,[1]Data6!$BN$11:$BN$83</definedName>
    <definedName name="A126252450K">[1]Data5!$HU$1:$HU$10,[1]Data5!$HU$11:$HU$83</definedName>
    <definedName name="A126252454V">[1]Data5!$IA$1:$IA$10,[1]Data5!$IA$11:$IA$83</definedName>
    <definedName name="A126252458C">[1]Data5!$ID$1:$ID$10,[1]Data5!$ID$11:$ID$83</definedName>
    <definedName name="A126252462V">[1]Data6!$C$1:$C$10,[1]Data6!$C$11:$C$83</definedName>
    <definedName name="A126252466C">[1]Data6!$I$1:$I$10,[1]Data6!$I$11:$I$83</definedName>
    <definedName name="A126252470V">[1]Data6!$BW$1:$BW$10,[1]Data6!$BW$11:$BW$83</definedName>
    <definedName name="A126252474C">[1]Data3!$EW$1:$EW$10,[1]Data3!$EW$11:$EW$83</definedName>
    <definedName name="A126252478L">[1]Data3!$FU$1:$FU$10,[1]Data3!$FU$11:$FU$83</definedName>
    <definedName name="A126252482C">[1]Data3!$FI$1:$FI$10,[1]Data3!$FI$11:$FI$83</definedName>
    <definedName name="A126252486L">[1]Data3!$EZ$1:$EZ$10,[1]Data3!$EZ$11:$EZ$83</definedName>
    <definedName name="A126252490C">[1]Data3!$FF$1:$FF$10,[1]Data3!$FF$11:$FF$83</definedName>
    <definedName name="A126252494L">[1]Data3!$GA$1:$GA$10,[1]Data3!$GA$11:$GA$83</definedName>
    <definedName name="A126252498W">[1]Data3!$FR$1:$FR$10,[1]Data3!$FR$11:$FR$83</definedName>
    <definedName name="A126252502A">[1]Data3!$GG$1:$GG$10,[1]Data3!$GG$11:$GG$83</definedName>
    <definedName name="A126252506K">[1]Data3!$GS$1:$GS$10,[1]Data3!$GS$11:$GS$83</definedName>
    <definedName name="A126252510A">[1]Data3!$EH$1:$EH$10,[1]Data3!$EH$11:$EH$83</definedName>
    <definedName name="A126252514K">[1]Data3!$ET$1:$ET$10,[1]Data3!$ET$11:$ET$83</definedName>
    <definedName name="A126252518V">[1]Data3!$FX$1:$FX$10,[1]Data3!$FX$11:$FX$83</definedName>
    <definedName name="A126252522K">[1]Data3!$GD$1:$GD$10,[1]Data3!$GD$11:$GD$83</definedName>
    <definedName name="A126252526V">[1]Data3!$GJ$1:$GJ$10,[1]Data3!$GJ$11:$GJ$83</definedName>
    <definedName name="A126252530K">[1]Data3!$GP$1:$GP$10,[1]Data3!$GP$11:$GP$83</definedName>
    <definedName name="A126252534V">[1]Data3!$DP$1:$DP$10,[1]Data3!$DP$11:$DP$83</definedName>
    <definedName name="A126252538C">[1]Data3!$DY$1:$DY$10,[1]Data3!$DY$11:$DY$83</definedName>
    <definedName name="A126252542V">[1]Data3!$EB$1:$EB$10,[1]Data3!$EB$11:$EB$83</definedName>
    <definedName name="A126252546C">[1]Data3!$FC$1:$FC$10,[1]Data3!$FC$11:$FC$83</definedName>
    <definedName name="A126252550V">[1]Data3!$DJ$1:$DJ$10,[1]Data3!$DJ$11:$DJ$83</definedName>
    <definedName name="A126252554C">[1]Data3!$GM$1:$GM$10,[1]Data3!$GM$11:$GM$83</definedName>
    <definedName name="A126252558L">[1]Data3!$GY$1:$GY$10,[1]Data3!$GY$11:$GY$83</definedName>
    <definedName name="A126252562C">[1]Data3!$HB$1:$HB$10,[1]Data3!$HB$11:$HB$83</definedName>
    <definedName name="A126252566L">[1]Data3!$EE$1:$EE$10,[1]Data3!$EE$11:$EE$83</definedName>
    <definedName name="A126252570C">[1]Data3!$EN$1:$EN$10,[1]Data3!$EN$11:$EN$83</definedName>
    <definedName name="A126252574L">[1]Data3!$FL$1:$FL$10,[1]Data3!$FL$11:$FL$83</definedName>
    <definedName name="A126252578W">[1]Data3!$FO$1:$FO$10,[1]Data3!$FO$11:$FO$83</definedName>
    <definedName name="A126252582L">[1]Data3!$GV$1:$GV$10,[1]Data3!$GV$11:$GV$83</definedName>
    <definedName name="A126252586W">[1]Data3!$DM$1:$DM$10,[1]Data3!$DM$11:$DM$83</definedName>
    <definedName name="A126252590L">[1]Data3!$DS$1:$DS$10,[1]Data3!$DS$11:$DS$83</definedName>
    <definedName name="A126252594W">[1]Data3!$DV$1:$DV$10,[1]Data3!$DV$11:$DV$83</definedName>
    <definedName name="A126252598F">[1]Data3!$EK$1:$EK$10,[1]Data3!$EK$11:$EK$83</definedName>
    <definedName name="A126252602K">[1]Data3!$EQ$1:$EQ$10,[1]Data3!$EQ$11:$EQ$83</definedName>
    <definedName name="A126252606V">[1]Data3!$HE$1:$HE$10,[1]Data3!$HE$11:$HE$83</definedName>
    <definedName name="A126252610K">[1]Data4!$DC$1:$DC$10,[1]Data4!$DC$11:$DC$83</definedName>
    <definedName name="A126252614V">[1]Data4!$EA$1:$EA$10,[1]Data4!$EA$11:$EA$83</definedName>
    <definedName name="A126252618C">[1]Data4!$DO$1:$DO$10,[1]Data4!$DO$11:$DO$83</definedName>
    <definedName name="A126252622V">[1]Data4!$DF$1:$DF$10,[1]Data4!$DF$11:$DF$83</definedName>
    <definedName name="A126252626C">[1]Data4!$DL$1:$DL$10,[1]Data4!$DL$11:$DL$83</definedName>
    <definedName name="A126252630V">[1]Data4!$EG$1:$EG$10,[1]Data4!$EG$11:$EG$83</definedName>
    <definedName name="A126252634C">[1]Data4!$DX$1:$DX$10,[1]Data4!$DX$11:$DX$83</definedName>
    <definedName name="A126252638L">[1]Data4!$EM$1:$EM$10,[1]Data4!$EM$11:$EM$83</definedName>
    <definedName name="A126252642C">[1]Data4!$EY$1:$EY$10,[1]Data4!$EY$11:$EY$83</definedName>
    <definedName name="A126252646L">[1]Data4!$CN$1:$CN$10,[1]Data4!$CN$11:$CN$83</definedName>
    <definedName name="A126252650C">[1]Data4!$CZ$1:$CZ$10,[1]Data4!$CZ$11:$CZ$83</definedName>
    <definedName name="A126252654L">[1]Data4!$ED$1:$ED$10,[1]Data4!$ED$11:$ED$83</definedName>
    <definedName name="A126252658W">[1]Data4!$EJ$1:$EJ$10,[1]Data4!$EJ$11:$EJ$83</definedName>
    <definedName name="A126252662L">[1]Data4!$EP$1:$EP$10,[1]Data4!$EP$11:$EP$83</definedName>
    <definedName name="A126252666W">[1]Data4!$EV$1:$EV$10,[1]Data4!$EV$11:$EV$83</definedName>
    <definedName name="A126252670L">[1]Data4!$BV$1:$BV$10,[1]Data4!$BV$11:$BV$83</definedName>
    <definedName name="A126252674W">[1]Data4!$CE$1:$CE$10,[1]Data4!$CE$11:$CE$83</definedName>
    <definedName name="A126252678F">[1]Data4!$CH$1:$CH$10,[1]Data4!$CH$11:$CH$83</definedName>
    <definedName name="A126252682W">[1]Data4!$DI$1:$DI$10,[1]Data4!$DI$11:$DI$83</definedName>
    <definedName name="A126252686F">[1]Data4!$BP$1:$BP$10,[1]Data4!$BP$11:$BP$83</definedName>
    <definedName name="A126252690W">[1]Data4!$ES$1:$ES$10,[1]Data4!$ES$11:$ES$83</definedName>
    <definedName name="A126252694F">[1]Data4!$FE$1:$FE$10,[1]Data4!$FE$11:$FE$83</definedName>
    <definedName name="A126252698R">[1]Data4!$FH$1:$FH$10,[1]Data4!$FH$11:$FH$83</definedName>
    <definedName name="A126252702V">[1]Data4!$CK$1:$CK$10,[1]Data4!$CK$11:$CK$83</definedName>
    <definedName name="A126252706C">[1]Data4!$CT$1:$CT$10,[1]Data4!$CT$11:$CT$83</definedName>
    <definedName name="A126252710V">[1]Data4!$DR$1:$DR$10,[1]Data4!$DR$11:$DR$83</definedName>
    <definedName name="A126252714C">[1]Data4!$DU$1:$DU$10,[1]Data4!$DU$11:$DU$83</definedName>
    <definedName name="A126252718L">[1]Data4!$FB$1:$FB$10,[1]Data4!$FB$11:$FB$83</definedName>
    <definedName name="A126252722C">[1]Data4!$BS$1:$BS$10,[1]Data4!$BS$11:$BS$83</definedName>
    <definedName name="A126252726L">[1]Data4!$BY$1:$BY$10,[1]Data4!$BY$11:$BY$83</definedName>
    <definedName name="A126252730C">[1]Data4!$CB$1:$CB$10,[1]Data4!$CB$11:$CB$83</definedName>
    <definedName name="A126252734L">[1]Data4!$CQ$1:$CQ$10,[1]Data4!$CQ$11:$CQ$83</definedName>
    <definedName name="A126252738W">[1]Data4!$CW$1:$CW$10,[1]Data4!$CW$11:$CW$83</definedName>
    <definedName name="A126252742L">[1]Data4!$FK$1:$FK$10,[1]Data4!$FK$11:$FK$83</definedName>
    <definedName name="A126252746W">[1]Data4!$HA$1:$HA$10,[1]Data4!$HA$11:$HA$83</definedName>
    <definedName name="A126252750L">[1]Data4!$HY$1:$HY$10,[1]Data4!$HY$11:$HY$83</definedName>
    <definedName name="A126252754W">[1]Data4!$HM$1:$HM$10,[1]Data4!$HM$11:$HM$83</definedName>
    <definedName name="A126252758F">[1]Data4!$HD$1:$HD$10,[1]Data4!$HD$11:$HD$83</definedName>
    <definedName name="A126252762W">[1]Data4!$HJ$1:$HJ$10,[1]Data4!$HJ$11:$HJ$83</definedName>
    <definedName name="A126252766F">[1]Data4!$IE$1:$IE$10,[1]Data4!$IE$11:$IE$83</definedName>
    <definedName name="A126252770W">[1]Data4!$HV$1:$HV$10,[1]Data4!$HV$11:$HV$83</definedName>
    <definedName name="A126252774F">[1]Data4!$IK$1:$IK$10,[1]Data4!$IK$11:$IK$83</definedName>
    <definedName name="A126252778R">[1]Data5!$G$1:$G$10,[1]Data5!$G$11:$G$83</definedName>
    <definedName name="A126252782F">[1]Data4!$GL$1:$GL$10,[1]Data4!$GL$11:$GL$83</definedName>
    <definedName name="A126252786R">[1]Data4!$GX$1:$GX$10,[1]Data4!$GX$11:$GX$83</definedName>
    <definedName name="A126252790F">[1]Data4!$IB$1:$IB$10,[1]Data4!$IB$11:$IB$83</definedName>
    <definedName name="A126252794R">[1]Data4!$IH$1:$IH$10,[1]Data4!$IH$11:$IH$83</definedName>
    <definedName name="A126252798X">[1]Data4!$IN$1:$IN$10,[1]Data4!$IN$11:$IN$83</definedName>
    <definedName name="A126252802C">[1]Data5!$D$1:$D$10,[1]Data5!$D$11:$D$83</definedName>
    <definedName name="A126252806L">[1]Data4!$FT$1:$FT$10,[1]Data4!$FT$11:$FT$83</definedName>
    <definedName name="A126252810C">[1]Data4!$GC$1:$GC$10,[1]Data4!$GC$11:$GC$83</definedName>
    <definedName name="A126252814L">[1]Data4!$GF$1:$GF$10,[1]Data4!$GF$11:$GF$83</definedName>
    <definedName name="A126252818W">[1]Data4!$HG$1:$HG$10,[1]Data4!$HG$11:$HG$83</definedName>
    <definedName name="A126252822L">[1]Data4!$FN$1:$FN$10,[1]Data4!$FN$11:$FN$83</definedName>
    <definedName name="A126252826W">[1]Data4!$IQ$1:$IQ$10,[1]Data4!$IQ$11:$IQ$83</definedName>
    <definedName name="A126252830L">[1]Data5!$M$1:$M$10,[1]Data5!$M$11:$M$83</definedName>
    <definedName name="A126252834W">[1]Data5!$P$1:$P$10,[1]Data5!$P$11:$P$83</definedName>
    <definedName name="A126252838F">[1]Data4!$GI$1:$GI$10,[1]Data4!$GI$11:$GI$83</definedName>
    <definedName name="A126252842W">[1]Data4!$GR$1:$GR$10,[1]Data4!$GR$11:$GR$83</definedName>
    <definedName name="A126252846F">[1]Data4!$HP$1:$HP$10,[1]Data4!$HP$11:$HP$83</definedName>
    <definedName name="A126252850W">[1]Data4!$HS$1:$HS$10,[1]Data4!$HS$11:$HS$83</definedName>
    <definedName name="A126252854F">[1]Data5!$J$1:$J$10,[1]Data5!$J$11:$J$83</definedName>
    <definedName name="A126252858R">[1]Data4!$FQ$1:$FQ$10,[1]Data4!$FQ$11:$FQ$83</definedName>
    <definedName name="A126252862F">[1]Data4!$FW$1:$FW$10,[1]Data4!$FW$11:$FW$83</definedName>
    <definedName name="A126252866R">[1]Data4!$FZ$1:$FZ$10,[1]Data4!$FZ$11:$FZ$83</definedName>
    <definedName name="A126252870F">[1]Data4!$GO$1:$GO$10,[1]Data4!$GO$11:$GO$83</definedName>
    <definedName name="A126252874R">[1]Data4!$GU$1:$GU$10,[1]Data4!$GU$11:$GU$83</definedName>
    <definedName name="A126252878X">[1]Data5!$S$1:$S$10,[1]Data5!$S$11:$S$83</definedName>
    <definedName name="A126252882R">[1]Data1!$IK$1:$IK$10,[1]Data1!$IK$11:$IK$83</definedName>
    <definedName name="A126252886X">[1]Data2!$S$1:$S$10,[1]Data2!$S$11:$S$83</definedName>
    <definedName name="A126252890R">[1]Data2!$G$1:$G$10,[1]Data2!$G$11:$G$83</definedName>
    <definedName name="A126252894X">[1]Data1!$IN$1:$IN$10,[1]Data1!$IN$11:$IN$83</definedName>
    <definedName name="A126252898J">[1]Data2!$D$1:$D$10,[1]Data2!$D$11:$D$83</definedName>
    <definedName name="A126252902L">[1]Data2!$Y$1:$Y$10,[1]Data2!$Y$11:$Y$83</definedName>
    <definedName name="A126252906W">[1]Data2!$P$1:$P$10,[1]Data2!$P$11:$P$83</definedName>
    <definedName name="A126252910L">[1]Data2!$AE$1:$AE$10,[1]Data2!$AE$11:$AE$83</definedName>
    <definedName name="A126252914W">[1]Data2!$AQ$1:$AQ$10,[1]Data2!$AQ$11:$AQ$83</definedName>
    <definedName name="A126252918F">[1]Data1!$HV$1:$HV$10,[1]Data1!$HV$11:$HV$83</definedName>
    <definedName name="A126252922W">[1]Data1!$IH$1:$IH$10,[1]Data1!$IH$11:$IH$83</definedName>
    <definedName name="A126252926F">[1]Data2!$V$1:$V$10,[1]Data2!$V$11:$V$83</definedName>
    <definedName name="A126252930W">[1]Data2!$AB$1:$AB$10,[1]Data2!$AB$11:$AB$83</definedName>
    <definedName name="A126252934F">[1]Data2!$AH$1:$AH$10,[1]Data2!$AH$11:$AH$83</definedName>
    <definedName name="A126252938R">[1]Data2!$AN$1:$AN$10,[1]Data2!$AN$11:$AN$83</definedName>
    <definedName name="A126252942F">[1]Data1!$HD$1:$HD$10,[1]Data1!$HD$11:$HD$83</definedName>
    <definedName name="A126252946R">[1]Data1!$HM$1:$HM$10,[1]Data1!$HM$11:$HM$83</definedName>
    <definedName name="A126252950F">[1]Data1!$HP$1:$HP$10,[1]Data1!$HP$11:$HP$83</definedName>
    <definedName name="A126252954R">[1]Data1!$IQ$1:$IQ$10,[1]Data1!$IQ$11:$IQ$83</definedName>
    <definedName name="A126252958X">[1]Data1!$GX$1:$GX$10,[1]Data1!$GX$11:$GX$83</definedName>
    <definedName name="A126252962R">[1]Data2!$AK$1:$AK$10,[1]Data2!$AK$11:$AK$83</definedName>
    <definedName name="A126252966X">[1]Data2!$AW$1:$AW$10,[1]Data2!$AW$11:$AW$83</definedName>
    <definedName name="A126252970R">[1]Data2!$AZ$1:$AZ$10,[1]Data2!$AZ$11:$AZ$83</definedName>
    <definedName name="A126252974X">[1]Data1!$HS$1:$HS$10,[1]Data1!$HS$11:$HS$83</definedName>
    <definedName name="A126252978J">[1]Data1!$IB$1:$IB$10,[1]Data1!$IB$11:$IB$83</definedName>
    <definedName name="A126252982X">[1]Data2!$J$1:$J$10,[1]Data2!$J$11:$J$83</definedName>
    <definedName name="A126252986J">[1]Data2!$M$1:$M$10,[1]Data2!$M$11:$M$83</definedName>
    <definedName name="A126252990X">[1]Data2!$AT$1:$AT$10,[1]Data2!$AT$11:$AT$83</definedName>
    <definedName name="A126252994J">[1]Data1!$HA$1:$HA$10,[1]Data1!$HA$11:$HA$83</definedName>
    <definedName name="A126252998T">[1]Data1!$HG$1:$HG$10,[1]Data1!$HG$11:$HG$83</definedName>
    <definedName name="A126253002X">[1]Data1!$HJ$1:$HJ$10,[1]Data1!$HJ$11:$HJ$83</definedName>
    <definedName name="A126253006J">[1]Data1!$HY$1:$HY$10,[1]Data1!$HY$11:$HY$83</definedName>
    <definedName name="A126253010X">[1]Data1!$IE$1:$IE$10,[1]Data1!$IE$11:$IE$83</definedName>
    <definedName name="A126253014J">[1]Data2!$BC$1:$BC$10,[1]Data2!$BC$11:$BC$83</definedName>
    <definedName name="A126254106K">[1]Data3!$AY$1:$AY$10,[1]Data3!$AY$11:$AY$83</definedName>
    <definedName name="A126254110A">[1]Data3!$BW$1:$BW$10,[1]Data3!$BW$11:$BW$83</definedName>
    <definedName name="A126254114K">[1]Data3!$BK$1:$BK$10,[1]Data3!$BK$11:$BK$83</definedName>
    <definedName name="A126254118V">[1]Data3!$BB$1:$BB$10,[1]Data3!$BB$11:$BB$83</definedName>
    <definedName name="A126254122K">[1]Data3!$BH$1:$BH$10,[1]Data3!$BH$11:$BH$83</definedName>
    <definedName name="A126254126V">[1]Data3!$CC$1:$CC$10,[1]Data3!$CC$11:$CC$83</definedName>
    <definedName name="A126254130K">[1]Data3!$BT$1:$BT$10,[1]Data3!$BT$11:$BT$83</definedName>
    <definedName name="A126254134V">[1]Data3!$CI$1:$CI$10,[1]Data3!$CI$11:$CI$83</definedName>
    <definedName name="A126254138C">[1]Data3!$CU$1:$CU$10,[1]Data3!$CU$11:$CU$83</definedName>
    <definedName name="A126254142V">[1]Data3!$AJ$1:$AJ$10,[1]Data3!$AJ$11:$AJ$83</definedName>
    <definedName name="A126254146C">[1]Data3!$AV$1:$AV$10,[1]Data3!$AV$11:$AV$83</definedName>
    <definedName name="A126254150V">[1]Data3!$BZ$1:$BZ$10,[1]Data3!$BZ$11:$BZ$83</definedName>
    <definedName name="A126254154C">[1]Data3!$CF$1:$CF$10,[1]Data3!$CF$11:$CF$83</definedName>
    <definedName name="A126254158L">[1]Data3!$CL$1:$CL$10,[1]Data3!$CL$11:$CL$83</definedName>
    <definedName name="A126254162C">[1]Data3!$CR$1:$CR$10,[1]Data3!$CR$11:$CR$83</definedName>
    <definedName name="A126254166L">[1]Data3!$R$1:$R$10,[1]Data3!$R$11:$R$83</definedName>
    <definedName name="A126254170C">[1]Data3!$AA$1:$AA$10,[1]Data3!$AA$11:$AA$83</definedName>
    <definedName name="A126254174L">[1]Data3!$AD$1:$AD$10,[1]Data3!$AD$11:$AD$83</definedName>
    <definedName name="A126254178W">[1]Data3!$BE$1:$BE$10,[1]Data3!$BE$11:$BE$83</definedName>
    <definedName name="A126254182L">[1]Data3!$L$1:$L$10,[1]Data3!$L$11:$L$83</definedName>
    <definedName name="A126254186W">[1]Data3!$CO$1:$CO$10,[1]Data3!$CO$11:$CO$83</definedName>
    <definedName name="A126254190L">[1]Data3!$DA$1:$DA$10,[1]Data3!$DA$11:$DA$83</definedName>
    <definedName name="A126254194W">[1]Data3!$DD$1:$DD$10,[1]Data3!$DD$11:$DD$83</definedName>
    <definedName name="A126254198F">[1]Data3!$AG$1:$AG$10,[1]Data3!$AG$11:$AG$83</definedName>
    <definedName name="A126254202K">[1]Data3!$AP$1:$AP$10,[1]Data3!$AP$11:$AP$83</definedName>
    <definedName name="A126254206V">[1]Data3!$BN$1:$BN$10,[1]Data3!$BN$11:$BN$83</definedName>
    <definedName name="A126254210K">[1]Data3!$BQ$1:$BQ$10,[1]Data3!$BQ$11:$BQ$83</definedName>
    <definedName name="A126254214V">[1]Data3!$CX$1:$CX$10,[1]Data3!$CX$11:$CX$83</definedName>
    <definedName name="A126254218C">[1]Data3!$O$1:$O$10,[1]Data3!$O$11:$O$83</definedName>
    <definedName name="A126254222V">[1]Data3!$U$1:$U$10,[1]Data3!$U$11:$U$83</definedName>
    <definedName name="A126254226C">[1]Data3!$X$1:$X$10,[1]Data3!$X$11:$X$83</definedName>
    <definedName name="A126254230V">[1]Data3!$AM$1:$AM$10,[1]Data3!$AM$11:$AM$83</definedName>
    <definedName name="A126254234C">[1]Data3!$AS$1:$AS$10,[1]Data3!$AS$11:$AS$83</definedName>
    <definedName name="A126254238L">[1]Data3!$DG$1:$DG$10,[1]Data3!$DG$11:$DG$83</definedName>
    <definedName name="A126255330W">[1]Data1!$EM$1:$EM$10,[1]Data1!$EM$11:$EM$83</definedName>
    <definedName name="A126255334F">[1]Data1!$FK$1:$FK$10,[1]Data1!$FK$11:$FK$83</definedName>
    <definedName name="A126255338R">[1]Data1!$EY$1:$EY$10,[1]Data1!$EY$11:$EY$83</definedName>
    <definedName name="A126255342F">[1]Data1!$EP$1:$EP$10,[1]Data1!$EP$11:$EP$83</definedName>
    <definedName name="A126255346R">[1]Data1!$EV$1:$EV$10,[1]Data1!$EV$11:$EV$83</definedName>
    <definedName name="A126255350F">[1]Data1!$FQ$1:$FQ$10,[1]Data1!$FQ$11:$FQ$83</definedName>
    <definedName name="A126255354R">[1]Data1!$FH$1:$FH$10,[1]Data1!$FH$11:$FH$83</definedName>
    <definedName name="A126255358X">[1]Data1!$FW$1:$FW$10,[1]Data1!$FW$11:$FW$83</definedName>
    <definedName name="A126255362R">[1]Data1!$GI$1:$GI$10,[1]Data1!$GI$11:$GI$83</definedName>
    <definedName name="A126255366X">[1]Data1!$DX$1:$DX$10,[1]Data1!$DX$11:$DX$83</definedName>
    <definedName name="A126255370R">[1]Data1!$EJ$1:$EJ$10,[1]Data1!$EJ$11:$EJ$83</definedName>
    <definedName name="A126255374X">[1]Data1!$FN$1:$FN$10,[1]Data1!$FN$11:$FN$83</definedName>
    <definedName name="A126255378J">[1]Data1!$FT$1:$FT$10,[1]Data1!$FT$11:$FT$83</definedName>
    <definedName name="A126255382X">[1]Data1!$FZ$1:$FZ$10,[1]Data1!$FZ$11:$FZ$83</definedName>
    <definedName name="A126255386J">[1]Data1!$GF$1:$GF$10,[1]Data1!$GF$11:$GF$83</definedName>
    <definedName name="A126255390X">[1]Data1!$DF$1:$DF$10,[1]Data1!$DF$11:$DF$83</definedName>
    <definedName name="A126255394J">[1]Data1!$DO$1:$DO$10,[1]Data1!$DO$11:$DO$83</definedName>
    <definedName name="A126255398T">[1]Data1!$DR$1:$DR$10,[1]Data1!$DR$11:$DR$83</definedName>
    <definedName name="A126255402W">[1]Data1!$ES$1:$ES$10,[1]Data1!$ES$11:$ES$83</definedName>
    <definedName name="A126255406F">[1]Data1!$CZ$1:$CZ$10,[1]Data1!$CZ$11:$CZ$83</definedName>
    <definedName name="A126255410W">[1]Data1!$GC$1:$GC$10,[1]Data1!$GC$11:$GC$83</definedName>
    <definedName name="A126255414F">[1]Data1!$GO$1:$GO$10,[1]Data1!$GO$11:$GO$83</definedName>
    <definedName name="A126255418R">[1]Data1!$GR$1:$GR$10,[1]Data1!$GR$11:$GR$83</definedName>
    <definedName name="A126255422F">[1]Data1!$DU$1:$DU$10,[1]Data1!$DU$11:$DU$83</definedName>
    <definedName name="A126255426R">[1]Data1!$ED$1:$ED$10,[1]Data1!$ED$11:$ED$83</definedName>
    <definedName name="A126255430F">[1]Data1!$FB$1:$FB$10,[1]Data1!$FB$11:$FB$83</definedName>
    <definedName name="A126255434R">[1]Data1!$FE$1:$FE$10,[1]Data1!$FE$11:$FE$83</definedName>
    <definedName name="A126255438X">[1]Data1!$GL$1:$GL$10,[1]Data1!$GL$11:$GL$83</definedName>
    <definedName name="A126255442R">[1]Data1!$DC$1:$DC$10,[1]Data1!$DC$11:$DC$83</definedName>
    <definedName name="A126255446X">[1]Data1!$DI$1:$DI$10,[1]Data1!$DI$11:$DI$83</definedName>
    <definedName name="A126255450R">[1]Data1!$DL$1:$DL$10,[1]Data1!$DL$11:$DL$83</definedName>
    <definedName name="A126255454X">[1]Data1!$EA$1:$EA$10,[1]Data1!$EA$11:$EA$83</definedName>
    <definedName name="A126255458J">[1]Data1!$EG$1:$EG$10,[1]Data1!$EG$11:$EG$83</definedName>
    <definedName name="A126255462X">[1]Data1!$GU$1:$GU$10,[1]Data1!$GU$11:$GU$83</definedName>
    <definedName name="A126256554A">[1]Data2!$CS$1:$CS$10,[1]Data2!$CS$11:$CS$83</definedName>
    <definedName name="A126256558K">[1]Data2!$DQ$1:$DQ$10,[1]Data2!$DQ$11:$DQ$83</definedName>
    <definedName name="A126256562A">[1]Data2!$DE$1:$DE$10,[1]Data2!$DE$11:$DE$83</definedName>
    <definedName name="A126256566K">[1]Data2!$CV$1:$CV$10,[1]Data2!$CV$11:$CV$83</definedName>
    <definedName name="A126256570A">[1]Data2!$DB$1:$DB$10,[1]Data2!$DB$11:$DB$83</definedName>
    <definedName name="A126256574K">[1]Data2!$DW$1:$DW$10,[1]Data2!$DW$11:$DW$83</definedName>
    <definedName name="A126256578V">[1]Data2!$DN$1:$DN$10,[1]Data2!$DN$11:$DN$83</definedName>
    <definedName name="A126256582K">[1]Data2!$EC$1:$EC$10,[1]Data2!$EC$11:$EC$83</definedName>
    <definedName name="A126256586V">[1]Data2!$EO$1:$EO$10,[1]Data2!$EO$11:$EO$83</definedName>
    <definedName name="A126256590K">[1]Data2!$CD$1:$CD$10,[1]Data2!$CD$11:$CD$83</definedName>
    <definedName name="A126256594V">[1]Data2!$CP$1:$CP$10,[1]Data2!$CP$11:$CP$83</definedName>
    <definedName name="A126256598C">[1]Data2!$DT$1:$DT$10,[1]Data2!$DT$11:$DT$83</definedName>
    <definedName name="A126256602J">[1]Data2!$DZ$1:$DZ$10,[1]Data2!$DZ$11:$DZ$83</definedName>
    <definedName name="A126256606T">[1]Data2!$EF$1:$EF$10,[1]Data2!$EF$11:$EF$83</definedName>
    <definedName name="A126256610J">[1]Data2!$EL$1:$EL$10,[1]Data2!$EL$11:$EL$83</definedName>
    <definedName name="A126256614T">[1]Data2!$BL$1:$BL$10,[1]Data2!$BL$11:$BL$83</definedName>
    <definedName name="A126256618A">[1]Data2!$BU$1:$BU$10,[1]Data2!$BU$11:$BU$83</definedName>
    <definedName name="A126256622T">[1]Data2!$BX$1:$BX$10,[1]Data2!$BX$11:$BX$83</definedName>
    <definedName name="A126256626A">[1]Data2!$CY$1:$CY$10,[1]Data2!$CY$11:$CY$83</definedName>
    <definedName name="A126256630T">[1]Data2!$BF$1:$BF$10,[1]Data2!$BF$11:$BF$83</definedName>
    <definedName name="A126256634A">[1]Data2!$EI$1:$EI$10,[1]Data2!$EI$11:$EI$83</definedName>
    <definedName name="A126256638K">[1]Data2!$EU$1:$EU$10,[1]Data2!$EU$11:$EU$83</definedName>
    <definedName name="A126256642A">[1]Data2!$EX$1:$EX$10,[1]Data2!$EX$11:$EX$83</definedName>
    <definedName name="A126256646K">[1]Data2!$CA$1:$CA$10,[1]Data2!$CA$11:$CA$83</definedName>
    <definedName name="A126256650A">[1]Data2!$CJ$1:$CJ$10,[1]Data2!$CJ$11:$CJ$83</definedName>
    <definedName name="A126256654K">[1]Data2!$DH$1:$DH$10,[1]Data2!$DH$11:$DH$83</definedName>
    <definedName name="A126256658V">[1]Data2!$DK$1:$DK$10,[1]Data2!$DK$11:$DK$83</definedName>
    <definedName name="A126256662K">[1]Data2!$ER$1:$ER$10,[1]Data2!$ER$11:$ER$83</definedName>
    <definedName name="A126256666V">[1]Data2!$BI$1:$BI$10,[1]Data2!$BI$11:$BI$83</definedName>
    <definedName name="A126256670K">[1]Data2!$BO$1:$BO$10,[1]Data2!$BO$11:$BO$83</definedName>
    <definedName name="A126256674V">[1]Data2!$BR$1:$BR$10,[1]Data2!$BR$11:$BR$83</definedName>
    <definedName name="A126256678C">[1]Data2!$CG$1:$CG$10,[1]Data2!$CG$11:$CG$83</definedName>
    <definedName name="A126256682V">[1]Data2!$CM$1:$CM$10,[1]Data2!$CM$11:$CM$83</definedName>
    <definedName name="A126256686C">[1]Data2!$FA$1:$FA$10,[1]Data2!$FA$11:$FA$83</definedName>
    <definedName name="A126257778F">[1]Data2!$GQ$1:$GQ$10,[1]Data2!$GQ$11:$GQ$83</definedName>
    <definedName name="A126257782W">[1]Data2!$HO$1:$HO$10,[1]Data2!$HO$11:$HO$83</definedName>
    <definedName name="A126257786F">[1]Data2!$HC$1:$HC$10,[1]Data2!$HC$11:$HC$83</definedName>
    <definedName name="A126257790W">[1]Data2!$GT$1:$GT$10,[1]Data2!$GT$11:$GT$83</definedName>
    <definedName name="A126257794F">[1]Data2!$GZ$1:$GZ$10,[1]Data2!$GZ$11:$GZ$83</definedName>
    <definedName name="A126257798R">[1]Data2!$HU$1:$HU$10,[1]Data2!$HU$11:$HU$83</definedName>
    <definedName name="A126257802V">[1]Data2!$HL$1:$HL$10,[1]Data2!$HL$11:$HL$83</definedName>
    <definedName name="A126257806C">[1]Data2!$IA$1:$IA$10,[1]Data2!$IA$11:$IA$83</definedName>
    <definedName name="A126257810V">[1]Data2!$IM$1:$IM$10,[1]Data2!$IM$11:$IM$83</definedName>
    <definedName name="A126257814C">[1]Data2!$GB$1:$GB$10,[1]Data2!$GB$11:$GB$83</definedName>
    <definedName name="A126257818L">[1]Data2!$GN$1:$GN$10,[1]Data2!$GN$11:$GN$83</definedName>
    <definedName name="A126257822C">[1]Data2!$HR$1:$HR$10,[1]Data2!$HR$11:$HR$83</definedName>
    <definedName name="A126257826L">[1]Data2!$HX$1:$HX$10,[1]Data2!$HX$11:$HX$83</definedName>
    <definedName name="A126257830C">[1]Data2!$ID$1:$ID$10,[1]Data2!$ID$11:$ID$83</definedName>
    <definedName name="A126257834L">[1]Data2!$IJ$1:$IJ$10,[1]Data2!$IJ$11:$IJ$83</definedName>
    <definedName name="A126257838W">[1]Data2!$FJ$1:$FJ$10,[1]Data2!$FJ$11:$FJ$83</definedName>
    <definedName name="A126257842L">[1]Data2!$FS$1:$FS$10,[1]Data2!$FS$11:$FS$83</definedName>
    <definedName name="A126257846W">[1]Data2!$FV$1:$FV$10,[1]Data2!$FV$11:$FV$83</definedName>
    <definedName name="A126257850L">[1]Data2!$GW$1:$GW$10,[1]Data2!$GW$11:$GW$83</definedName>
    <definedName name="A126257854W">[1]Data2!$FD$1:$FD$10,[1]Data2!$FD$11:$FD$83</definedName>
    <definedName name="A126257858F">[1]Data2!$IG$1:$IG$10,[1]Data2!$IG$11:$IG$83</definedName>
    <definedName name="A126257862W">[1]Data3!$C$1:$C$10,[1]Data3!$C$11:$C$83</definedName>
    <definedName name="A126257866F">[1]Data3!$F$1:$F$10,[1]Data3!$F$11:$F$83</definedName>
    <definedName name="A126257870W">[1]Data2!$FY$1:$FY$10,[1]Data2!$FY$11:$FY$83</definedName>
    <definedName name="A126257874F">[1]Data2!$GH$1:$GH$10,[1]Data2!$GH$11:$GH$83</definedName>
    <definedName name="A126257878R">[1]Data2!$HF$1:$HF$10,[1]Data2!$HF$11:$HF$83</definedName>
    <definedName name="A126257882F">[1]Data2!$HI$1:$HI$10,[1]Data2!$HI$11:$HI$83</definedName>
    <definedName name="A126257886R">[1]Data2!$IP$1:$IP$10,[1]Data2!$IP$11:$IP$83</definedName>
    <definedName name="A126257890F">[1]Data2!$FG$1:$FG$10,[1]Data2!$FG$11:$FG$83</definedName>
    <definedName name="A126257894R">[1]Data2!$FM$1:$FM$10,[1]Data2!$FM$11:$FM$83</definedName>
    <definedName name="A126257898X">[1]Data2!$FP$1:$FP$10,[1]Data2!$FP$11:$FP$83</definedName>
    <definedName name="A126257902C">[1]Data2!$GE$1:$GE$10,[1]Data2!$GE$11:$GE$83</definedName>
    <definedName name="A126257906L">[1]Data2!$GK$1:$GK$10,[1]Data2!$GK$11:$GK$83</definedName>
    <definedName name="A126257910C">[1]Data3!$I$1:$I$10,[1]Data3!$I$11:$I$83</definedName>
    <definedName name="A126259002J">[1]Data1!$AQ$1:$AQ$10,[1]Data1!$AQ$11:$AQ$83</definedName>
    <definedName name="A126259006T">[1]Data1!$BO$1:$BO$10,[1]Data1!$BO$11:$BO$83</definedName>
    <definedName name="A126259010J">[1]Data1!$BC$1:$BC$10,[1]Data1!$BC$11:$BC$83</definedName>
    <definedName name="A126259014T">[1]Data1!$AT$1:$AT$10,[1]Data1!$AT$11:$AT$83</definedName>
    <definedName name="A126259018A">[1]Data1!$AZ$1:$AZ$10,[1]Data1!$AZ$11:$AZ$83</definedName>
    <definedName name="A126259022T">[1]Data1!$BU$1:$BU$10,[1]Data1!$BU$11:$BU$83</definedName>
    <definedName name="A126259026A">[1]Data1!$BL$1:$BL$10,[1]Data1!$BL$11:$BL$83</definedName>
    <definedName name="A126259030T">[1]Data1!$CA$1:$CA$10,[1]Data1!$CA$11:$CA$83</definedName>
    <definedName name="A126259034A">[1]Data1!$CM$1:$CM$10,[1]Data1!$CM$11:$CM$83</definedName>
    <definedName name="A126259038K">[1]Data1!$AB$1:$AB$10,[1]Data1!$AB$11:$AB$83</definedName>
    <definedName name="A126259042A">[1]Data1!$AN$1:$AN$10,[1]Data1!$AN$11:$AN$83</definedName>
    <definedName name="A126259046K">[1]Data1!$BR$1:$BR$10,[1]Data1!$BR$11:$BR$83</definedName>
    <definedName name="A126259050A">[1]Data1!$BX$1:$BX$10,[1]Data1!$BX$11:$BX$83</definedName>
    <definedName name="A126259054K">[1]Data1!$CD$1:$CD$10,[1]Data1!$CD$11:$CD$83</definedName>
    <definedName name="A126259058V">[1]Data1!$CJ$1:$CJ$10,[1]Data1!$CJ$11:$CJ$83</definedName>
    <definedName name="A126259062K">[1]Data1!$J$1:$J$10,[1]Data1!$J$11:$J$83</definedName>
    <definedName name="A126259066V">[1]Data1!$S$1:$S$10,[1]Data1!$S$11:$S$83</definedName>
    <definedName name="A126259070K">[1]Data1!$V$1:$V$10,[1]Data1!$V$11:$V$83</definedName>
    <definedName name="A126259074V">[1]Data1!$AW$1:$AW$10,[1]Data1!$AW$11:$AW$83</definedName>
    <definedName name="A126259078C">[1]Data1!$D$1:$D$10,[1]Data1!$D$11:$D$83</definedName>
    <definedName name="A126259082V">[1]Data1!$CG$1:$CG$10,[1]Data1!$CG$11:$CG$83</definedName>
    <definedName name="A126259086C">[1]Data1!$CS$1:$CS$10,[1]Data1!$CS$11:$CS$83</definedName>
    <definedName name="A126259090V">[1]Data1!$CV$1:$CV$10,[1]Data1!$CV$11:$CV$83</definedName>
    <definedName name="A126259094C">[1]Data1!$Y$1:$Y$10,[1]Data1!$Y$11:$Y$83</definedName>
    <definedName name="A126259098L">[1]Data1!$AH$1:$AH$10,[1]Data1!$AH$11:$AH$83</definedName>
    <definedName name="A126259102T">[1]Data1!$BF$1:$BF$10,[1]Data1!$BF$11:$BF$83</definedName>
    <definedName name="A126259106A">[1]Data1!$BI$1:$BI$10,[1]Data1!$BI$11:$BI$83</definedName>
    <definedName name="A126259110T">[1]Data1!$CP$1:$CP$10,[1]Data1!$CP$11:$CP$83</definedName>
    <definedName name="A126259114A">[1]Data1!$G$1:$G$10,[1]Data1!$G$11:$G$83</definedName>
    <definedName name="A126259118K">[1]Data1!$M$1:$M$10,[1]Data1!$M$11:$M$83</definedName>
    <definedName name="A126259122A">[1]Data1!$P$1:$P$10,[1]Data1!$P$11:$P$83</definedName>
    <definedName name="A126259126K">[1]Data1!$AE$1:$AE$10,[1]Data1!$AE$11:$AE$83</definedName>
    <definedName name="A126259130A">[1]Data1!$AK$1:$AK$10,[1]Data1!$AK$11:$AK$83</definedName>
    <definedName name="A126259134K">[1]Data1!$CY$1:$CY$10,[1]Data1!$CY$11:$CY$83</definedName>
    <definedName name="A126259138V">[1]Data6!$DO$1:$DO$10,[1]Data6!$DO$11:$DO$83</definedName>
    <definedName name="A126259142K">[1]Data6!$EM$1:$EM$10,[1]Data6!$EM$11:$EM$83</definedName>
    <definedName name="A126259146V">[1]Data6!$EA$1:$EA$10,[1]Data6!$EA$11:$EA$83</definedName>
    <definedName name="A126259150K">[1]Data6!$DR$1:$DR$10,[1]Data6!$DR$11:$DR$83</definedName>
    <definedName name="A126259154V">[1]Data6!$DX$1:$DX$10,[1]Data6!$DX$11:$DX$83</definedName>
    <definedName name="A126259158C">[1]Data6!$ES$1:$ES$10,[1]Data6!$ES$11:$ES$83</definedName>
    <definedName name="A126259162V">[1]Data6!$EJ$1:$EJ$10,[1]Data6!$EJ$11:$EJ$83</definedName>
    <definedName name="A126259166C">[1]Data6!$EY$1:$EY$10,[1]Data6!$EY$11:$EY$83</definedName>
    <definedName name="A126259170V">[1]Data6!$FK$1:$FK$10,[1]Data6!$FK$11:$FK$83</definedName>
    <definedName name="A126259174C">[1]Data6!$CZ$1:$CZ$10,[1]Data6!$CZ$11:$CZ$83</definedName>
    <definedName name="A126259178L">[1]Data6!$DL$1:$DL$10,[1]Data6!$DL$11:$DL$83</definedName>
    <definedName name="A126259182C">[1]Data6!$EP$1:$EP$10,[1]Data6!$EP$11:$EP$83</definedName>
    <definedName name="A126259186L">[1]Data6!$EV$1:$EV$10,[1]Data6!$EV$11:$EV$83</definedName>
    <definedName name="A126259190C">[1]Data6!$FB$1:$FB$10,[1]Data6!$FB$11:$FB$83</definedName>
    <definedName name="A126259194L">[1]Data6!$FH$1:$FH$10,[1]Data6!$FH$11:$FH$83</definedName>
    <definedName name="A126259198W">[1]Data6!$CH$1:$CH$10,[1]Data6!$CH$11:$CH$83</definedName>
    <definedName name="A126259202A">[1]Data6!$CQ$1:$CQ$10,[1]Data6!$CQ$11:$CQ$83</definedName>
    <definedName name="A126259206K">[1]Data6!$CT$1:$CT$10,[1]Data6!$CT$11:$CT$83</definedName>
    <definedName name="A126259210A">[1]Data6!$DU$1:$DU$10,[1]Data6!$DU$11:$DU$83</definedName>
    <definedName name="A126259214K">[1]Data6!$CB$1:$CB$10,[1]Data6!$CB$11:$CB$83</definedName>
    <definedName name="A126259218V">[1]Data6!$FE$1:$FE$10,[1]Data6!$FE$11:$FE$83</definedName>
    <definedName name="A126259222K">[1]Data6!$FQ$1:$FQ$10,[1]Data6!$FQ$11:$FQ$83</definedName>
    <definedName name="A126259226V">[1]Data6!$FT$1:$FT$10,[1]Data6!$FT$11:$FT$83</definedName>
    <definedName name="A126259230K">[1]Data6!$CW$1:$CW$10,[1]Data6!$CW$11:$CW$83</definedName>
    <definedName name="A126259234V">[1]Data6!$DF$1:$DF$10,[1]Data6!$DF$11:$DF$83</definedName>
    <definedName name="A126259238C">[1]Data6!$ED$1:$ED$10,[1]Data6!$ED$11:$ED$83</definedName>
    <definedName name="A126259242V">[1]Data6!$EG$1:$EG$10,[1]Data6!$EG$11:$EG$83</definedName>
    <definedName name="A126259246C">[1]Data6!$FN$1:$FN$10,[1]Data6!$FN$11:$FN$83</definedName>
    <definedName name="A126259250V">[1]Data6!$CE$1:$CE$10,[1]Data6!$CE$11:$CE$83</definedName>
    <definedName name="A126259254C">[1]Data6!$CK$1:$CK$10,[1]Data6!$CK$11:$CK$83</definedName>
    <definedName name="A126259258L">[1]Data6!$CN$1:$CN$10,[1]Data6!$CN$11:$CN$83</definedName>
    <definedName name="A126259262C">[1]Data6!$DC$1:$DC$10,[1]Data6!$DC$11:$DC$83</definedName>
    <definedName name="A126259266L">[1]Data6!$DI$1:$DI$10,[1]Data6!$DI$11:$DI$83</definedName>
    <definedName name="A126259270C">[1]Data6!$FW$1:$FW$10,[1]Data6!$FW$11:$FW$83</definedName>
    <definedName name="A126259274L">[1]Data4!$G$1:$G$10,[1]Data4!$G$11:$G$83</definedName>
    <definedName name="A126259278W">[1]Data4!$AE$1:$AE$10,[1]Data4!$AE$11:$AE$83</definedName>
    <definedName name="A126259282L">[1]Data4!$S$1:$S$10,[1]Data4!$S$11:$S$83</definedName>
    <definedName name="A126259286W">[1]Data4!$J$1:$J$10,[1]Data4!$J$11:$J$83</definedName>
    <definedName name="A126259290L">[1]Data4!$P$1:$P$10,[1]Data4!$P$11:$P$83</definedName>
    <definedName name="A126259294W">[1]Data4!$AK$1:$AK$10,[1]Data4!$AK$11:$AK$83</definedName>
    <definedName name="A126259298F">[1]Data4!$AB$1:$AB$10,[1]Data4!$AB$11:$AB$83</definedName>
    <definedName name="A126259302K">[1]Data4!$AQ$1:$AQ$10,[1]Data4!$AQ$11:$AQ$83</definedName>
    <definedName name="A126259306V">[1]Data4!$BC$1:$BC$10,[1]Data4!$BC$11:$BC$83</definedName>
    <definedName name="A126259310K">[1]Data3!$IH$1:$IH$10,[1]Data3!$IH$11:$IH$83</definedName>
    <definedName name="A126259314V">[1]Data4!$D$1:$D$10,[1]Data4!$D$11:$D$83</definedName>
    <definedName name="A126259318C">[1]Data4!$AH$1:$AH$10,[1]Data4!$AH$11:$AH$83</definedName>
    <definedName name="A126259322V">[1]Data4!$AN$1:$AN$10,[1]Data4!$AN$11:$AN$83</definedName>
    <definedName name="A126259326C">[1]Data4!$AT$1:$AT$10,[1]Data4!$AT$11:$AT$83</definedName>
    <definedName name="A126259330V">[1]Data4!$AZ$1:$AZ$10,[1]Data4!$AZ$11:$AZ$83</definedName>
    <definedName name="A126259334C">[1]Data3!$HP$1:$HP$10,[1]Data3!$HP$11:$HP$83</definedName>
    <definedName name="A126259338L">[1]Data3!$HY$1:$HY$10,[1]Data3!$HY$11:$HY$83</definedName>
    <definedName name="A126259342C">[1]Data3!$IB$1:$IB$10,[1]Data3!$IB$11:$IB$83</definedName>
    <definedName name="A126259346L">[1]Data4!$M$1:$M$10,[1]Data4!$M$11:$M$83</definedName>
    <definedName name="A126259350C">[1]Data3!$HJ$1:$HJ$10,[1]Data3!$HJ$11:$HJ$83</definedName>
    <definedName name="A126259354L">[1]Data4!$AW$1:$AW$10,[1]Data4!$AW$11:$AW$83</definedName>
    <definedName name="A126259358W">[1]Data4!$BI$1:$BI$10,[1]Data4!$BI$11:$BI$83</definedName>
    <definedName name="A126259362L">[1]Data4!$BL$1:$BL$10,[1]Data4!$BL$11:$BL$83</definedName>
    <definedName name="A126259366W">[1]Data3!$IE$1:$IE$10,[1]Data3!$IE$11:$IE$83</definedName>
    <definedName name="A126259370L">[1]Data3!$IN$1:$IN$10,[1]Data3!$IN$11:$IN$83</definedName>
    <definedName name="A126259374W">[1]Data4!$V$1:$V$10,[1]Data4!$V$11:$V$83</definedName>
    <definedName name="A126259378F">[1]Data4!$Y$1:$Y$10,[1]Data4!$Y$11:$Y$83</definedName>
    <definedName name="A126259382W">[1]Data4!$BF$1:$BF$10,[1]Data4!$BF$11:$BF$83</definedName>
    <definedName name="A126259386F">[1]Data3!$HM$1:$HM$10,[1]Data3!$HM$11:$HM$83</definedName>
    <definedName name="A126259390W">[1]Data3!$HS$1:$HS$10,[1]Data3!$HS$11:$HS$83</definedName>
    <definedName name="A126259394F">[1]Data3!$HV$1:$HV$10,[1]Data3!$HV$11:$HV$83</definedName>
    <definedName name="A126259398R">[1]Data3!$IK$1:$IK$10,[1]Data3!$IK$11:$IK$83</definedName>
    <definedName name="A126259402V">[1]Data3!$IQ$1:$IQ$10,[1]Data3!$IQ$11:$IQ$83</definedName>
    <definedName name="A126259406C">[1]Data4!$BO$1:$BO$10,[1]Data4!$BO$11:$BO$83</definedName>
    <definedName name="A126259410V">[1]Data5!$BK$1:$BK$10,[1]Data5!$BK$11:$BK$83</definedName>
    <definedName name="A126259414C">[1]Data5!$CI$1:$CI$10,[1]Data5!$CI$11:$CI$83</definedName>
    <definedName name="A126259418L">[1]Data5!$BW$1:$BW$10,[1]Data5!$BW$11:$BW$83</definedName>
    <definedName name="A126259422C">[1]Data5!$BN$1:$BN$10,[1]Data5!$BN$11:$BN$83</definedName>
    <definedName name="A126259426L">[1]Data5!$BT$1:$BT$10,[1]Data5!$BT$11:$BT$83</definedName>
    <definedName name="A126259430C">[1]Data5!$CO$1:$CO$10,[1]Data5!$CO$11:$CO$83</definedName>
    <definedName name="A126259434L">[1]Data5!$CF$1:$CF$10,[1]Data5!$CF$11:$CF$83</definedName>
    <definedName name="A126259438W">[1]Data5!$CU$1:$CU$10,[1]Data5!$CU$11:$CU$83</definedName>
    <definedName name="A126259442L">[1]Data5!$DG$1:$DG$10,[1]Data5!$DG$11:$DG$83</definedName>
    <definedName name="A126259446W">[1]Data5!$AV$1:$AV$10,[1]Data5!$AV$11:$AV$83</definedName>
    <definedName name="A126259450L">[1]Data5!$BH$1:$BH$10,[1]Data5!$BH$11:$BH$83</definedName>
    <definedName name="A126259454W">[1]Data5!$CL$1:$CL$10,[1]Data5!$CL$11:$CL$83</definedName>
    <definedName name="A126259458F">[1]Data5!$CR$1:$CR$10,[1]Data5!$CR$11:$CR$83</definedName>
    <definedName name="A126259462W">[1]Data5!$CX$1:$CX$10,[1]Data5!$CX$11:$CX$83</definedName>
    <definedName name="A126259466F">[1]Data5!$DD$1:$DD$10,[1]Data5!$DD$11:$DD$83</definedName>
    <definedName name="A126259470W">[1]Data5!$AD$1:$AD$10,[1]Data5!$AD$11:$AD$83</definedName>
    <definedName name="A126259474F">[1]Data5!$AM$1:$AM$10,[1]Data5!$AM$11:$AM$83</definedName>
    <definedName name="A126259478R">[1]Data5!$AP$1:$AP$10,[1]Data5!$AP$11:$AP$83</definedName>
    <definedName name="A126259482F">[1]Data5!$BQ$1:$BQ$10,[1]Data5!$BQ$11:$BQ$83</definedName>
    <definedName name="A126259486R">[1]Data5!$X$1:$X$10,[1]Data5!$X$11:$X$83</definedName>
    <definedName name="A126259490F">[1]Data5!$DA$1:$DA$10,[1]Data5!$DA$11:$DA$83</definedName>
    <definedName name="A126259494R">[1]Data5!$DM$1:$DM$10,[1]Data5!$DM$11:$DM$83</definedName>
    <definedName name="A126259498X">[1]Data5!$DP$1:$DP$10,[1]Data5!$DP$11:$DP$83</definedName>
    <definedName name="A126259502C">[1]Data5!$AS$1:$AS$10,[1]Data5!$AS$11:$AS$83</definedName>
    <definedName name="A126259506L">[1]Data5!$BB$1:$BB$10,[1]Data5!$BB$11:$BB$83</definedName>
    <definedName name="A126259510C">[1]Data5!$BZ$1:$BZ$10,[1]Data5!$BZ$11:$BZ$83</definedName>
    <definedName name="A126259514L">[1]Data5!$CC$1:$CC$10,[1]Data5!$CC$11:$CC$83</definedName>
    <definedName name="A126259518W">[1]Data5!$DJ$1:$DJ$10,[1]Data5!$DJ$11:$DJ$83</definedName>
    <definedName name="A126259522L">[1]Data5!$AA$1:$AA$10,[1]Data5!$AA$11:$AA$83</definedName>
    <definedName name="A126259526W">[1]Data5!$AG$1:$AG$10,[1]Data5!$AG$11:$AG$83</definedName>
    <definedName name="A126259530L">[1]Data5!$AJ$1:$AJ$10,[1]Data5!$AJ$11:$AJ$83</definedName>
    <definedName name="A126259534W">[1]Data5!$AY$1:$AY$10,[1]Data5!$AY$11:$AY$83</definedName>
    <definedName name="A126259538F">[1]Data5!$BE$1:$BE$10,[1]Data5!$BE$11:$BE$83</definedName>
    <definedName name="A126259542W">[1]Data5!$DS$1:$DS$10,[1]Data5!$DS$11:$DS$83</definedName>
    <definedName name="A126259546F">[1]Data5!$FI$1:$FI$10,[1]Data5!$FI$11:$FI$83</definedName>
    <definedName name="A126259550W">[1]Data5!$GG$1:$GG$10,[1]Data5!$GG$11:$GG$83</definedName>
    <definedName name="A126259554F">[1]Data5!$FU$1:$FU$10,[1]Data5!$FU$11:$FU$83</definedName>
    <definedName name="A126259558R">[1]Data5!$FL$1:$FL$10,[1]Data5!$FL$11:$FL$83</definedName>
    <definedName name="A126259562F">[1]Data5!$FR$1:$FR$10,[1]Data5!$FR$11:$FR$83</definedName>
    <definedName name="A126259566R">[1]Data5!$GM$1:$GM$10,[1]Data5!$GM$11:$GM$83</definedName>
    <definedName name="A126259570F">[1]Data5!$GD$1:$GD$10,[1]Data5!$GD$11:$GD$83</definedName>
    <definedName name="A126259574R">[1]Data5!$GS$1:$GS$10,[1]Data5!$GS$11:$GS$83</definedName>
    <definedName name="A126259578X">[1]Data5!$HE$1:$HE$10,[1]Data5!$HE$11:$HE$83</definedName>
    <definedName name="A126259582R">[1]Data5!$ET$1:$ET$10,[1]Data5!$ET$11:$ET$83</definedName>
    <definedName name="A126259586X">[1]Data5!$FF$1:$FF$10,[1]Data5!$FF$11:$FF$83</definedName>
    <definedName name="A126259590R">[1]Data5!$GJ$1:$GJ$10,[1]Data5!$GJ$11:$GJ$83</definedName>
    <definedName name="A126259594X">[1]Data5!$GP$1:$GP$10,[1]Data5!$GP$11:$GP$83</definedName>
    <definedName name="A126259598J">[1]Data5!$GV$1:$GV$10,[1]Data5!$GV$11:$GV$83</definedName>
    <definedName name="A126259602L">[1]Data5!$HB$1:$HB$10,[1]Data5!$HB$11:$HB$83</definedName>
    <definedName name="A126259606W">[1]Data5!$EB$1:$EB$10,[1]Data5!$EB$11:$EB$83</definedName>
    <definedName name="A126259610L">[1]Data5!$EK$1:$EK$10,[1]Data5!$EK$11:$EK$83</definedName>
    <definedName name="A126259614W">[1]Data5!$EN$1:$EN$10,[1]Data5!$EN$11:$EN$83</definedName>
    <definedName name="A126259618F">[1]Data5!$FO$1:$FO$10,[1]Data5!$FO$11:$FO$83</definedName>
    <definedName name="A126259622W">[1]Data5!$DV$1:$DV$10,[1]Data5!$DV$11:$DV$83</definedName>
    <definedName name="A126259626F">[1]Data5!$GY$1:$GY$10,[1]Data5!$GY$11:$GY$83</definedName>
    <definedName name="A126259630W">[1]Data5!$HK$1:$HK$10,[1]Data5!$HK$11:$HK$83</definedName>
    <definedName name="A126259634F">[1]Data5!$HN$1:$HN$10,[1]Data5!$HN$11:$HN$83</definedName>
    <definedName name="A126259638R">[1]Data5!$EQ$1:$EQ$10,[1]Data5!$EQ$11:$EQ$83</definedName>
    <definedName name="A126259642F">[1]Data5!$EZ$1:$EZ$10,[1]Data5!$EZ$11:$EZ$83</definedName>
    <definedName name="A126259646R">[1]Data5!$FX$1:$FX$10,[1]Data5!$FX$11:$FX$83</definedName>
    <definedName name="A126259650F">[1]Data5!$GA$1:$GA$10,[1]Data5!$GA$11:$GA$83</definedName>
    <definedName name="A126259654R">[1]Data5!$HH$1:$HH$10,[1]Data5!$HH$11:$HH$83</definedName>
    <definedName name="A126259658X">[1]Data5!$DY$1:$DY$10,[1]Data5!$DY$11:$DY$83</definedName>
    <definedName name="A126259662R">[1]Data5!$EE$1:$EE$10,[1]Data5!$EE$11:$EE$83</definedName>
    <definedName name="A126259666X">[1]Data5!$EH$1:$EH$10,[1]Data5!$EH$11:$EH$83</definedName>
    <definedName name="A126259670R">[1]Data5!$EW$1:$EW$10,[1]Data5!$EW$11:$EW$83</definedName>
    <definedName name="A126259674X">[1]Data5!$FC$1:$FC$10,[1]Data5!$FC$11:$FC$83</definedName>
    <definedName name="A126259678J">[1]Data5!$HQ$1:$HQ$10,[1]Data5!$HQ$11:$HQ$83</definedName>
    <definedName name="A126259682X">[1]Data6!$Q$1:$Q$10,[1]Data6!$Q$11:$Q$83</definedName>
    <definedName name="A126259686J">[1]Data6!$AO$1:$AO$10,[1]Data6!$AO$11:$AO$83</definedName>
    <definedName name="A126259690X">[1]Data6!$AC$1:$AC$10,[1]Data6!$AC$11:$AC$83</definedName>
    <definedName name="A126259694J">[1]Data6!$T$1:$T$10,[1]Data6!$T$11:$T$83</definedName>
    <definedName name="A126259698T">[1]Data6!$Z$1:$Z$10,[1]Data6!$Z$11:$Z$83</definedName>
    <definedName name="A126259702W">[1]Data6!$AU$1:$AU$10,[1]Data6!$AU$11:$AU$83</definedName>
    <definedName name="A126259706F">[1]Data6!$AL$1:$AL$10,[1]Data6!$AL$11:$AL$83</definedName>
    <definedName name="A126259710W">[1]Data6!$BA$1:$BA$10,[1]Data6!$BA$11:$BA$83</definedName>
    <definedName name="A126259714F">[1]Data6!$BM$1:$BM$10,[1]Data6!$BM$11:$BM$83</definedName>
    <definedName name="A126259718R">[1]Data6!$B$1:$B$10,[1]Data6!$B$11:$B$83</definedName>
    <definedName name="A126259722F">[1]Data6!$N$1:$N$10,[1]Data6!$N$11:$N$83</definedName>
    <definedName name="A126259726R">[1]Data6!$AR$1:$AR$10,[1]Data6!$AR$11:$AR$83</definedName>
    <definedName name="A126259730F">[1]Data6!$AX$1:$AX$10,[1]Data6!$AX$11:$AX$83</definedName>
    <definedName name="A126259734R">[1]Data6!$BD$1:$BD$10,[1]Data6!$BD$11:$BD$83</definedName>
    <definedName name="A126259738X">[1]Data6!$BJ$1:$BJ$10,[1]Data6!$BJ$11:$BJ$83</definedName>
    <definedName name="A126259742R">[1]Data5!$HZ$1:$HZ$10,[1]Data5!$HZ$11:$HZ$83</definedName>
    <definedName name="A126259746X">[1]Data5!$II$1:$II$10,[1]Data5!$II$11:$II$83</definedName>
    <definedName name="A126259750R">[1]Data5!$IL$1:$IL$10,[1]Data5!$IL$11:$IL$83</definedName>
    <definedName name="A126259754X">[1]Data6!$W$1:$W$10,[1]Data6!$W$11:$W$83</definedName>
    <definedName name="A126259758J">[1]Data5!$HT$1:$HT$10,[1]Data5!$HT$11:$HT$83</definedName>
    <definedName name="A126259762X">[1]Data6!$BG$1:$BG$10,[1]Data6!$BG$11:$BG$83</definedName>
    <definedName name="A126259766J">[1]Data6!$BS$1:$BS$10,[1]Data6!$BS$11:$BS$83</definedName>
    <definedName name="A126259770X">[1]Data6!$BV$1:$BV$10,[1]Data6!$BV$11:$BV$83</definedName>
    <definedName name="A126259774J">[1]Data5!$IO$1:$IO$10,[1]Data5!$IO$11:$IO$83</definedName>
    <definedName name="A126259778T">[1]Data6!$H$1:$H$10,[1]Data6!$H$11:$H$83</definedName>
    <definedName name="A126259782J">[1]Data6!$AF$1:$AF$10,[1]Data6!$AF$11:$AF$83</definedName>
    <definedName name="A126259786T">[1]Data6!$AI$1:$AI$10,[1]Data6!$AI$11:$AI$83</definedName>
    <definedName name="A126259790J">[1]Data6!$BP$1:$BP$10,[1]Data6!$BP$11:$BP$83</definedName>
    <definedName name="A126259794T">[1]Data5!$HW$1:$HW$10,[1]Data5!$HW$11:$HW$83</definedName>
    <definedName name="A126259798A">[1]Data5!$IC$1:$IC$10,[1]Data5!$IC$11:$IC$83</definedName>
    <definedName name="A126259802F">[1]Data5!$IF$1:$IF$10,[1]Data5!$IF$11:$IF$83</definedName>
    <definedName name="A126259806R">[1]Data6!$E$1:$E$10,[1]Data6!$E$11:$E$83</definedName>
    <definedName name="A126259810F">[1]Data6!$K$1:$K$10,[1]Data6!$K$11:$K$83</definedName>
    <definedName name="A126259814R">[1]Data6!$BY$1:$BY$10,[1]Data6!$BY$11:$BY$83</definedName>
    <definedName name="A126259818X">[1]Data3!$EY$1:$EY$10,[1]Data3!$EY$11:$EY$83</definedName>
    <definedName name="A126259822R">[1]Data3!$FW$1:$FW$10,[1]Data3!$FW$11:$FW$83</definedName>
    <definedName name="A126259826X">[1]Data3!$FK$1:$FK$10,[1]Data3!$FK$11:$FK$83</definedName>
    <definedName name="A126259830R">[1]Data3!$FB$1:$FB$10,[1]Data3!$FB$11:$FB$83</definedName>
    <definedName name="A126259834X">[1]Data3!$FH$1:$FH$10,[1]Data3!$FH$11:$FH$83</definedName>
    <definedName name="A126259838J">[1]Data3!$GC$1:$GC$10,[1]Data3!$GC$11:$GC$83</definedName>
    <definedName name="A126259842X">[1]Data3!$FT$1:$FT$10,[1]Data3!$FT$11:$FT$83</definedName>
    <definedName name="A126259846J">[1]Data3!$GI$1:$GI$10,[1]Data3!$GI$11:$GI$83</definedName>
    <definedName name="A126259850X">[1]Data3!$GU$1:$GU$10,[1]Data3!$GU$11:$GU$83</definedName>
    <definedName name="A126259854J">[1]Data3!$EJ$1:$EJ$10,[1]Data3!$EJ$11:$EJ$83</definedName>
    <definedName name="A126259858T">[1]Data3!$EV$1:$EV$10,[1]Data3!$EV$11:$EV$83</definedName>
    <definedName name="A126259862J">[1]Data3!$FZ$1:$FZ$10,[1]Data3!$FZ$11:$FZ$83</definedName>
    <definedName name="A126259866T">[1]Data3!$GF$1:$GF$10,[1]Data3!$GF$11:$GF$83</definedName>
    <definedName name="A126259870J">[1]Data3!$GL$1:$GL$10,[1]Data3!$GL$11:$GL$83</definedName>
    <definedName name="A126259874T">[1]Data3!$GR$1:$GR$10,[1]Data3!$GR$11:$GR$83</definedName>
    <definedName name="A126259878A">[1]Data3!$DR$1:$DR$10,[1]Data3!$DR$11:$DR$83</definedName>
    <definedName name="A126259882T">[1]Data3!$EA$1:$EA$10,[1]Data3!$EA$11:$EA$83</definedName>
    <definedName name="A126259886A">[1]Data3!$ED$1:$ED$10,[1]Data3!$ED$11:$ED$83</definedName>
    <definedName name="A126259890T">[1]Data3!$FE$1:$FE$10,[1]Data3!$FE$11:$FE$83</definedName>
    <definedName name="A126259894A">[1]Data3!$DL$1:$DL$10,[1]Data3!$DL$11:$DL$83</definedName>
    <definedName name="A126259898K">[1]Data3!$GO$1:$GO$10,[1]Data3!$GO$11:$GO$83</definedName>
    <definedName name="A126259902R">[1]Data3!$HA$1:$HA$10,[1]Data3!$HA$11:$HA$83</definedName>
    <definedName name="A126259906X">[1]Data3!$HD$1:$HD$10,[1]Data3!$HD$11:$HD$83</definedName>
    <definedName name="A126259910R">[1]Data3!$EG$1:$EG$10,[1]Data3!$EG$11:$EG$83</definedName>
    <definedName name="A126259914X">[1]Data3!$EP$1:$EP$10,[1]Data3!$EP$11:$EP$83</definedName>
    <definedName name="A126259918J">[1]Data3!$FN$1:$FN$10,[1]Data3!$FN$11:$FN$83</definedName>
    <definedName name="A126259922X">[1]Data3!$FQ$1:$FQ$10,[1]Data3!$FQ$11:$FQ$83</definedName>
    <definedName name="A126259926J">[1]Data3!$GX$1:$GX$10,[1]Data3!$GX$11:$GX$83</definedName>
    <definedName name="A126259930X">[1]Data3!$DO$1:$DO$10,[1]Data3!$DO$11:$DO$83</definedName>
    <definedName name="A126259934J">[1]Data3!$DU$1:$DU$10,[1]Data3!$DU$11:$DU$83</definedName>
    <definedName name="A126259938T">[1]Data3!$DX$1:$DX$10,[1]Data3!$DX$11:$DX$83</definedName>
    <definedName name="A126259942J">[1]Data3!$EM$1:$EM$10,[1]Data3!$EM$11:$EM$83</definedName>
    <definedName name="A126259946T">[1]Data3!$ES$1:$ES$10,[1]Data3!$ES$11:$ES$83</definedName>
    <definedName name="A126259950J">[1]Data3!$HG$1:$HG$10,[1]Data3!$HG$11:$HG$83</definedName>
    <definedName name="A126259954T">[1]Data4!$DE$1:$DE$10,[1]Data4!$DE$11:$DE$83</definedName>
    <definedName name="A126259958A">[1]Data4!$EC$1:$EC$10,[1]Data4!$EC$11:$EC$83</definedName>
    <definedName name="A126259962T">[1]Data4!$DQ$1:$DQ$10,[1]Data4!$DQ$11:$DQ$83</definedName>
    <definedName name="A126259966A">[1]Data4!$DH$1:$DH$10,[1]Data4!$DH$11:$DH$83</definedName>
    <definedName name="A126259970T">[1]Data4!$DN$1:$DN$10,[1]Data4!$DN$11:$DN$83</definedName>
    <definedName name="A126259974A">[1]Data4!$EI$1:$EI$10,[1]Data4!$EI$11:$EI$83</definedName>
    <definedName name="A126259978K">[1]Data4!$DZ$1:$DZ$10,[1]Data4!$DZ$11:$DZ$83</definedName>
    <definedName name="A126259982A">[1]Data4!$EO$1:$EO$10,[1]Data4!$EO$11:$EO$83</definedName>
    <definedName name="A126259986K">[1]Data4!$FA$1:$FA$10,[1]Data4!$FA$11:$FA$83</definedName>
    <definedName name="A126259990A">[1]Data4!$CP$1:$CP$10,[1]Data4!$CP$11:$CP$83</definedName>
    <definedName name="A126259994K">[1]Data4!$DB$1:$DB$10,[1]Data4!$DB$11:$DB$83</definedName>
    <definedName name="A126259998V">[1]Data4!$EF$1:$EF$10,[1]Data4!$EF$11:$EF$83</definedName>
    <definedName name="A126260002F">[1]Data4!$EL$1:$EL$10,[1]Data4!$EL$11:$EL$83</definedName>
    <definedName name="A126260006R">[1]Data4!$ER$1:$ER$10,[1]Data4!$ER$11:$ER$83</definedName>
    <definedName name="A126260010F">[1]Data4!$EX$1:$EX$10,[1]Data4!$EX$11:$EX$83</definedName>
    <definedName name="A126260014R">[1]Data4!$BX$1:$BX$10,[1]Data4!$BX$11:$BX$83</definedName>
    <definedName name="A126260018X">[1]Data4!$CG$1:$CG$10,[1]Data4!$CG$11:$CG$83</definedName>
    <definedName name="A126260022R">[1]Data4!$CJ$1:$CJ$10,[1]Data4!$CJ$11:$CJ$83</definedName>
    <definedName name="A126260026X">[1]Data4!$DK$1:$DK$10,[1]Data4!$DK$11:$DK$83</definedName>
    <definedName name="A126260030R">[1]Data4!$BR$1:$BR$10,[1]Data4!$BR$11:$BR$83</definedName>
    <definedName name="A126260034X">[1]Data4!$EU$1:$EU$10,[1]Data4!$EU$11:$EU$83</definedName>
    <definedName name="A126260038J">[1]Data4!$FG$1:$FG$10,[1]Data4!$FG$11:$FG$83</definedName>
    <definedName name="A126260042X">[1]Data4!$FJ$1:$FJ$10,[1]Data4!$FJ$11:$FJ$83</definedName>
    <definedName name="A126260046J">[1]Data4!$CM$1:$CM$10,[1]Data4!$CM$11:$CM$83</definedName>
    <definedName name="A126260050X">[1]Data4!$CV$1:$CV$10,[1]Data4!$CV$11:$CV$83</definedName>
    <definedName name="A126260054J">[1]Data4!$DT$1:$DT$10,[1]Data4!$DT$11:$DT$83</definedName>
    <definedName name="A126260058T">[1]Data4!$DW$1:$DW$10,[1]Data4!$DW$11:$DW$83</definedName>
    <definedName name="A126260062J">[1]Data4!$FD$1:$FD$10,[1]Data4!$FD$11:$FD$83</definedName>
    <definedName name="A126260066T">[1]Data4!$BU$1:$BU$10,[1]Data4!$BU$11:$BU$83</definedName>
    <definedName name="A126260070J">[1]Data4!$CA$1:$CA$10,[1]Data4!$CA$11:$CA$83</definedName>
    <definedName name="A126260074T">[1]Data4!$CD$1:$CD$10,[1]Data4!$CD$11:$CD$83</definedName>
    <definedName name="A126260078A">[1]Data4!$CS$1:$CS$10,[1]Data4!$CS$11:$CS$83</definedName>
    <definedName name="A126260082T">[1]Data4!$CY$1:$CY$10,[1]Data4!$CY$11:$CY$83</definedName>
    <definedName name="A126260086A">[1]Data4!$FM$1:$FM$10,[1]Data4!$FM$11:$FM$83</definedName>
    <definedName name="A126260090T">[1]Data4!$HC$1:$HC$10,[1]Data4!$HC$11:$HC$83</definedName>
    <definedName name="A126260094A">[1]Data4!$IA$1:$IA$10,[1]Data4!$IA$11:$IA$83</definedName>
    <definedName name="A126260098K">[1]Data4!$HO$1:$HO$10,[1]Data4!$HO$11:$HO$83</definedName>
    <definedName name="A126260102R">[1]Data4!$HF$1:$HF$10,[1]Data4!$HF$11:$HF$83</definedName>
    <definedName name="A126260106X">[1]Data4!$HL$1:$HL$10,[1]Data4!$HL$11:$HL$83</definedName>
    <definedName name="A126260110R">[1]Data4!$IG$1:$IG$10,[1]Data4!$IG$11:$IG$83</definedName>
    <definedName name="A126260114X">[1]Data4!$HX$1:$HX$10,[1]Data4!$HX$11:$HX$83</definedName>
    <definedName name="A126260118J">[1]Data4!$IM$1:$IM$10,[1]Data4!$IM$11:$IM$83</definedName>
    <definedName name="A126260122X">[1]Data5!$I$1:$I$10,[1]Data5!$I$11:$I$83</definedName>
    <definedName name="A126260126J">[1]Data4!$GN$1:$GN$10,[1]Data4!$GN$11:$GN$83</definedName>
    <definedName name="A126260130X">[1]Data4!$GZ$1:$GZ$10,[1]Data4!$GZ$11:$GZ$83</definedName>
    <definedName name="A126260134J">[1]Data4!$ID$1:$ID$10,[1]Data4!$ID$11:$ID$83</definedName>
    <definedName name="A126260138T">[1]Data4!$IJ$1:$IJ$10,[1]Data4!$IJ$11:$IJ$83</definedName>
    <definedName name="A126260142J">[1]Data4!$IP$1:$IP$10,[1]Data4!$IP$11:$IP$83</definedName>
    <definedName name="A126260146T">[1]Data5!$F$1:$F$10,[1]Data5!$F$11:$F$83</definedName>
    <definedName name="A126260150J">[1]Data4!$FV$1:$FV$10,[1]Data4!$FV$11:$FV$83</definedName>
    <definedName name="A126260154T">[1]Data4!$GE$1:$GE$10,[1]Data4!$GE$11:$GE$83</definedName>
    <definedName name="A126260158A">[1]Data4!$GH$1:$GH$10,[1]Data4!$GH$11:$GH$83</definedName>
    <definedName name="A126260162T">[1]Data4!$HI$1:$HI$10,[1]Data4!$HI$11:$HI$83</definedName>
    <definedName name="A126260166A">[1]Data4!$FP$1:$FP$10,[1]Data4!$FP$11:$FP$83</definedName>
    <definedName name="A126260170T">[1]Data5!$C$1:$C$10,[1]Data5!$C$11:$C$83</definedName>
    <definedName name="A126260174A">[1]Data5!$O$1:$O$10,[1]Data5!$O$11:$O$83</definedName>
    <definedName name="A126260178K">[1]Data5!$R$1:$R$10,[1]Data5!$R$11:$R$83</definedName>
    <definedName name="A126260182A">[1]Data4!$GK$1:$GK$10,[1]Data4!$GK$11:$GK$83</definedName>
    <definedName name="A126260186K">[1]Data4!$GT$1:$GT$10,[1]Data4!$GT$11:$GT$83</definedName>
    <definedName name="A126260190A">[1]Data4!$HR$1:$HR$10,[1]Data4!$HR$11:$HR$83</definedName>
    <definedName name="A126260194K">[1]Data4!$HU$1:$HU$10,[1]Data4!$HU$11:$HU$83</definedName>
    <definedName name="A126260198V">[1]Data5!$L$1:$L$10,[1]Data5!$L$11:$L$83</definedName>
    <definedName name="A126260202X">[1]Data4!$FS$1:$FS$10,[1]Data4!$FS$11:$FS$83</definedName>
    <definedName name="A126260206J">[1]Data4!$FY$1:$FY$10,[1]Data4!$FY$11:$FY$83</definedName>
    <definedName name="A126260210X">[1]Data4!$GB$1:$GB$10,[1]Data4!$GB$11:$GB$83</definedName>
    <definedName name="A126260214J">[1]Data4!$GQ$1:$GQ$10,[1]Data4!$GQ$11:$GQ$83</definedName>
    <definedName name="A126260218T">[1]Data4!$GW$1:$GW$10,[1]Data4!$GW$11:$GW$83</definedName>
    <definedName name="A126260222J">[1]Data5!$U$1:$U$10,[1]Data5!$U$11:$U$83</definedName>
    <definedName name="A126260226T">[1]Data1!$IM$1:$IM$10,[1]Data1!$IM$11:$IM$83</definedName>
    <definedName name="A126260230J">[1]Data2!$U$1:$U$10,[1]Data2!$U$11:$U$83</definedName>
    <definedName name="A126260234T">[1]Data2!$I$1:$I$10,[1]Data2!$I$11:$I$83</definedName>
    <definedName name="A126260238A">[1]Data1!$IP$1:$IP$10,[1]Data1!$IP$11:$IP$83</definedName>
    <definedName name="A126260242T">[1]Data2!$F$1:$F$10,[1]Data2!$F$11:$F$83</definedName>
    <definedName name="A126260246A">[1]Data2!$AA$1:$AA$10,[1]Data2!$AA$11:$AA$83</definedName>
    <definedName name="A126260250T">[1]Data2!$R$1:$R$10,[1]Data2!$R$11:$R$83</definedName>
    <definedName name="A126260254A">[1]Data2!$AG$1:$AG$10,[1]Data2!$AG$11:$AG$83</definedName>
    <definedName name="A126260258K">[1]Data2!$AS$1:$AS$10,[1]Data2!$AS$11:$AS$83</definedName>
    <definedName name="A126260262A">[1]Data1!$HX$1:$HX$10,[1]Data1!$HX$11:$HX$83</definedName>
    <definedName name="A126260266K">[1]Data1!$IJ$1:$IJ$10,[1]Data1!$IJ$11:$IJ$83</definedName>
    <definedName name="A126260270A">[1]Data2!$X$1:$X$10,[1]Data2!$X$11:$X$83</definedName>
    <definedName name="A126260274K">[1]Data2!$AD$1:$AD$10,[1]Data2!$AD$11:$AD$83</definedName>
    <definedName name="A126260278V">[1]Data2!$AJ$1:$AJ$10,[1]Data2!$AJ$11:$AJ$83</definedName>
    <definedName name="A126260282K">[1]Data2!$AP$1:$AP$10,[1]Data2!$AP$11:$AP$83</definedName>
    <definedName name="A126260286V">[1]Data1!$HF$1:$HF$10,[1]Data1!$HF$11:$HF$83</definedName>
    <definedName name="A126260290K">[1]Data1!$HO$1:$HO$10,[1]Data1!$HO$11:$HO$83</definedName>
    <definedName name="A126260294V">[1]Data1!$HR$1:$HR$10,[1]Data1!$HR$11:$HR$83</definedName>
    <definedName name="A126260298C">[1]Data2!$C$1:$C$10,[1]Data2!$C$11:$C$83</definedName>
    <definedName name="A126260302J">[1]Data1!$GZ$1:$GZ$10,[1]Data1!$GZ$11:$GZ$83</definedName>
    <definedName name="A126260306T">[1]Data2!$AM$1:$AM$10,[1]Data2!$AM$11:$AM$83</definedName>
    <definedName name="A126260310J">[1]Data2!$AY$1:$AY$10,[1]Data2!$AY$11:$AY$83</definedName>
    <definedName name="A126260314T">[1]Data2!$BB$1:$BB$10,[1]Data2!$BB$11:$BB$83</definedName>
    <definedName name="A126260318A">[1]Data1!$HU$1:$HU$10,[1]Data1!$HU$11:$HU$83</definedName>
    <definedName name="A126260322T">[1]Data1!$ID$1:$ID$10,[1]Data1!$ID$11:$ID$83</definedName>
    <definedName name="A126260326A">[1]Data2!$L$1:$L$10,[1]Data2!$L$11:$L$83</definedName>
    <definedName name="A126260330T">[1]Data2!$O$1:$O$10,[1]Data2!$O$11:$O$83</definedName>
    <definedName name="A126260334A">[1]Data2!$AV$1:$AV$10,[1]Data2!$AV$11:$AV$83</definedName>
    <definedName name="A126260338K">[1]Data1!$HC$1:$HC$10,[1]Data1!$HC$11:$HC$83</definedName>
    <definedName name="A126260342A">[1]Data1!$HI$1:$HI$10,[1]Data1!$HI$11:$HI$83</definedName>
    <definedName name="A126260346K">[1]Data1!$HL$1:$HL$10,[1]Data1!$HL$11:$HL$83</definedName>
    <definedName name="A126260350A">[1]Data1!$IA$1:$IA$10,[1]Data1!$IA$11:$IA$83</definedName>
    <definedName name="A126260354K">[1]Data1!$IG$1:$IG$10,[1]Data1!$IG$11:$IG$83</definedName>
    <definedName name="A126260358V">[1]Data2!$BE$1:$BE$10,[1]Data2!$BE$11:$BE$83</definedName>
    <definedName name="A126261450C">[1]Data3!$BA$1:$BA$10,[1]Data3!$BA$11:$BA$83</definedName>
    <definedName name="A126261454L">[1]Data3!$BY$1:$BY$10,[1]Data3!$BY$11:$BY$83</definedName>
    <definedName name="A126261458W">[1]Data3!$BM$1:$BM$10,[1]Data3!$BM$11:$BM$83</definedName>
    <definedName name="A126261462L">[1]Data3!$BD$1:$BD$10,[1]Data3!$BD$11:$BD$83</definedName>
    <definedName name="A126261466W">[1]Data3!$BJ$1:$BJ$10,[1]Data3!$BJ$11:$BJ$83</definedName>
    <definedName name="A126261470L">[1]Data3!$CE$1:$CE$10,[1]Data3!$CE$11:$CE$83</definedName>
    <definedName name="A126261474W">[1]Data3!$BV$1:$BV$10,[1]Data3!$BV$11:$BV$83</definedName>
    <definedName name="A126261478F">[1]Data3!$CK$1:$CK$10,[1]Data3!$CK$11:$CK$83</definedName>
    <definedName name="A126261482W">[1]Data3!$CW$1:$CW$10,[1]Data3!$CW$11:$CW$83</definedName>
    <definedName name="A126261486F">[1]Data3!$AL$1:$AL$10,[1]Data3!$AL$11:$AL$83</definedName>
    <definedName name="A126261490W">[1]Data3!$AX$1:$AX$10,[1]Data3!$AX$11:$AX$83</definedName>
    <definedName name="A126261494F">[1]Data3!$CB$1:$CB$10,[1]Data3!$CB$11:$CB$83</definedName>
    <definedName name="A126261498R">[1]Data3!$CH$1:$CH$10,[1]Data3!$CH$11:$CH$83</definedName>
    <definedName name="A126261502V">[1]Data3!$CN$1:$CN$10,[1]Data3!$CN$11:$CN$83</definedName>
    <definedName name="A126261506C">[1]Data3!$CT$1:$CT$10,[1]Data3!$CT$11:$CT$83</definedName>
    <definedName name="A126261510V">[1]Data3!$T$1:$T$10,[1]Data3!$T$11:$T$83</definedName>
    <definedName name="A126261514C">[1]Data3!$AC$1:$AC$10,[1]Data3!$AC$11:$AC$83</definedName>
    <definedName name="A126261518L">[1]Data3!$AF$1:$AF$10,[1]Data3!$AF$11:$AF$83</definedName>
    <definedName name="A126261522C">[1]Data3!$BG$1:$BG$10,[1]Data3!$BG$11:$BG$83</definedName>
    <definedName name="A126261526L">[1]Data3!$N$1:$N$10,[1]Data3!$N$11:$N$83</definedName>
    <definedName name="A126261530C">[1]Data3!$CQ$1:$CQ$10,[1]Data3!$CQ$11:$CQ$83</definedName>
    <definedName name="A126261534L">[1]Data3!$DC$1:$DC$10,[1]Data3!$DC$11:$DC$83</definedName>
    <definedName name="A126261538W">[1]Data3!$DF$1:$DF$10,[1]Data3!$DF$11:$DF$83</definedName>
    <definedName name="A126261542L">[1]Data3!$AI$1:$AI$10,[1]Data3!$AI$11:$AI$83</definedName>
    <definedName name="A126261546W">[1]Data3!$AR$1:$AR$10,[1]Data3!$AR$11:$AR$83</definedName>
    <definedName name="A126261550L">[1]Data3!$BP$1:$BP$10,[1]Data3!$BP$11:$BP$83</definedName>
    <definedName name="A126261554W">[1]Data3!$BS$1:$BS$10,[1]Data3!$BS$11:$BS$83</definedName>
    <definedName name="A126261558F">[1]Data3!$CZ$1:$CZ$10,[1]Data3!$CZ$11:$CZ$83</definedName>
    <definedName name="A126261562W">[1]Data3!$Q$1:$Q$10,[1]Data3!$Q$11:$Q$83</definedName>
    <definedName name="A126261566F">[1]Data3!$W$1:$W$10,[1]Data3!$W$11:$W$83</definedName>
    <definedName name="A126261570W">[1]Data3!$Z$1:$Z$10,[1]Data3!$Z$11:$Z$83</definedName>
    <definedName name="A126261574F">[1]Data3!$AO$1:$AO$10,[1]Data3!$AO$11:$AO$83</definedName>
    <definedName name="A126261578R">[1]Data3!$AU$1:$AU$10,[1]Data3!$AU$11:$AU$83</definedName>
    <definedName name="A126261582F">[1]Data3!$DI$1:$DI$10,[1]Data3!$DI$11:$DI$83</definedName>
    <definedName name="A126262674J">[1]Data1!$EO$1:$EO$10,[1]Data1!$EO$11:$EO$83</definedName>
    <definedName name="A126262678T">[1]Data1!$FM$1:$FM$10,[1]Data1!$FM$11:$FM$83</definedName>
    <definedName name="A126262682J">[1]Data1!$FA$1:$FA$10,[1]Data1!$FA$11:$FA$83</definedName>
    <definedName name="A126262686T">[1]Data1!$ER$1:$ER$10,[1]Data1!$ER$11:$ER$83</definedName>
    <definedName name="A126262690J">[1]Data1!$EX$1:$EX$10,[1]Data1!$EX$11:$EX$83</definedName>
    <definedName name="A126262694T">[1]Data1!$FS$1:$FS$10,[1]Data1!$FS$11:$FS$83</definedName>
    <definedName name="A126262698A">[1]Data1!$FJ$1:$FJ$10,[1]Data1!$FJ$11:$FJ$83</definedName>
    <definedName name="A126262702F">[1]Data1!$FY$1:$FY$10,[1]Data1!$FY$11:$FY$83</definedName>
    <definedName name="A126262706R">[1]Data1!$GK$1:$GK$10,[1]Data1!$GK$11:$GK$83</definedName>
    <definedName name="A126262710F">[1]Data1!$DZ$1:$DZ$10,[1]Data1!$DZ$11:$DZ$83</definedName>
    <definedName name="A126262714R">[1]Data1!$EL$1:$EL$10,[1]Data1!$EL$11:$EL$83</definedName>
    <definedName name="A126262718X">[1]Data1!$FP$1:$FP$10,[1]Data1!$FP$11:$FP$83</definedName>
    <definedName name="A126262722R">[1]Data1!$FV$1:$FV$10,[1]Data1!$FV$11:$FV$83</definedName>
    <definedName name="A126262726X">[1]Data1!$GB$1:$GB$10,[1]Data1!$GB$11:$GB$83</definedName>
    <definedName name="A126262730R">[1]Data1!$GH$1:$GH$10,[1]Data1!$GH$11:$GH$83</definedName>
    <definedName name="A126262734X">[1]Data1!$DH$1:$DH$10,[1]Data1!$DH$11:$DH$83</definedName>
    <definedName name="A126262738J">[1]Data1!$DQ$1:$DQ$10,[1]Data1!$DQ$11:$DQ$83</definedName>
    <definedName name="A126262742X">[1]Data1!$DT$1:$DT$10,[1]Data1!$DT$11:$DT$83</definedName>
    <definedName name="A126262746J">[1]Data1!$EU$1:$EU$10,[1]Data1!$EU$11:$EU$83</definedName>
    <definedName name="A126262750X">[1]Data1!$DB$1:$DB$10,[1]Data1!$DB$11:$DB$83</definedName>
    <definedName name="A126262754J">[1]Data1!$GE$1:$GE$10,[1]Data1!$GE$11:$GE$83</definedName>
    <definedName name="A126262758T">[1]Data1!$GQ$1:$GQ$10,[1]Data1!$GQ$11:$GQ$83</definedName>
    <definedName name="A126262762J">[1]Data1!$GT$1:$GT$10,[1]Data1!$GT$11:$GT$83</definedName>
    <definedName name="A126262766T">[1]Data1!$DW$1:$DW$10,[1]Data1!$DW$11:$DW$83</definedName>
    <definedName name="A126262770J">[1]Data1!$EF$1:$EF$10,[1]Data1!$EF$11:$EF$83</definedName>
    <definedName name="A126262774T">[1]Data1!$FD$1:$FD$10,[1]Data1!$FD$11:$FD$83</definedName>
    <definedName name="A126262778A">[1]Data1!$FG$1:$FG$10,[1]Data1!$FG$11:$FG$83</definedName>
    <definedName name="A126262782T">[1]Data1!$GN$1:$GN$10,[1]Data1!$GN$11:$GN$83</definedName>
    <definedName name="A126262786A">[1]Data1!$DE$1:$DE$10,[1]Data1!$DE$11:$DE$83</definedName>
    <definedName name="A126262790T">[1]Data1!$DK$1:$DK$10,[1]Data1!$DK$11:$DK$83</definedName>
    <definedName name="A126262794A">[1]Data1!$DN$1:$DN$10,[1]Data1!$DN$11:$DN$83</definedName>
    <definedName name="A126262798K">[1]Data1!$EC$1:$EC$10,[1]Data1!$EC$11:$EC$83</definedName>
    <definedName name="A126262802R">[1]Data1!$EI$1:$EI$10,[1]Data1!$EI$11:$EI$83</definedName>
    <definedName name="A126262806X">[1]Data1!$GW$1:$GW$10,[1]Data1!$GW$11:$GW$83</definedName>
    <definedName name="A126263898L">[1]Data2!$CU$1:$CU$10,[1]Data2!$CU$11:$CU$83</definedName>
    <definedName name="A126263902T">[1]Data2!$DS$1:$DS$10,[1]Data2!$DS$11:$DS$83</definedName>
    <definedName name="A126263906A">[1]Data2!$DG$1:$DG$10,[1]Data2!$DG$11:$DG$83</definedName>
    <definedName name="A126263910T">[1]Data2!$CX$1:$CX$10,[1]Data2!$CX$11:$CX$83</definedName>
    <definedName name="A126263914A">[1]Data2!$DD$1:$DD$10,[1]Data2!$DD$11:$DD$83</definedName>
    <definedName name="A126263918K">[1]Data2!$DY$1:$DY$10,[1]Data2!$DY$11:$DY$83</definedName>
    <definedName name="A126263922A">[1]Data2!$DP$1:$DP$10,[1]Data2!$DP$11:$DP$83</definedName>
    <definedName name="A126263926K">[1]Data2!$EE$1:$EE$10,[1]Data2!$EE$11:$EE$83</definedName>
    <definedName name="A126263930A">[1]Data2!$EQ$1:$EQ$10,[1]Data2!$EQ$11:$EQ$83</definedName>
    <definedName name="A126263934K">[1]Data2!$CF$1:$CF$10,[1]Data2!$CF$11:$CF$83</definedName>
    <definedName name="A126263938V">[1]Data2!$CR$1:$CR$10,[1]Data2!$CR$11:$CR$83</definedName>
    <definedName name="A126263942K">[1]Data2!$DV$1:$DV$10,[1]Data2!$DV$11:$DV$83</definedName>
    <definedName name="A126263946V">[1]Data2!$EB$1:$EB$10,[1]Data2!$EB$11:$EB$83</definedName>
    <definedName name="A126263950K">[1]Data2!$EH$1:$EH$10,[1]Data2!$EH$11:$EH$83</definedName>
    <definedName name="A126263954V">[1]Data2!$EN$1:$EN$10,[1]Data2!$EN$11:$EN$83</definedName>
    <definedName name="A126263958C">[1]Data2!$BN$1:$BN$10,[1]Data2!$BN$11:$BN$83</definedName>
    <definedName name="A126263962V">[1]Data2!$BW$1:$BW$10,[1]Data2!$BW$11:$BW$83</definedName>
    <definedName name="A126263966C">[1]Data2!$BZ$1:$BZ$10,[1]Data2!$BZ$11:$BZ$83</definedName>
    <definedName name="A126263970V">[1]Data2!$DA$1:$DA$10,[1]Data2!$DA$11:$DA$83</definedName>
    <definedName name="A126263974C">[1]Data2!$BH$1:$BH$10,[1]Data2!$BH$11:$BH$83</definedName>
    <definedName name="A126263978L">[1]Data2!$EK$1:$EK$10,[1]Data2!$EK$11:$EK$83</definedName>
    <definedName name="A126263982C">[1]Data2!$EW$1:$EW$10,[1]Data2!$EW$11:$EW$83</definedName>
    <definedName name="A126263986L">[1]Data2!$EZ$1:$EZ$10,[1]Data2!$EZ$11:$EZ$83</definedName>
    <definedName name="A126263990C">[1]Data2!$CC$1:$CC$10,[1]Data2!$CC$11:$CC$83</definedName>
    <definedName name="A126263994L">[1]Data2!$CL$1:$CL$10,[1]Data2!$CL$11:$CL$83</definedName>
    <definedName name="A126263998W">[1]Data2!$DJ$1:$DJ$10,[1]Data2!$DJ$11:$DJ$83</definedName>
    <definedName name="A126264002C">[1]Data2!$DM$1:$DM$10,[1]Data2!$DM$11:$DM$83</definedName>
    <definedName name="A126264006L">[1]Data2!$ET$1:$ET$10,[1]Data2!$ET$11:$ET$83</definedName>
    <definedName name="A126264010C">[1]Data2!$BK$1:$BK$10,[1]Data2!$BK$11:$BK$83</definedName>
    <definedName name="A126264014L">[1]Data2!$BQ$1:$BQ$10,[1]Data2!$BQ$11:$BQ$83</definedName>
    <definedName name="A126264018W">[1]Data2!$BT$1:$BT$10,[1]Data2!$BT$11:$BT$83</definedName>
    <definedName name="A126264022L">[1]Data2!$CI$1:$CI$10,[1]Data2!$CI$11:$CI$83</definedName>
    <definedName name="A126264026W">[1]Data2!$CO$1:$CO$10,[1]Data2!$CO$11:$CO$83</definedName>
    <definedName name="A126264030L">[1]Data2!$FC$1:$FC$10,[1]Data2!$FC$11:$FC$83</definedName>
    <definedName name="A126265122R">[1]Data2!$GS$1:$GS$10,[1]Data2!$GS$11:$GS$83</definedName>
    <definedName name="A126265126X">[1]Data2!$HQ$1:$HQ$10,[1]Data2!$HQ$11:$HQ$83</definedName>
    <definedName name="A126265130R">[1]Data2!$HE$1:$HE$10,[1]Data2!$HE$11:$HE$83</definedName>
    <definedName name="A126265134X">[1]Data2!$GV$1:$GV$10,[1]Data2!$GV$11:$GV$83</definedName>
    <definedName name="A126265138J">[1]Data2!$HB$1:$HB$10,[1]Data2!$HB$11:$HB$83</definedName>
    <definedName name="A126265142X">[1]Data2!$HW$1:$HW$10,[1]Data2!$HW$11:$HW$83</definedName>
    <definedName name="A126265146J">[1]Data2!$HN$1:$HN$10,[1]Data2!$HN$11:$HN$83</definedName>
    <definedName name="A126265150X">[1]Data2!$IC$1:$IC$10,[1]Data2!$IC$11:$IC$83</definedName>
    <definedName name="A126265154J">[1]Data2!$IO$1:$IO$10,[1]Data2!$IO$11:$IO$83</definedName>
    <definedName name="A126265158T">[1]Data2!$GD$1:$GD$10,[1]Data2!$GD$11:$GD$83</definedName>
    <definedName name="A126265162J">[1]Data2!$GP$1:$GP$10,[1]Data2!$GP$11:$GP$83</definedName>
    <definedName name="A126265166T">[1]Data2!$HT$1:$HT$10,[1]Data2!$HT$11:$HT$83</definedName>
    <definedName name="A126265170J">[1]Data2!$HZ$1:$HZ$10,[1]Data2!$HZ$11:$HZ$83</definedName>
    <definedName name="A126265174T">[1]Data2!$IF$1:$IF$10,[1]Data2!$IF$11:$IF$83</definedName>
    <definedName name="A126265178A">[1]Data2!$IL$1:$IL$10,[1]Data2!$IL$11:$IL$83</definedName>
    <definedName name="A126265182T">[1]Data2!$FL$1:$FL$10,[1]Data2!$FL$11:$FL$83</definedName>
    <definedName name="A126265186A">[1]Data2!$FU$1:$FU$10,[1]Data2!$FU$11:$FU$83</definedName>
    <definedName name="A126265190T">[1]Data2!$FX$1:$FX$10,[1]Data2!$FX$11:$FX$83</definedName>
    <definedName name="A126265194A">[1]Data2!$GY$1:$GY$10,[1]Data2!$GY$11:$GY$83</definedName>
    <definedName name="A126265198K">[1]Data2!$FF$1:$FF$10,[1]Data2!$FF$11:$FF$83</definedName>
    <definedName name="A126265202R">[1]Data2!$II$1:$II$10,[1]Data2!$II$11:$II$83</definedName>
    <definedName name="A126265206X">[1]Data3!$E$1:$E$10,[1]Data3!$E$11:$E$83</definedName>
    <definedName name="A126265210R">[1]Data3!$H$1:$H$10,[1]Data3!$H$11:$H$83</definedName>
    <definedName name="A126265214X">[1]Data2!$GA$1:$GA$10,[1]Data2!$GA$11:$GA$83</definedName>
    <definedName name="A126265218J">[1]Data2!$GJ$1:$GJ$10,[1]Data2!$GJ$11:$GJ$83</definedName>
    <definedName name="A126265222X">[1]Data2!$HH$1:$HH$10,[1]Data2!$HH$11:$HH$83</definedName>
    <definedName name="A126265226J">[1]Data2!$HK$1:$HK$10,[1]Data2!$HK$11:$HK$83</definedName>
    <definedName name="A126265230X">[1]Data3!$B$1:$B$10,[1]Data3!$B$11:$B$83</definedName>
    <definedName name="A126265234J">[1]Data2!$FI$1:$FI$10,[1]Data2!$FI$11:$FI$83</definedName>
    <definedName name="A126265238T">[1]Data2!$FO$1:$FO$10,[1]Data2!$FO$11:$FO$83</definedName>
    <definedName name="A126265242J">[1]Data2!$FR$1:$FR$10,[1]Data2!$FR$11:$FR$83</definedName>
    <definedName name="A126265246T">[1]Data2!$GG$1:$GG$10,[1]Data2!$GG$11:$GG$83</definedName>
    <definedName name="A126265250J">[1]Data2!$GM$1:$GM$10,[1]Data2!$GM$11:$GM$83</definedName>
    <definedName name="A126265254T">[1]Data3!$K$1:$K$10,[1]Data3!$K$11:$K$83</definedName>
    <definedName name="A126266346V">[1]Data1!$AP$1:$AP$10,[1]Data1!$AP$11:$AP$83</definedName>
    <definedName name="A126266350K">[1]Data1!$BN$1:$BN$10,[1]Data1!$BN$11:$BN$83</definedName>
    <definedName name="A126266354V">[1]Data1!$BB$1:$BB$10,[1]Data1!$BB$11:$BB$83</definedName>
    <definedName name="A126266358C">[1]Data1!$AS$1:$AS$10,[1]Data1!$AS$11:$AS$83</definedName>
    <definedName name="A126266362V">[1]Data1!$AY$1:$AY$10,[1]Data1!$AY$11:$AY$83</definedName>
    <definedName name="A126266366C">[1]Data1!$BT$1:$BT$10,[1]Data1!$BT$11:$BT$83</definedName>
    <definedName name="A126266370V">[1]Data1!$BK$1:$BK$10,[1]Data1!$BK$11:$BK$83</definedName>
    <definedName name="A126266374C">[1]Data1!$BZ$1:$BZ$10,[1]Data1!$BZ$11:$BZ$83</definedName>
    <definedName name="A126266378L">[1]Data1!$CL$1:$CL$10,[1]Data1!$CL$11:$CL$83</definedName>
    <definedName name="A126266382C">[1]Data1!$AA$1:$AA$10,[1]Data1!$AA$11:$AA$83</definedName>
    <definedName name="A126266386L">[1]Data1!$AM$1:$AM$10,[1]Data1!$AM$11:$AM$83</definedName>
    <definedName name="A126266390C">[1]Data1!$BQ$1:$BQ$10,[1]Data1!$BQ$11:$BQ$83</definedName>
    <definedName name="A126266394L">[1]Data1!$BW$1:$BW$10,[1]Data1!$BW$11:$BW$83</definedName>
    <definedName name="A126266398W">[1]Data1!$CC$1:$CC$10,[1]Data1!$CC$11:$CC$83</definedName>
    <definedName name="A126266402A">[1]Data1!$CI$1:$CI$10,[1]Data1!$CI$11:$CI$83</definedName>
    <definedName name="A126266406K">[1]Data1!$I$1:$I$10,[1]Data1!$I$11:$I$83</definedName>
    <definedName name="A126266410A">[1]Data1!$R$1:$R$10,[1]Data1!$R$11:$R$83</definedName>
    <definedName name="A126266414K">[1]Data1!$U$1:$U$10,[1]Data1!$U$11:$U$83</definedName>
    <definedName name="A126266418V">[1]Data1!$AV$1:$AV$10,[1]Data1!$AV$11:$AV$83</definedName>
    <definedName name="A126266422K">[1]Data1!$C$1:$C$10,[1]Data1!$C$11:$C$83</definedName>
    <definedName name="A126266426V">[1]Data1!$CF$1:$CF$10,[1]Data1!$CF$11:$CF$83</definedName>
    <definedName name="A126266430K">[1]Data1!$CR$1:$CR$10,[1]Data1!$CR$11:$CR$83</definedName>
    <definedName name="A126266434V">[1]Data1!$CU$1:$CU$10,[1]Data1!$CU$11:$CU$83</definedName>
    <definedName name="A126266438C">[1]Data1!$X$1:$X$10,[1]Data1!$X$11:$X$83</definedName>
    <definedName name="A126266442V">[1]Data1!$AG$1:$AG$10,[1]Data1!$AG$11:$AG$83</definedName>
    <definedName name="A126266446C">[1]Data1!$BE$1:$BE$10,[1]Data1!$BE$11:$BE$83</definedName>
    <definedName name="A126266450V">[1]Data1!$BH$1:$BH$10,[1]Data1!$BH$11:$BH$83</definedName>
    <definedName name="A126266454C">[1]Data1!$CO$1:$CO$10,[1]Data1!$CO$11:$CO$83</definedName>
    <definedName name="A126266458L">[1]Data1!$F$1:$F$10,[1]Data1!$F$11:$F$83</definedName>
    <definedName name="A126266462C">[1]Data1!$L$1:$L$10,[1]Data1!$L$11:$L$83</definedName>
    <definedName name="A126266466L">[1]Data1!$O$1:$O$10,[1]Data1!$O$11:$O$83</definedName>
    <definedName name="A126266470C">[1]Data1!$AD$1:$AD$10,[1]Data1!$AD$11:$AD$83</definedName>
    <definedName name="A126266474L">[1]Data1!$AJ$1:$AJ$10,[1]Data1!$AJ$11:$AJ$83</definedName>
    <definedName name="A126266478W">[1]Data1!$CX$1:$CX$10,[1]Data1!$CX$11:$CX$83</definedName>
    <definedName name="A126266482L">[1]Data6!$DN$1:$DN$10,[1]Data6!$DN$11:$DN$83</definedName>
    <definedName name="A126266486W">[1]Data6!$EL$1:$EL$10,[1]Data6!$EL$11:$EL$83</definedName>
    <definedName name="A126266490L">[1]Data6!$DZ$1:$DZ$10,[1]Data6!$DZ$11:$DZ$83</definedName>
    <definedName name="A126266494W">[1]Data6!$DQ$1:$DQ$10,[1]Data6!$DQ$11:$DQ$83</definedName>
    <definedName name="A126266498F">[1]Data6!$DW$1:$DW$10,[1]Data6!$DW$11:$DW$83</definedName>
    <definedName name="A126266502K">[1]Data6!$ER$1:$ER$10,[1]Data6!$ER$11:$ER$83</definedName>
    <definedName name="A126266506V">[1]Data6!$EI$1:$EI$10,[1]Data6!$EI$11:$EI$83</definedName>
    <definedName name="A126266510K">[1]Data6!$EX$1:$EX$10,[1]Data6!$EX$11:$EX$83</definedName>
    <definedName name="A126266514V">[1]Data6!$FJ$1:$FJ$10,[1]Data6!$FJ$11:$FJ$83</definedName>
    <definedName name="A126266518C">[1]Data6!$CY$1:$CY$10,[1]Data6!$CY$11:$CY$83</definedName>
    <definedName name="A126266522V">[1]Data6!$DK$1:$DK$10,[1]Data6!$DK$11:$DK$83</definedName>
    <definedName name="A126266526C">[1]Data6!$EO$1:$EO$10,[1]Data6!$EO$11:$EO$83</definedName>
    <definedName name="A126266530V">[1]Data6!$EU$1:$EU$10,[1]Data6!$EU$11:$EU$83</definedName>
    <definedName name="A126266534C">[1]Data6!$FA$1:$FA$10,[1]Data6!$FA$11:$FA$83</definedName>
    <definedName name="A126266538L">[1]Data6!$FG$1:$FG$10,[1]Data6!$FG$11:$FG$83</definedName>
    <definedName name="A126266542C">[1]Data6!$CG$1:$CG$10,[1]Data6!$CG$11:$CG$83</definedName>
    <definedName name="A126266546L">[1]Data6!$CP$1:$CP$10,[1]Data6!$CP$11:$CP$83</definedName>
    <definedName name="A126266550C">[1]Data6!$CS$1:$CS$10,[1]Data6!$CS$11:$CS$83</definedName>
    <definedName name="A126266554L">[1]Data6!$DT$1:$DT$10,[1]Data6!$DT$11:$DT$83</definedName>
    <definedName name="A126266558W">[1]Data6!$CA$1:$CA$10,[1]Data6!$CA$11:$CA$83</definedName>
    <definedName name="A126266562L">[1]Data6!$FD$1:$FD$10,[1]Data6!$FD$11:$FD$83</definedName>
    <definedName name="A126266566W">[1]Data6!$FP$1:$FP$10,[1]Data6!$FP$11:$FP$83</definedName>
    <definedName name="A126266570L">[1]Data6!$FS$1:$FS$10,[1]Data6!$FS$11:$FS$83</definedName>
    <definedName name="A126266574W">[1]Data6!$CV$1:$CV$10,[1]Data6!$CV$11:$CV$83</definedName>
    <definedName name="A126266578F">[1]Data6!$DE$1:$DE$10,[1]Data6!$DE$11:$DE$83</definedName>
    <definedName name="A126266582W">[1]Data6!$EC$1:$EC$10,[1]Data6!$EC$11:$EC$83</definedName>
    <definedName name="A126266586F">[1]Data6!$EF$1:$EF$10,[1]Data6!$EF$11:$EF$83</definedName>
    <definedName name="A126266590W">[1]Data6!$FM$1:$FM$10,[1]Data6!$FM$11:$FM$83</definedName>
    <definedName name="A126266594F">[1]Data6!$CD$1:$CD$10,[1]Data6!$CD$11:$CD$83</definedName>
    <definedName name="A126266598R">[1]Data6!$CJ$1:$CJ$10,[1]Data6!$CJ$11:$CJ$83</definedName>
    <definedName name="A126266602V">[1]Data6!$CM$1:$CM$10,[1]Data6!$CM$11:$CM$83</definedName>
    <definedName name="A126266606C">[1]Data6!$DB$1:$DB$10,[1]Data6!$DB$11:$DB$83</definedName>
    <definedName name="A126266610V">[1]Data6!$DH$1:$DH$10,[1]Data6!$DH$11:$DH$83</definedName>
    <definedName name="A126266614C">[1]Data6!$FV$1:$FV$10,[1]Data6!$FV$11:$FV$83</definedName>
    <definedName name="A126266618L">[1]Data4!$F$1:$F$10,[1]Data4!$F$11:$F$83</definedName>
    <definedName name="A126266622C">[1]Data4!$AD$1:$AD$10,[1]Data4!$AD$11:$AD$83</definedName>
    <definedName name="A126266626L">[1]Data4!$R$1:$R$10,[1]Data4!$R$11:$R$83</definedName>
    <definedName name="A126266630C">[1]Data4!$I$1:$I$10,[1]Data4!$I$11:$I$83</definedName>
    <definedName name="A126266634L">[1]Data4!$O$1:$O$10,[1]Data4!$O$11:$O$83</definedName>
    <definedName name="A126266638W">[1]Data4!$AJ$1:$AJ$10,[1]Data4!$AJ$11:$AJ$83</definedName>
    <definedName name="A126266642L">[1]Data4!$AA$1:$AA$10,[1]Data4!$AA$11:$AA$83</definedName>
    <definedName name="A126266646W">[1]Data4!$AP$1:$AP$10,[1]Data4!$AP$11:$AP$83</definedName>
    <definedName name="A126266650L">[1]Data4!$BB$1:$BB$10,[1]Data4!$BB$11:$BB$83</definedName>
    <definedName name="A126266654W">[1]Data3!$IG$1:$IG$10,[1]Data3!$IG$11:$IG$83</definedName>
    <definedName name="A126266658F">[1]Data4!$C$1:$C$10,[1]Data4!$C$11:$C$83</definedName>
    <definedName name="A126266662W">[1]Data4!$AG$1:$AG$10,[1]Data4!$AG$11:$AG$83</definedName>
    <definedName name="A126266666F">[1]Data4!$AM$1:$AM$10,[1]Data4!$AM$11:$AM$83</definedName>
    <definedName name="A126266670W">[1]Data4!$AS$1:$AS$10,[1]Data4!$AS$11:$AS$83</definedName>
    <definedName name="A126266674F">[1]Data4!$AY$1:$AY$10,[1]Data4!$AY$11:$AY$83</definedName>
    <definedName name="A126266678R">[1]Data3!$HO$1:$HO$10,[1]Data3!$HO$11:$HO$83</definedName>
    <definedName name="A126266682F">[1]Data3!$HX$1:$HX$10,[1]Data3!$HX$11:$HX$83</definedName>
    <definedName name="A126266686R">[1]Data3!$IA$1:$IA$10,[1]Data3!$IA$11:$IA$83</definedName>
    <definedName name="A126266690F">[1]Data4!$L$1:$L$10,[1]Data4!$L$11:$L$83</definedName>
    <definedName name="A126266694R">[1]Data3!$HI$1:$HI$10,[1]Data3!$HI$11:$HI$83</definedName>
    <definedName name="A126266698X">[1]Data4!$AV$1:$AV$10,[1]Data4!$AV$11:$AV$83</definedName>
    <definedName name="A126266702C">[1]Data4!$BH$1:$BH$10,[1]Data4!$BH$11:$BH$83</definedName>
    <definedName name="A126266706L">[1]Data4!$BK$1:$BK$10,[1]Data4!$BK$11:$BK$83</definedName>
    <definedName name="A126266710C">[1]Data3!$ID$1:$ID$10,[1]Data3!$ID$11:$ID$83</definedName>
    <definedName name="A126266714L">[1]Data3!$IM$1:$IM$10,[1]Data3!$IM$11:$IM$83</definedName>
    <definedName name="A126266718W">[1]Data4!$U$1:$U$10,[1]Data4!$U$11:$U$83</definedName>
    <definedName name="A126266722L">[1]Data4!$X$1:$X$10,[1]Data4!$X$11:$X$83</definedName>
    <definedName name="A126266726W">[1]Data4!$BE$1:$BE$10,[1]Data4!$BE$11:$BE$83</definedName>
    <definedName name="A126266730L">[1]Data3!$HL$1:$HL$10,[1]Data3!$HL$11:$HL$83</definedName>
    <definedName name="A126266734W">[1]Data3!$HR$1:$HR$10,[1]Data3!$HR$11:$HR$83</definedName>
    <definedName name="A126266738F">[1]Data3!$HU$1:$HU$10,[1]Data3!$HU$11:$HU$83</definedName>
    <definedName name="A126266742W">[1]Data3!$IJ$1:$IJ$10,[1]Data3!$IJ$11:$IJ$83</definedName>
    <definedName name="A126266746F">[1]Data3!$IP$1:$IP$10,[1]Data3!$IP$11:$IP$83</definedName>
    <definedName name="A126266750W">[1]Data4!$BN$1:$BN$10,[1]Data4!$BN$11:$BN$83</definedName>
    <definedName name="A126266754F">[1]Data5!$BJ$1:$BJ$10,[1]Data5!$BJ$11:$BJ$83</definedName>
    <definedName name="A126266758R">[1]Data5!$CH$1:$CH$10,[1]Data5!$CH$11:$CH$83</definedName>
    <definedName name="A126266762F">[1]Data5!$BV$1:$BV$10,[1]Data5!$BV$11:$BV$83</definedName>
    <definedName name="A126266766R">[1]Data5!$BM$1:$BM$10,[1]Data5!$BM$11:$BM$83</definedName>
    <definedName name="A126266770F">[1]Data5!$BS$1:$BS$10,[1]Data5!$BS$11:$BS$83</definedName>
    <definedName name="A126266774R">[1]Data5!$CN$1:$CN$10,[1]Data5!$CN$11:$CN$83</definedName>
    <definedName name="A126266778X">[1]Data5!$CE$1:$CE$10,[1]Data5!$CE$11:$CE$83</definedName>
    <definedName name="A126266782R">[1]Data5!$CT$1:$CT$10,[1]Data5!$CT$11:$CT$83</definedName>
    <definedName name="A126266786X">[1]Data5!$DF$1:$DF$10,[1]Data5!$DF$11:$DF$83</definedName>
    <definedName name="A126266790R">[1]Data5!$AU$1:$AU$10,[1]Data5!$AU$11:$AU$83</definedName>
    <definedName name="A126266794X">[1]Data5!$BG$1:$BG$10,[1]Data5!$BG$11:$BG$83</definedName>
    <definedName name="A126266798J">[1]Data5!$CK$1:$CK$10,[1]Data5!$CK$11:$CK$83</definedName>
    <definedName name="A126266802L">[1]Data5!$CQ$1:$CQ$10,[1]Data5!$CQ$11:$CQ$83</definedName>
    <definedName name="A126266806W">[1]Data5!$CW$1:$CW$10,[1]Data5!$CW$11:$CW$83</definedName>
    <definedName name="A126266810L">[1]Data5!$DC$1:$DC$10,[1]Data5!$DC$11:$DC$83</definedName>
    <definedName name="A126266814W">[1]Data5!$AC$1:$AC$10,[1]Data5!$AC$11:$AC$83</definedName>
    <definedName name="A126266818F">[1]Data5!$AL$1:$AL$10,[1]Data5!$AL$11:$AL$83</definedName>
    <definedName name="A126266822W">[1]Data5!$AO$1:$AO$10,[1]Data5!$AO$11:$AO$83</definedName>
    <definedName name="A126266826F">[1]Data5!$BP$1:$BP$10,[1]Data5!$BP$11:$BP$83</definedName>
    <definedName name="A126266830W">[1]Data5!$W$1:$W$10,[1]Data5!$W$11:$W$83</definedName>
    <definedName name="A126266834F">[1]Data5!$CZ$1:$CZ$10,[1]Data5!$CZ$11:$CZ$83</definedName>
    <definedName name="A126266838R">[1]Data5!$DL$1:$DL$10,[1]Data5!$DL$11:$DL$83</definedName>
    <definedName name="A126266842F">[1]Data5!$DO$1:$DO$10,[1]Data5!$DO$11:$DO$83</definedName>
    <definedName name="A126266846R">[1]Data5!$AR$1:$AR$10,[1]Data5!$AR$11:$AR$83</definedName>
    <definedName name="A126266850F">[1]Data5!$BA$1:$BA$10,[1]Data5!$BA$11:$BA$83</definedName>
    <definedName name="A126266854R">[1]Data5!$BY$1:$BY$10,[1]Data5!$BY$11:$BY$83</definedName>
    <definedName name="A126266858X">[1]Data5!$CB$1:$CB$10,[1]Data5!$CB$11:$CB$83</definedName>
    <definedName name="A126266862R">[1]Data5!$DI$1:$DI$10,[1]Data5!$DI$11:$DI$83</definedName>
    <definedName name="A126266866X">[1]Data5!$Z$1:$Z$10,[1]Data5!$Z$11:$Z$83</definedName>
    <definedName name="A126266870R">[1]Data5!$AF$1:$AF$10,[1]Data5!$AF$11:$AF$83</definedName>
    <definedName name="A126266874X">[1]Data5!$AI$1:$AI$10,[1]Data5!$AI$11:$AI$83</definedName>
    <definedName name="A126266878J">[1]Data5!$AX$1:$AX$10,[1]Data5!$AX$11:$AX$83</definedName>
    <definedName name="A126266882X">[1]Data5!$BD$1:$BD$10,[1]Data5!$BD$11:$BD$83</definedName>
    <definedName name="A126266886J">[1]Data5!$DR$1:$DR$10,[1]Data5!$DR$11:$DR$83</definedName>
    <definedName name="A126266890X">[1]Data5!$FH$1:$FH$10,[1]Data5!$FH$11:$FH$83</definedName>
    <definedName name="A126266894J">[1]Data5!$GF$1:$GF$10,[1]Data5!$GF$11:$GF$83</definedName>
    <definedName name="A126266898T">[1]Data5!$FT$1:$FT$10,[1]Data5!$FT$11:$FT$83</definedName>
    <definedName name="A126266902W">[1]Data5!$FK$1:$FK$10,[1]Data5!$FK$11:$FK$83</definedName>
    <definedName name="A126266906F">[1]Data5!$FQ$1:$FQ$10,[1]Data5!$FQ$11:$FQ$83</definedName>
    <definedName name="A126266910W">[1]Data5!$GL$1:$GL$10,[1]Data5!$GL$11:$GL$83</definedName>
    <definedName name="A126266914F">[1]Data5!$GC$1:$GC$10,[1]Data5!$GC$11:$GC$83</definedName>
    <definedName name="A126266918R">[1]Data5!$GR$1:$GR$10,[1]Data5!$GR$11:$GR$83</definedName>
    <definedName name="A126266922F">[1]Data5!$HD$1:$HD$10,[1]Data5!$HD$11:$HD$83</definedName>
    <definedName name="A126266926R">[1]Data5!$ES$1:$ES$10,[1]Data5!$ES$11:$ES$83</definedName>
    <definedName name="A126266930F">[1]Data5!$FE$1:$FE$10,[1]Data5!$FE$11:$FE$83</definedName>
    <definedName name="A126266934R">[1]Data5!$GI$1:$GI$10,[1]Data5!$GI$11:$GI$83</definedName>
    <definedName name="A126266938X">[1]Data5!$GO$1:$GO$10,[1]Data5!$GO$11:$GO$83</definedName>
    <definedName name="A126266942R">[1]Data5!$GU$1:$GU$10,[1]Data5!$GU$11:$GU$83</definedName>
    <definedName name="A126266946X">[1]Data5!$HA$1:$HA$10,[1]Data5!$HA$11:$HA$83</definedName>
    <definedName name="A126266950R">[1]Data5!$EA$1:$EA$10,[1]Data5!$EA$11:$EA$83</definedName>
    <definedName name="A126266954X">[1]Data5!$EJ$1:$EJ$10,[1]Data5!$EJ$11:$EJ$83</definedName>
    <definedName name="A126266958J">[1]Data5!$EM$1:$EM$10,[1]Data5!$EM$11:$EM$83</definedName>
    <definedName name="A126266962X">[1]Data5!$FN$1:$FN$10,[1]Data5!$FN$11:$FN$83</definedName>
    <definedName name="A126266966J">[1]Data5!$DU$1:$DU$10,[1]Data5!$DU$11:$DU$83</definedName>
    <definedName name="A126266970X">[1]Data5!$GX$1:$GX$10,[1]Data5!$GX$11:$GX$83</definedName>
    <definedName name="A126266974J">[1]Data5!$HJ$1:$HJ$10,[1]Data5!$HJ$11:$HJ$83</definedName>
    <definedName name="A126266978T">[1]Data5!$HM$1:$HM$10,[1]Data5!$HM$11:$HM$83</definedName>
    <definedName name="A126266982J">[1]Data5!$EP$1:$EP$10,[1]Data5!$EP$11:$EP$83</definedName>
    <definedName name="A126266986T">[1]Data5!$EY$1:$EY$10,[1]Data5!$EY$11:$EY$83</definedName>
    <definedName name="A126266990J">[1]Data5!$FW$1:$FW$10,[1]Data5!$FW$11:$FW$83</definedName>
    <definedName name="A126266994T">[1]Data5!$FZ$1:$FZ$10,[1]Data5!$FZ$11:$FZ$83</definedName>
    <definedName name="A126266998A">[1]Data5!$HG$1:$HG$10,[1]Data5!$HG$11:$HG$83</definedName>
    <definedName name="A126267002J">[1]Data5!$DX$1:$DX$10,[1]Data5!$DX$11:$DX$83</definedName>
    <definedName name="A126267006T">[1]Data5!$ED$1:$ED$10,[1]Data5!$ED$11:$ED$83</definedName>
    <definedName name="A126267010J">[1]Data5!$EG$1:$EG$10,[1]Data5!$EG$11:$EG$83</definedName>
    <definedName name="A126267014T">[1]Data5!$EV$1:$EV$10,[1]Data5!$EV$11:$EV$83</definedName>
    <definedName name="A126267018A">[1]Data5!$FB$1:$FB$10,[1]Data5!$FB$11:$FB$83</definedName>
    <definedName name="A126267022T">[1]Data5!$HP$1:$HP$10,[1]Data5!$HP$11:$HP$83</definedName>
    <definedName name="A126267026A">[1]Data6!$P$1:$P$10,[1]Data6!$P$11:$P$83</definedName>
    <definedName name="A126267030T">[1]Data6!$AN$1:$AN$10,[1]Data6!$AN$11:$AN$83</definedName>
    <definedName name="A126267034A">[1]Data6!$AB$1:$AB$10,[1]Data6!$AB$11:$AB$83</definedName>
    <definedName name="A126267038K">[1]Data6!$S$1:$S$10,[1]Data6!$S$11:$S$83</definedName>
    <definedName name="A126267042A">[1]Data6!$Y$1:$Y$10,[1]Data6!$Y$11:$Y$83</definedName>
    <definedName name="A126267046K">[1]Data6!$AT$1:$AT$10,[1]Data6!$AT$11:$AT$83</definedName>
    <definedName name="A126267050A">[1]Data6!$AK$1:$AK$10,[1]Data6!$AK$11:$AK$83</definedName>
    <definedName name="A126267054K">[1]Data6!$AZ$1:$AZ$10,[1]Data6!$AZ$11:$AZ$83</definedName>
    <definedName name="A126267058V">[1]Data6!$BL$1:$BL$10,[1]Data6!$BL$11:$BL$83</definedName>
    <definedName name="A126267062K">[1]Data5!$IQ$1:$IQ$10,[1]Data5!$IQ$11:$IQ$83</definedName>
    <definedName name="A126267066V">[1]Data6!$M$1:$M$10,[1]Data6!$M$11:$M$83</definedName>
    <definedName name="A126267070K">[1]Data6!$AQ$1:$AQ$10,[1]Data6!$AQ$11:$AQ$83</definedName>
    <definedName name="A126267074V">[1]Data6!$AW$1:$AW$10,[1]Data6!$AW$11:$AW$83</definedName>
    <definedName name="A126267078C">[1]Data6!$BC$1:$BC$10,[1]Data6!$BC$11:$BC$83</definedName>
    <definedName name="A126267082V">[1]Data6!$BI$1:$BI$10,[1]Data6!$BI$11:$BI$83</definedName>
    <definedName name="A126267086C">[1]Data5!$HY$1:$HY$10,[1]Data5!$HY$11:$HY$83</definedName>
    <definedName name="A126267090V">[1]Data5!$IH$1:$IH$10,[1]Data5!$IH$11:$IH$83</definedName>
    <definedName name="A126267094C">[1]Data5!$IK$1:$IK$10,[1]Data5!$IK$11:$IK$83</definedName>
    <definedName name="A126267098L">[1]Data6!$V$1:$V$10,[1]Data6!$V$11:$V$83</definedName>
    <definedName name="A126267102T">[1]Data5!$HS$1:$HS$10,[1]Data5!$HS$11:$HS$83</definedName>
    <definedName name="A126267106A">[1]Data6!$BF$1:$BF$10,[1]Data6!$BF$11:$BF$83</definedName>
    <definedName name="A126267110T">[1]Data6!$BR$1:$BR$10,[1]Data6!$BR$11:$BR$83</definedName>
    <definedName name="A126267114A">[1]Data6!$BU$1:$BU$10,[1]Data6!$BU$11:$BU$83</definedName>
    <definedName name="A126267118K">[1]Data5!$IN$1:$IN$10,[1]Data5!$IN$11:$IN$83</definedName>
    <definedName name="A126267122A">[1]Data6!$G$1:$G$10,[1]Data6!$G$11:$G$83</definedName>
    <definedName name="A126267126K">[1]Data6!$AE$1:$AE$10,[1]Data6!$AE$11:$AE$83</definedName>
    <definedName name="A126267130A">[1]Data6!$AH$1:$AH$10,[1]Data6!$AH$11:$AH$83</definedName>
    <definedName name="A126267134K">[1]Data6!$BO$1:$BO$10,[1]Data6!$BO$11:$BO$83</definedName>
    <definedName name="A126267138V">[1]Data5!$HV$1:$HV$10,[1]Data5!$HV$11:$HV$83</definedName>
    <definedName name="A126267142K">[1]Data5!$IB$1:$IB$10,[1]Data5!$IB$11:$IB$83</definedName>
    <definedName name="A126267146V">[1]Data5!$IE$1:$IE$10,[1]Data5!$IE$11:$IE$83</definedName>
    <definedName name="A126267150K">[1]Data6!$D$1:$D$10,[1]Data6!$D$11:$D$83</definedName>
    <definedName name="A126267154V">[1]Data6!$J$1:$J$10,[1]Data6!$J$11:$J$83</definedName>
    <definedName name="A126267158C">[1]Data6!$BX$1:$BX$10,[1]Data6!$BX$11:$BX$83</definedName>
    <definedName name="A126267162V">[1]Data3!$EX$1:$EX$10,[1]Data3!$EX$11:$EX$83</definedName>
    <definedName name="A126267166C">[1]Data3!$FV$1:$FV$10,[1]Data3!$FV$11:$FV$83</definedName>
    <definedName name="A126267170V">[1]Data3!$FJ$1:$FJ$10,[1]Data3!$FJ$11:$FJ$83</definedName>
    <definedName name="A126267174C">[1]Data3!$FA$1:$FA$10,[1]Data3!$FA$11:$FA$83</definedName>
    <definedName name="A126267178L">[1]Data3!$FG$1:$FG$10,[1]Data3!$FG$11:$FG$83</definedName>
    <definedName name="A126267182C">[1]Data3!$GB$1:$GB$10,[1]Data3!$GB$11:$GB$83</definedName>
    <definedName name="A126267186L">[1]Data3!$FS$1:$FS$10,[1]Data3!$FS$11:$FS$83</definedName>
    <definedName name="A126267190C">[1]Data3!$GH$1:$GH$10,[1]Data3!$GH$11:$GH$83</definedName>
    <definedName name="A126267194L">[1]Data3!$GT$1:$GT$10,[1]Data3!$GT$11:$GT$83</definedName>
    <definedName name="A126267198W">[1]Data3!$EI$1:$EI$10,[1]Data3!$EI$11:$EI$83</definedName>
    <definedName name="A126267202A">[1]Data3!$EU$1:$EU$10,[1]Data3!$EU$11:$EU$83</definedName>
    <definedName name="A126267206K">[1]Data3!$FY$1:$FY$10,[1]Data3!$FY$11:$FY$83</definedName>
    <definedName name="A126267210A">[1]Data3!$GE$1:$GE$10,[1]Data3!$GE$11:$GE$83</definedName>
    <definedName name="A126267214K">[1]Data3!$GK$1:$GK$10,[1]Data3!$GK$11:$GK$83</definedName>
    <definedName name="A126267218V">[1]Data3!$GQ$1:$GQ$10,[1]Data3!$GQ$11:$GQ$83</definedName>
    <definedName name="A126267222K">[1]Data3!$DQ$1:$DQ$10,[1]Data3!$DQ$11:$DQ$83</definedName>
    <definedName name="A126267226V">[1]Data3!$DZ$1:$DZ$10,[1]Data3!$DZ$11:$DZ$83</definedName>
    <definedName name="A126267230K">[1]Data3!$EC$1:$EC$10,[1]Data3!$EC$11:$EC$83</definedName>
    <definedName name="A126267234V">[1]Data3!$FD$1:$FD$10,[1]Data3!$FD$11:$FD$83</definedName>
    <definedName name="A126267238C">[1]Data3!$DK$1:$DK$10,[1]Data3!$DK$11:$DK$83</definedName>
    <definedName name="A126267242V">[1]Data3!$GN$1:$GN$10,[1]Data3!$GN$11:$GN$83</definedName>
    <definedName name="A126267246C">[1]Data3!$GZ$1:$GZ$10,[1]Data3!$GZ$11:$GZ$83</definedName>
    <definedName name="A126267250V">[1]Data3!$HC$1:$HC$10,[1]Data3!$HC$11:$HC$83</definedName>
    <definedName name="A126267254C">[1]Data3!$EF$1:$EF$10,[1]Data3!$EF$11:$EF$83</definedName>
    <definedName name="A126267258L">[1]Data3!$EO$1:$EO$10,[1]Data3!$EO$11:$EO$83</definedName>
    <definedName name="A126267262C">[1]Data3!$FM$1:$FM$10,[1]Data3!$FM$11:$FM$83</definedName>
    <definedName name="A126267266L">[1]Data3!$FP$1:$FP$10,[1]Data3!$FP$11:$FP$83</definedName>
    <definedName name="A126267270C">[1]Data3!$GW$1:$GW$10,[1]Data3!$GW$11:$GW$83</definedName>
    <definedName name="A126267274L">[1]Data3!$DN$1:$DN$10,[1]Data3!$DN$11:$DN$83</definedName>
    <definedName name="A126267278W">[1]Data3!$DT$1:$DT$10,[1]Data3!$DT$11:$DT$83</definedName>
    <definedName name="A126267282L">[1]Data3!$DW$1:$DW$10,[1]Data3!$DW$11:$DW$83</definedName>
    <definedName name="A126267286W">[1]Data3!$EL$1:$EL$10,[1]Data3!$EL$11:$EL$83</definedName>
    <definedName name="A126267290L">[1]Data3!$ER$1:$ER$10,[1]Data3!$ER$11:$ER$83</definedName>
    <definedName name="A126267294W">[1]Data3!$HF$1:$HF$10,[1]Data3!$HF$11:$HF$83</definedName>
    <definedName name="A126267298F">[1]Data4!$DD$1:$DD$10,[1]Data4!$DD$11:$DD$83</definedName>
    <definedName name="A126267302K">[1]Data4!$EB$1:$EB$10,[1]Data4!$EB$11:$EB$83</definedName>
    <definedName name="A126267306V">[1]Data4!$DP$1:$DP$10,[1]Data4!$DP$11:$DP$83</definedName>
    <definedName name="A126267310K">[1]Data4!$DG$1:$DG$10,[1]Data4!$DG$11:$DG$83</definedName>
    <definedName name="A126267314V">[1]Data4!$DM$1:$DM$10,[1]Data4!$DM$11:$DM$83</definedName>
    <definedName name="A126267318C">[1]Data4!$EH$1:$EH$10,[1]Data4!$EH$11:$EH$83</definedName>
    <definedName name="A126267322V">[1]Data4!$DY$1:$DY$10,[1]Data4!$DY$11:$DY$83</definedName>
    <definedName name="A126267326C">[1]Data4!$EN$1:$EN$10,[1]Data4!$EN$11:$EN$83</definedName>
    <definedName name="A126267330V">[1]Data4!$EZ$1:$EZ$10,[1]Data4!$EZ$11:$EZ$83</definedName>
    <definedName name="A126267334C">[1]Data4!$CO$1:$CO$10,[1]Data4!$CO$11:$CO$83</definedName>
    <definedName name="A126267338L">[1]Data4!$DA$1:$DA$10,[1]Data4!$DA$11:$DA$83</definedName>
    <definedName name="A126267342C">[1]Data4!$EE$1:$EE$10,[1]Data4!$EE$11:$EE$83</definedName>
    <definedName name="A126267346L">[1]Data4!$EK$1:$EK$10,[1]Data4!$EK$11:$EK$83</definedName>
    <definedName name="A126267350C">[1]Data4!$EQ$1:$EQ$10,[1]Data4!$EQ$11:$EQ$83</definedName>
    <definedName name="A126267354L">[1]Data4!$EW$1:$EW$10,[1]Data4!$EW$11:$EW$83</definedName>
    <definedName name="A126267358W">[1]Data4!$BW$1:$BW$10,[1]Data4!$BW$11:$BW$83</definedName>
    <definedName name="A126267362L">[1]Data4!$CF$1:$CF$10,[1]Data4!$CF$11:$CF$83</definedName>
    <definedName name="A126267366W">[1]Data4!$CI$1:$CI$10,[1]Data4!$CI$11:$CI$83</definedName>
    <definedName name="A126267370L">[1]Data4!$DJ$1:$DJ$10,[1]Data4!$DJ$11:$DJ$83</definedName>
    <definedName name="A126267374W">[1]Data4!$BQ$1:$BQ$10,[1]Data4!$BQ$11:$BQ$83</definedName>
    <definedName name="A126267378F">[1]Data4!$ET$1:$ET$10,[1]Data4!$ET$11:$ET$83</definedName>
    <definedName name="A126267382W">[1]Data4!$FF$1:$FF$10,[1]Data4!$FF$11:$FF$83</definedName>
    <definedName name="A126267386F">[1]Data4!$FI$1:$FI$10,[1]Data4!$FI$11:$FI$83</definedName>
    <definedName name="A126267390W">[1]Data4!$CL$1:$CL$10,[1]Data4!$CL$11:$CL$83</definedName>
    <definedName name="A126267394F">[1]Data4!$CU$1:$CU$10,[1]Data4!$CU$11:$CU$83</definedName>
    <definedName name="A126267398R">[1]Data4!$DS$1:$DS$10,[1]Data4!$DS$11:$DS$83</definedName>
    <definedName name="A126267402V">[1]Data4!$DV$1:$DV$10,[1]Data4!$DV$11:$DV$83</definedName>
    <definedName name="A126267406C">[1]Data4!$FC$1:$FC$10,[1]Data4!$FC$11:$FC$83</definedName>
    <definedName name="A126267410V">[1]Data4!$BT$1:$BT$10,[1]Data4!$BT$11:$BT$83</definedName>
    <definedName name="A126267414C">[1]Data4!$BZ$1:$BZ$10,[1]Data4!$BZ$11:$BZ$83</definedName>
    <definedName name="A126267418L">[1]Data4!$CC$1:$CC$10,[1]Data4!$CC$11:$CC$83</definedName>
    <definedName name="A126267422C">[1]Data4!$CR$1:$CR$10,[1]Data4!$CR$11:$CR$83</definedName>
    <definedName name="A126267426L">[1]Data4!$CX$1:$CX$10,[1]Data4!$CX$11:$CX$83</definedName>
    <definedName name="A126267430C">[1]Data4!$FL$1:$FL$10,[1]Data4!$FL$11:$FL$83</definedName>
    <definedName name="A126267434L">[1]Data4!$HB$1:$HB$10,[1]Data4!$HB$11:$HB$83</definedName>
    <definedName name="A126267438W">[1]Data4!$HZ$1:$HZ$10,[1]Data4!$HZ$11:$HZ$83</definedName>
    <definedName name="A126267442L">[1]Data4!$HN$1:$HN$10,[1]Data4!$HN$11:$HN$83</definedName>
    <definedName name="A126267446W">[1]Data4!$HE$1:$HE$10,[1]Data4!$HE$11:$HE$83</definedName>
    <definedName name="A126267450L">[1]Data4!$HK$1:$HK$10,[1]Data4!$HK$11:$HK$83</definedName>
    <definedName name="A126267454W">[1]Data4!$IF$1:$IF$10,[1]Data4!$IF$11:$IF$83</definedName>
    <definedName name="A126267458F">[1]Data4!$HW$1:$HW$10,[1]Data4!$HW$11:$HW$83</definedName>
    <definedName name="A126267462W">[1]Data4!$IL$1:$IL$10,[1]Data4!$IL$11:$IL$83</definedName>
    <definedName name="A126267466F">[1]Data5!$H$1:$H$10,[1]Data5!$H$11:$H$83</definedName>
    <definedName name="A126267470W">[1]Data4!$GM$1:$GM$10,[1]Data4!$GM$11:$GM$83</definedName>
    <definedName name="A126267474F">[1]Data4!$GY$1:$GY$10,[1]Data4!$GY$11:$GY$83</definedName>
    <definedName name="A126267478R">[1]Data4!$IC$1:$IC$10,[1]Data4!$IC$11:$IC$83</definedName>
    <definedName name="A126267482F">[1]Data4!$II$1:$II$10,[1]Data4!$II$11:$II$83</definedName>
    <definedName name="A126267486R">[1]Data4!$IO$1:$IO$10,[1]Data4!$IO$11:$IO$83</definedName>
    <definedName name="A126267490F">[1]Data5!$E$1:$E$10,[1]Data5!$E$11:$E$83</definedName>
    <definedName name="A126267494R">[1]Data4!$FU$1:$FU$10,[1]Data4!$FU$11:$FU$83</definedName>
    <definedName name="A126267498X">[1]Data4!$GD$1:$GD$10,[1]Data4!$GD$11:$GD$83</definedName>
    <definedName name="A126267502C">[1]Data4!$GG$1:$GG$10,[1]Data4!$GG$11:$GG$83</definedName>
    <definedName name="A126267506L">[1]Data4!$HH$1:$HH$10,[1]Data4!$HH$11:$HH$83</definedName>
    <definedName name="A126267510C">[1]Data4!$FO$1:$FO$10,[1]Data4!$FO$11:$FO$83</definedName>
    <definedName name="A126267514L">[1]Data5!$B$1:$B$10,[1]Data5!$B$11:$B$83</definedName>
    <definedName name="A126267518W">[1]Data5!$N$1:$N$10,[1]Data5!$N$11:$N$83</definedName>
    <definedName name="A126267522L">[1]Data5!$Q$1:$Q$10,[1]Data5!$Q$11:$Q$83</definedName>
    <definedName name="A126267526W">[1]Data4!$GJ$1:$GJ$10,[1]Data4!$GJ$11:$GJ$83</definedName>
    <definedName name="A126267530L">[1]Data4!$GS$1:$GS$10,[1]Data4!$GS$11:$GS$83</definedName>
    <definedName name="A126267534W">[1]Data4!$HQ$1:$HQ$10,[1]Data4!$HQ$11:$HQ$83</definedName>
    <definedName name="A126267538F">[1]Data4!$HT$1:$HT$10,[1]Data4!$HT$11:$HT$83</definedName>
    <definedName name="A126267542W">[1]Data5!$K$1:$K$10,[1]Data5!$K$11:$K$83</definedName>
    <definedName name="A126267546F">[1]Data4!$FR$1:$FR$10,[1]Data4!$FR$11:$FR$83</definedName>
    <definedName name="A126267550W">[1]Data4!$FX$1:$FX$10,[1]Data4!$FX$11:$FX$83</definedName>
    <definedName name="A126267554F">[1]Data4!$GA$1:$GA$10,[1]Data4!$GA$11:$GA$83</definedName>
    <definedName name="A126267558R">[1]Data4!$GP$1:$GP$10,[1]Data4!$GP$11:$GP$83</definedName>
    <definedName name="A126267562F">[1]Data4!$GV$1:$GV$10,[1]Data4!$GV$11:$GV$83</definedName>
    <definedName name="A126267566R">[1]Data5!$T$1:$T$10,[1]Data5!$T$11:$T$83</definedName>
    <definedName name="A126267570F">[1]Data1!$IL$1:$IL$10,[1]Data1!$IL$11:$IL$83</definedName>
    <definedName name="A126267574R">[1]Data2!$T$1:$T$10,[1]Data2!$T$11:$T$83</definedName>
    <definedName name="A126267578X">[1]Data2!$H$1:$H$10,[1]Data2!$H$11:$H$83</definedName>
    <definedName name="A126267582R">[1]Data1!$IO$1:$IO$10,[1]Data1!$IO$11:$IO$83</definedName>
    <definedName name="A126267586X">[1]Data2!$E$1:$E$10,[1]Data2!$E$11:$E$83</definedName>
    <definedName name="A126267590R">[1]Data2!$Z$1:$Z$10,[1]Data2!$Z$11:$Z$83</definedName>
    <definedName name="A126267594X">[1]Data2!$Q$1:$Q$10,[1]Data2!$Q$11:$Q$83</definedName>
    <definedName name="A126267598J">[1]Data2!$AF$1:$AF$10,[1]Data2!$AF$11:$AF$83</definedName>
    <definedName name="A126267602L">[1]Data2!$AR$1:$AR$10,[1]Data2!$AR$11:$AR$83</definedName>
    <definedName name="A126267606W">[1]Data1!$HW$1:$HW$10,[1]Data1!$HW$11:$HW$83</definedName>
    <definedName name="A126267610L">[1]Data1!$II$1:$II$10,[1]Data1!$II$11:$II$83</definedName>
    <definedName name="A126267614W">[1]Data2!$W$1:$W$10,[1]Data2!$W$11:$W$83</definedName>
    <definedName name="A126267618F">[1]Data2!$AC$1:$AC$10,[1]Data2!$AC$11:$AC$83</definedName>
    <definedName name="A126267622W">[1]Data2!$AI$1:$AI$10,[1]Data2!$AI$11:$AI$83</definedName>
    <definedName name="A126267626F">[1]Data2!$AO$1:$AO$10,[1]Data2!$AO$11:$AO$83</definedName>
    <definedName name="A126267630W">[1]Data1!$HE$1:$HE$10,[1]Data1!$HE$11:$HE$83</definedName>
    <definedName name="A126267634F">[1]Data1!$HN$1:$HN$10,[1]Data1!$HN$11:$HN$83</definedName>
    <definedName name="A126267638R">[1]Data1!$HQ$1:$HQ$10,[1]Data1!$HQ$11:$HQ$83</definedName>
    <definedName name="A126267642F">[1]Data2!$B$1:$B$10,[1]Data2!$B$11:$B$83</definedName>
    <definedName name="A126267646R">[1]Data1!$GY$1:$GY$10,[1]Data1!$GY$11:$GY$83</definedName>
    <definedName name="A126267650F">[1]Data2!$AL$1:$AL$10,[1]Data2!$AL$11:$AL$83</definedName>
    <definedName name="A126267654R">[1]Data2!$AX$1:$AX$10,[1]Data2!$AX$11:$AX$83</definedName>
    <definedName name="A126267658X">[1]Data2!$BA$1:$BA$10,[1]Data2!$BA$11:$BA$83</definedName>
    <definedName name="A126267662R">[1]Data1!$HT$1:$HT$10,[1]Data1!$HT$11:$HT$83</definedName>
    <definedName name="A126267666X">[1]Data1!$IC$1:$IC$10,[1]Data1!$IC$11:$IC$83</definedName>
    <definedName name="A126267670R">[1]Data2!$K$1:$K$10,[1]Data2!$K$11:$K$83</definedName>
    <definedName name="A126267674X">[1]Data2!$N$1:$N$10,[1]Data2!$N$11:$N$83</definedName>
    <definedName name="A126267678J">[1]Data2!$AU$1:$AU$10,[1]Data2!$AU$11:$AU$83</definedName>
    <definedName name="A126267682X">[1]Data1!$HB$1:$HB$10,[1]Data1!$HB$11:$HB$83</definedName>
    <definedName name="A126267686J">[1]Data1!$HH$1:$HH$10,[1]Data1!$HH$11:$HH$83</definedName>
    <definedName name="A126267690X">[1]Data1!$HK$1:$HK$10,[1]Data1!$HK$11:$HK$83</definedName>
    <definedName name="A126267694J">[1]Data1!$HZ$1:$HZ$10,[1]Data1!$HZ$11:$HZ$83</definedName>
    <definedName name="A126267698T">[1]Data1!$IF$1:$IF$10,[1]Data1!$IF$11:$IF$83</definedName>
    <definedName name="A126267702W">[1]Data2!$BD$1:$BD$10,[1]Data2!$BD$11:$BD$83</definedName>
    <definedName name="A126268794K">[1]Data3!$AZ$1:$AZ$10,[1]Data3!$AZ$11:$AZ$83</definedName>
    <definedName name="A126268798V">[1]Data3!$BX$1:$BX$10,[1]Data3!$BX$11:$BX$83</definedName>
    <definedName name="A126268802X">[1]Data3!$BL$1:$BL$10,[1]Data3!$BL$11:$BL$83</definedName>
    <definedName name="A126268806J">[1]Data3!$BC$1:$BC$10,[1]Data3!$BC$11:$BC$83</definedName>
    <definedName name="A126268810X">[1]Data3!$BI$1:$BI$10,[1]Data3!$BI$11:$BI$83</definedName>
    <definedName name="A126268814J">[1]Data3!$CD$1:$CD$10,[1]Data3!$CD$11:$CD$83</definedName>
    <definedName name="A126268818T">[1]Data3!$BU$1:$BU$10,[1]Data3!$BU$11:$BU$83</definedName>
    <definedName name="A126268822J">[1]Data3!$CJ$1:$CJ$10,[1]Data3!$CJ$11:$CJ$83</definedName>
    <definedName name="A126268826T">[1]Data3!$CV$1:$CV$10,[1]Data3!$CV$11:$CV$83</definedName>
    <definedName name="A126268830J">[1]Data3!$AK$1:$AK$10,[1]Data3!$AK$11:$AK$83</definedName>
    <definedName name="A126268834T">[1]Data3!$AW$1:$AW$10,[1]Data3!$AW$11:$AW$83</definedName>
    <definedName name="A126268838A">[1]Data3!$CA$1:$CA$10,[1]Data3!$CA$11:$CA$83</definedName>
    <definedName name="A126268842T">[1]Data3!$CG$1:$CG$10,[1]Data3!$CG$11:$CG$83</definedName>
    <definedName name="A126268846A">[1]Data3!$CM$1:$CM$10,[1]Data3!$CM$11:$CM$83</definedName>
    <definedName name="A126268850T">[1]Data3!$CS$1:$CS$10,[1]Data3!$CS$11:$CS$83</definedName>
    <definedName name="A126268854A">[1]Data3!$S$1:$S$10,[1]Data3!$S$11:$S$83</definedName>
    <definedName name="A126268858K">[1]Data3!$AB$1:$AB$10,[1]Data3!$AB$11:$AB$83</definedName>
    <definedName name="A126268862A">[1]Data3!$AE$1:$AE$10,[1]Data3!$AE$11:$AE$83</definedName>
    <definedName name="A126268866K">[1]Data3!$BF$1:$BF$10,[1]Data3!$BF$11:$BF$83</definedName>
    <definedName name="A126268870A">[1]Data3!$M$1:$M$10,[1]Data3!$M$11:$M$83</definedName>
    <definedName name="A126268874K">[1]Data3!$CP$1:$CP$10,[1]Data3!$CP$11:$CP$83</definedName>
    <definedName name="A126268878V">[1]Data3!$DB$1:$DB$10,[1]Data3!$DB$11:$DB$83</definedName>
    <definedName name="A126268882K">[1]Data3!$DE$1:$DE$10,[1]Data3!$DE$11:$DE$83</definedName>
    <definedName name="A126268886V">[1]Data3!$AH$1:$AH$10,[1]Data3!$AH$11:$AH$83</definedName>
    <definedName name="A126268890K">[1]Data3!$AQ$1:$AQ$10,[1]Data3!$AQ$11:$AQ$83</definedName>
    <definedName name="A126268894V">[1]Data3!$BO$1:$BO$10,[1]Data3!$BO$11:$BO$83</definedName>
    <definedName name="A126268898C">[1]Data3!$BR$1:$BR$10,[1]Data3!$BR$11:$BR$83</definedName>
    <definedName name="A126268902J">[1]Data3!$CY$1:$CY$10,[1]Data3!$CY$11:$CY$83</definedName>
    <definedName name="A126268906T">[1]Data3!$P$1:$P$10,[1]Data3!$P$11:$P$83</definedName>
    <definedName name="A126268910J">[1]Data3!$V$1:$V$10,[1]Data3!$V$11:$V$83</definedName>
    <definedName name="A126268914T">[1]Data3!$Y$1:$Y$10,[1]Data3!$Y$11:$Y$83</definedName>
    <definedName name="A126268918A">[1]Data3!$AN$1:$AN$10,[1]Data3!$AN$11:$AN$83</definedName>
    <definedName name="A126268922T">[1]Data3!$AT$1:$AT$10,[1]Data3!$AT$11:$AT$83</definedName>
    <definedName name="A126268926A">[1]Data3!$DH$1:$DH$10,[1]Data3!$DH$11:$DH$83</definedName>
    <definedName name="A126270018K">[1]Data1!$EN$1:$EN$10,[1]Data1!$EN$11:$EN$83</definedName>
    <definedName name="A126270022A">[1]Data1!$FL$1:$FL$10,[1]Data1!$FL$11:$FL$83</definedName>
    <definedName name="A126270026K">[1]Data1!$EZ$1:$EZ$10,[1]Data1!$EZ$11:$EZ$83</definedName>
    <definedName name="A126270030A">[1]Data1!$EQ$1:$EQ$10,[1]Data1!$EQ$11:$EQ$83</definedName>
    <definedName name="A126270034K">[1]Data1!$EW$1:$EW$10,[1]Data1!$EW$11:$EW$83</definedName>
    <definedName name="A126270038V">[1]Data1!$FR$1:$FR$10,[1]Data1!$FR$11:$FR$83</definedName>
    <definedName name="A126270042K">[1]Data1!$FI$1:$FI$10,[1]Data1!$FI$11:$FI$83</definedName>
    <definedName name="A126270046V">[1]Data1!$FX$1:$FX$10,[1]Data1!$FX$11:$FX$83</definedName>
    <definedName name="A126270050K">[1]Data1!$GJ$1:$GJ$10,[1]Data1!$GJ$11:$GJ$83</definedName>
    <definedName name="A126270054V">[1]Data1!$DY$1:$DY$10,[1]Data1!$DY$11:$DY$83</definedName>
    <definedName name="A126270058C">[1]Data1!$EK$1:$EK$10,[1]Data1!$EK$11:$EK$83</definedName>
    <definedName name="A126270062V">[1]Data1!$FO$1:$FO$10,[1]Data1!$FO$11:$FO$83</definedName>
    <definedName name="A126270066C">[1]Data1!$FU$1:$FU$10,[1]Data1!$FU$11:$FU$83</definedName>
    <definedName name="A126270070V">[1]Data1!$GA$1:$GA$10,[1]Data1!$GA$11:$GA$83</definedName>
    <definedName name="A126270074C">[1]Data1!$GG$1:$GG$10,[1]Data1!$GG$11:$GG$83</definedName>
    <definedName name="A126270078L">[1]Data1!$DG$1:$DG$10,[1]Data1!$DG$11:$DG$83</definedName>
    <definedName name="A126270082C">[1]Data1!$DP$1:$DP$10,[1]Data1!$DP$11:$DP$83</definedName>
    <definedName name="A126270086L">[1]Data1!$DS$1:$DS$10,[1]Data1!$DS$11:$DS$83</definedName>
    <definedName name="A126270090C">[1]Data1!$ET$1:$ET$10,[1]Data1!$ET$11:$ET$83</definedName>
    <definedName name="A126270094L">[1]Data1!$DA$1:$DA$10,[1]Data1!$DA$11:$DA$83</definedName>
    <definedName name="A126270098W">[1]Data1!$GD$1:$GD$10,[1]Data1!$GD$11:$GD$83</definedName>
    <definedName name="A126270102A">[1]Data1!$GP$1:$GP$10,[1]Data1!$GP$11:$GP$83</definedName>
    <definedName name="A126270106K">[1]Data1!$GS$1:$GS$10,[1]Data1!$GS$11:$GS$83</definedName>
    <definedName name="A126270110A">[1]Data1!$DV$1:$DV$10,[1]Data1!$DV$11:$DV$83</definedName>
    <definedName name="A126270114K">[1]Data1!$EE$1:$EE$10,[1]Data1!$EE$11:$EE$83</definedName>
    <definedName name="A126270118V">[1]Data1!$FC$1:$FC$10,[1]Data1!$FC$11:$FC$83</definedName>
    <definedName name="A126270122K">[1]Data1!$FF$1:$FF$10,[1]Data1!$FF$11:$FF$83</definedName>
    <definedName name="A126270126V">[1]Data1!$GM$1:$GM$10,[1]Data1!$GM$11:$GM$83</definedName>
    <definedName name="A126270130K">[1]Data1!$DD$1:$DD$10,[1]Data1!$DD$11:$DD$83</definedName>
    <definedName name="A126270134V">[1]Data1!$DJ$1:$DJ$10,[1]Data1!$DJ$11:$DJ$83</definedName>
    <definedName name="A126270138C">[1]Data1!$DM$1:$DM$10,[1]Data1!$DM$11:$DM$83</definedName>
    <definedName name="A126270142V">[1]Data1!$EB$1:$EB$10,[1]Data1!$EB$11:$EB$83</definedName>
    <definedName name="A126270146C">[1]Data1!$EH$1:$EH$10,[1]Data1!$EH$11:$EH$83</definedName>
    <definedName name="A126270150V">[1]Data1!$GV$1:$GV$10,[1]Data1!$GV$11:$GV$83</definedName>
    <definedName name="A126271242W">[1]Data2!$CT$1:$CT$10,[1]Data2!$CT$11:$CT$83</definedName>
    <definedName name="A126271246F">[1]Data2!$DR$1:$DR$10,[1]Data2!$DR$11:$DR$83</definedName>
    <definedName name="A126271250W">[1]Data2!$DF$1:$DF$10,[1]Data2!$DF$11:$DF$83</definedName>
    <definedName name="A126271254F">[1]Data2!$CW$1:$CW$10,[1]Data2!$CW$11:$CW$83</definedName>
    <definedName name="A126271258R">[1]Data2!$DC$1:$DC$10,[1]Data2!$DC$11:$DC$83</definedName>
    <definedName name="A126271262F">[1]Data2!$DX$1:$DX$10,[1]Data2!$DX$11:$DX$83</definedName>
    <definedName name="A126271266R">[1]Data2!$DO$1:$DO$10,[1]Data2!$DO$11:$DO$83</definedName>
    <definedName name="A126271270F">[1]Data2!$ED$1:$ED$10,[1]Data2!$ED$11:$ED$83</definedName>
    <definedName name="A126271274R">[1]Data2!$EP$1:$EP$10,[1]Data2!$EP$11:$EP$83</definedName>
    <definedName name="A126271278X">[1]Data2!$CE$1:$CE$10,[1]Data2!$CE$11:$CE$83</definedName>
    <definedName name="A126271282R">[1]Data2!$CQ$1:$CQ$10,[1]Data2!$CQ$11:$CQ$83</definedName>
    <definedName name="A126271286X">[1]Data2!$DU$1:$DU$10,[1]Data2!$DU$11:$DU$83</definedName>
    <definedName name="A126271290R">[1]Data2!$EA$1:$EA$10,[1]Data2!$EA$11:$EA$83</definedName>
    <definedName name="A126271294X">[1]Data2!$EG$1:$EG$10,[1]Data2!$EG$11:$EG$83</definedName>
    <definedName name="A126271298J">[1]Data2!$EM$1:$EM$10,[1]Data2!$EM$11:$EM$83</definedName>
    <definedName name="A126271302L">[1]Data2!$BM$1:$BM$10,[1]Data2!$BM$11:$BM$83</definedName>
    <definedName name="A126271306W">[1]Data2!$BV$1:$BV$10,[1]Data2!$BV$11:$BV$83</definedName>
    <definedName name="A126271310L">[1]Data2!$BY$1:$BY$10,[1]Data2!$BY$11:$BY$83</definedName>
    <definedName name="A126271314W">[1]Data2!$CZ$1:$CZ$10,[1]Data2!$CZ$11:$CZ$83</definedName>
    <definedName name="A126271318F">[1]Data2!$BG$1:$BG$10,[1]Data2!$BG$11:$BG$83</definedName>
    <definedName name="A126271322W">[1]Data2!$EJ$1:$EJ$10,[1]Data2!$EJ$11:$EJ$83</definedName>
    <definedName name="A126271326F">[1]Data2!$EV$1:$EV$10,[1]Data2!$EV$11:$EV$83</definedName>
    <definedName name="A126271330W">[1]Data2!$EY$1:$EY$10,[1]Data2!$EY$11:$EY$83</definedName>
    <definedName name="A126271334F">[1]Data2!$CB$1:$CB$10,[1]Data2!$CB$11:$CB$83</definedName>
    <definedName name="A126271338R">[1]Data2!$CK$1:$CK$10,[1]Data2!$CK$11:$CK$83</definedName>
    <definedName name="A126271342F">[1]Data2!$DI$1:$DI$10,[1]Data2!$DI$11:$DI$83</definedName>
    <definedName name="A126271346R">[1]Data2!$DL$1:$DL$10,[1]Data2!$DL$11:$DL$83</definedName>
    <definedName name="A126271350F">[1]Data2!$ES$1:$ES$10,[1]Data2!$ES$11:$ES$83</definedName>
    <definedName name="A126271354R">[1]Data2!$BJ$1:$BJ$10,[1]Data2!$BJ$11:$BJ$83</definedName>
    <definedName name="A126271358X">[1]Data2!$BP$1:$BP$10,[1]Data2!$BP$11:$BP$83</definedName>
    <definedName name="A126271362R">[1]Data2!$BS$1:$BS$10,[1]Data2!$BS$11:$BS$83</definedName>
    <definedName name="A126271366X">[1]Data2!$CH$1:$CH$10,[1]Data2!$CH$11:$CH$83</definedName>
    <definedName name="A126271370R">[1]Data2!$CN$1:$CN$10,[1]Data2!$CN$11:$CN$83</definedName>
    <definedName name="A126271374X">[1]Data2!$FB$1:$FB$10,[1]Data2!$FB$11:$FB$83</definedName>
    <definedName name="A126272466A">[1]Data2!$GR$1:$GR$10,[1]Data2!$GR$11:$GR$83</definedName>
    <definedName name="A126272470T">[1]Data2!$HP$1:$HP$10,[1]Data2!$HP$11:$HP$83</definedName>
    <definedName name="A126272474A">[1]Data2!$HD$1:$HD$10,[1]Data2!$HD$11:$HD$83</definedName>
    <definedName name="A126272478K">[1]Data2!$GU$1:$GU$10,[1]Data2!$GU$11:$GU$83</definedName>
    <definedName name="A126272482A">[1]Data2!$HA$1:$HA$10,[1]Data2!$HA$11:$HA$83</definedName>
    <definedName name="A126272486K">[1]Data2!$HV$1:$HV$10,[1]Data2!$HV$11:$HV$83</definedName>
    <definedName name="A126272490A">[1]Data2!$HM$1:$HM$10,[1]Data2!$HM$11:$HM$83</definedName>
    <definedName name="A126272494K">[1]Data2!$IB$1:$IB$10,[1]Data2!$IB$11:$IB$83</definedName>
    <definedName name="A126272498V">[1]Data2!$IN$1:$IN$10,[1]Data2!$IN$11:$IN$83</definedName>
    <definedName name="A126272502X">[1]Data2!$GC$1:$GC$10,[1]Data2!$GC$11:$GC$83</definedName>
    <definedName name="A126272506J">[1]Data2!$GO$1:$GO$10,[1]Data2!$GO$11:$GO$83</definedName>
    <definedName name="A126272510X">[1]Data2!$HS$1:$HS$10,[1]Data2!$HS$11:$HS$83</definedName>
    <definedName name="A126272514J">[1]Data2!$HY$1:$HY$10,[1]Data2!$HY$11:$HY$83</definedName>
    <definedName name="A126272518T">[1]Data2!$IE$1:$IE$10,[1]Data2!$IE$11:$IE$83</definedName>
    <definedName name="A126272522J">[1]Data2!$IK$1:$IK$10,[1]Data2!$IK$11:$IK$83</definedName>
    <definedName name="A126272526T">[1]Data2!$FK$1:$FK$10,[1]Data2!$FK$11:$FK$83</definedName>
    <definedName name="A126272530J">[1]Data2!$FT$1:$FT$10,[1]Data2!$FT$11:$FT$83</definedName>
    <definedName name="A126272534T">[1]Data2!$FW$1:$FW$10,[1]Data2!$FW$11:$FW$83</definedName>
    <definedName name="A126272538A">[1]Data2!$GX$1:$GX$10,[1]Data2!$GX$11:$GX$83</definedName>
    <definedName name="A126272542T">[1]Data2!$FE$1:$FE$10,[1]Data2!$FE$11:$FE$83</definedName>
    <definedName name="A126272546A">[1]Data2!$IH$1:$IH$10,[1]Data2!$IH$11:$IH$83</definedName>
    <definedName name="A126272550T">[1]Data3!$D$1:$D$10,[1]Data3!$D$11:$D$83</definedName>
    <definedName name="A126272554A">[1]Data3!$G$1:$G$10,[1]Data3!$G$11:$G$83</definedName>
    <definedName name="A126272558K">[1]Data2!$FZ$1:$FZ$10,[1]Data2!$FZ$11:$FZ$83</definedName>
    <definedName name="A126272562A">[1]Data2!$GI$1:$GI$10,[1]Data2!$GI$11:$GI$83</definedName>
    <definedName name="A126272566K">[1]Data2!$HG$1:$HG$10,[1]Data2!$HG$11:$HG$83</definedName>
    <definedName name="A126272570A">[1]Data2!$HJ$1:$HJ$10,[1]Data2!$HJ$11:$HJ$83</definedName>
    <definedName name="A126272574K">[1]Data2!$IQ$1:$IQ$10,[1]Data2!$IQ$11:$IQ$83</definedName>
    <definedName name="A126272578V">[1]Data2!$FH$1:$FH$10,[1]Data2!$FH$11:$FH$83</definedName>
    <definedName name="A126272582K">[1]Data2!$FN$1:$FN$10,[1]Data2!$FN$11:$FN$83</definedName>
    <definedName name="A126272586V">[1]Data2!$FQ$1:$FQ$10,[1]Data2!$FQ$11:$FQ$83</definedName>
    <definedName name="A126272590K">[1]Data2!$GF$1:$GF$10,[1]Data2!$GF$11:$GF$83</definedName>
    <definedName name="A126272594V">[1]Data2!$GL$1:$GL$10,[1]Data2!$GL$11:$GL$83</definedName>
    <definedName name="A126272598C">[1]Data3!$J$1:$J$10,[1]Data3!$J$11:$J$83</definedName>
    <definedName name="A126273698F">Data1!$AO$1:$AO$10,Data1!$AO$11:$AO$18</definedName>
    <definedName name="A126273698F_Data">Data1!$AO$11:$AO$18</definedName>
    <definedName name="A126273698F_Latest">Data1!$AO$18</definedName>
    <definedName name="A126273702K">Data1!$BJ$1:$BJ$10,Data1!$BJ$11:$BJ$18</definedName>
    <definedName name="A126273702K_Data">Data1!$BJ$11:$BJ$18</definedName>
    <definedName name="A126273702K_Latest">Data1!$BJ$18</definedName>
    <definedName name="A126273706V">Data1!$BS$1:$BS$10,Data1!$BS$11:$BS$18</definedName>
    <definedName name="A126273706V_Data">Data1!$BS$11:$BS$18</definedName>
    <definedName name="A126273706V_Latest">Data1!$BS$18</definedName>
    <definedName name="A126273710K">Data1!$CE$1:$CE$10,Data1!$CE$11:$CE$18</definedName>
    <definedName name="A126273710K_Data">Data1!$CE$11:$CE$18</definedName>
    <definedName name="A126273710K_Latest">Data1!$CE$18</definedName>
    <definedName name="A126273714V">Data1!$CQ$1:$CQ$10,Data1!$CQ$11:$CQ$18</definedName>
    <definedName name="A126273714V_Data">Data1!$CQ$11:$CQ$18</definedName>
    <definedName name="A126273714V_Latest">Data1!$CQ$18</definedName>
    <definedName name="A126273718C">Data1!$ED$1:$ED$10,Data1!$ED$11:$ED$18</definedName>
    <definedName name="A126273718C_Data">Data1!$ED$11:$ED$18</definedName>
    <definedName name="A126273718C_Latest">Data1!$ED$18</definedName>
    <definedName name="A126273722V">Data1!$EV$1:$EV$10,Data1!$EV$11:$EV$18</definedName>
    <definedName name="A126273722V_Data">Data1!$EV$11:$EV$18</definedName>
    <definedName name="A126273722V_Latest">Data1!$EV$18</definedName>
    <definedName name="A126273726C">Data1!$AR$1:$AR$10,Data1!$AR$11:$AR$18</definedName>
    <definedName name="A126273726C_Data">Data1!$AR$11:$AR$18</definedName>
    <definedName name="A126273726C_Latest">Data1!$AR$18</definedName>
    <definedName name="A126273730V">Data1!$AX$1:$AX$10,Data1!$AX$11:$AX$18</definedName>
    <definedName name="A126273730V_Data">Data1!$AX$11:$AX$18</definedName>
    <definedName name="A126273730V_Latest">Data1!$AX$18</definedName>
    <definedName name="A126273734C">Data1!$CW$1:$CW$10,Data1!$CW$11:$CW$18</definedName>
    <definedName name="A126273734C_Data">Data1!$CW$11:$CW$18</definedName>
    <definedName name="A126273734C_Latest">Data1!$CW$18</definedName>
    <definedName name="A126273738L">Data1!$EJ$1:$EJ$10,Data1!$EJ$11:$EJ$18</definedName>
    <definedName name="A126273738L_Data">Data1!$EJ$11:$EJ$18</definedName>
    <definedName name="A126273738L_Latest">Data1!$EJ$18</definedName>
    <definedName name="A126273742C">Data1!$CN$1:$CN$10,Data1!$CN$11:$CN$18</definedName>
    <definedName name="A126273742C_Data">Data1!$CN$11:$CN$18</definedName>
    <definedName name="A126273742C_Latest">Data1!$CN$18</definedName>
    <definedName name="A126273746L">Data1!$DC$1:$DC$10,Data1!$DC$11:$DC$18</definedName>
    <definedName name="A126273746L_Data">Data1!$DC$11:$DC$18</definedName>
    <definedName name="A126273746L_Latest">Data1!$DC$18</definedName>
    <definedName name="A126273750C">Data1!$DO$1:$DO$10,Data1!$DO$11:$DO$18</definedName>
    <definedName name="A126273750C_Data">Data1!$DO$11:$DO$18</definedName>
    <definedName name="A126273750C_Latest">Data1!$DO$18</definedName>
    <definedName name="A126273754L">Data1!$ES$1:$ES$10,Data1!$ES$11:$ES$18</definedName>
    <definedName name="A126273754L_Data">Data1!$ES$11:$ES$18</definedName>
    <definedName name="A126273754L_Latest">Data1!$ES$18</definedName>
    <definedName name="A126273758W">Data1!$Z$1:$Z$10,Data1!$Z$11:$Z$18</definedName>
    <definedName name="A126273758W_Data">Data1!$Z$11:$Z$18</definedName>
    <definedName name="A126273758W_Latest">Data1!$Z$18</definedName>
    <definedName name="A126273762L">Data1!$AL$1:$AL$10,Data1!$AL$11:$AL$18</definedName>
    <definedName name="A126273762L_Data">Data1!$AL$11:$AL$18</definedName>
    <definedName name="A126273762L_Latest">Data1!$AL$18</definedName>
    <definedName name="A126273766W">Data1!$BV$1:$BV$10,Data1!$BV$11:$BV$18</definedName>
    <definedName name="A126273766W_Data">Data1!$BV$11:$BV$18</definedName>
    <definedName name="A126273766W_Latest">Data1!$BV$18</definedName>
    <definedName name="A126273770L">Data1!$CT$1:$CT$10,Data1!$CT$11:$CT$18</definedName>
    <definedName name="A126273770L_Data">Data1!$CT$11:$CT$18</definedName>
    <definedName name="A126273770L_Latest">Data1!$CT$18</definedName>
    <definedName name="A126273774W">Data1!$CZ$1:$CZ$10,Data1!$CZ$11:$CZ$18</definedName>
    <definedName name="A126273774W_Data">Data1!$CZ$11:$CZ$18</definedName>
    <definedName name="A126273774W_Latest">Data1!$CZ$18</definedName>
    <definedName name="A126273778F">Data1!$DF$1:$DF$10,Data1!$DF$11:$DF$18</definedName>
    <definedName name="A126273778F_Data">Data1!$DF$11:$DF$18</definedName>
    <definedName name="A126273778F_Latest">Data1!$DF$18</definedName>
    <definedName name="A126273782W">Data1!$DL$1:$DL$10,Data1!$DL$11:$DL$18</definedName>
    <definedName name="A126273782W_Data">Data1!$DL$11:$DL$18</definedName>
    <definedName name="A126273782W_Latest">Data1!$DL$18</definedName>
    <definedName name="A126273786F">Data1!$EG$1:$EG$10,Data1!$EG$11:$EG$18</definedName>
    <definedName name="A126273786F_Data">Data1!$EG$11:$EG$18</definedName>
    <definedName name="A126273786F_Latest">Data1!$EG$18</definedName>
    <definedName name="A126273790W">Data1!$FB$1:$FB$10,Data1!$FB$11:$FB$18</definedName>
    <definedName name="A126273790W_Data">Data1!$FB$11:$FB$18</definedName>
    <definedName name="A126273790W_Latest">Data1!$FB$18</definedName>
    <definedName name="A126273794F">Data1!$H$1:$H$10,Data1!$H$11:$H$18</definedName>
    <definedName name="A126273794F_Data">Data1!$H$11:$H$18</definedName>
    <definedName name="A126273794F_Latest">Data1!$H$18</definedName>
    <definedName name="A126273798R">Data1!$Q$1:$Q$10,Data1!$Q$11:$Q$18</definedName>
    <definedName name="A126273798R_Data">Data1!$Q$11:$Q$18</definedName>
    <definedName name="A126273798R_Latest">Data1!$Q$18</definedName>
    <definedName name="A126273802V">Data1!$T$1:$T$10,Data1!$T$11:$T$18</definedName>
    <definedName name="A126273802V_Data">Data1!$T$11:$T$18</definedName>
    <definedName name="A126273802V_Latest">Data1!$T$18</definedName>
    <definedName name="A126273806C">Data1!$AU$1:$AU$10,Data1!$AU$11:$AU$18</definedName>
    <definedName name="A126273806C_Data">Data1!$AU$11:$AU$18</definedName>
    <definedName name="A126273806C_Latest">Data1!$AU$18</definedName>
    <definedName name="A126273810V">Data1!$BA$1:$BA$10,Data1!$BA$11:$BA$18</definedName>
    <definedName name="A126273810V_Data">Data1!$BA$11:$BA$18</definedName>
    <definedName name="A126273810V_Latest">Data1!$BA$18</definedName>
    <definedName name="A126273814C">Data1!$BD$1:$BD$10,Data1!$BD$11:$BD$18</definedName>
    <definedName name="A126273814C_Data">Data1!$BD$11:$BD$18</definedName>
    <definedName name="A126273814C_Latest">Data1!$BD$18</definedName>
    <definedName name="A126273818L">Data1!$BY$1:$BY$10,Data1!$BY$11:$BY$18</definedName>
    <definedName name="A126273818L_Data">Data1!$BY$11:$BY$18</definedName>
    <definedName name="A126273818L_Latest">Data1!$BY$18</definedName>
    <definedName name="A126273822C">Data1!$DI$1:$DI$10,Data1!$DI$11:$DI$18</definedName>
    <definedName name="A126273822C_Data">Data1!$DI$11:$DI$18</definedName>
    <definedName name="A126273822C_Latest">Data1!$DI$18</definedName>
    <definedName name="A126273826L">Data1!$DU$1:$DU$10,Data1!$DU$11:$DU$18</definedName>
    <definedName name="A126273826L_Data">Data1!$DU$11:$DU$18</definedName>
    <definedName name="A126273826L_Latest">Data1!$DU$18</definedName>
    <definedName name="A126273830C">Data1!$DX$1:$DX$10,Data1!$DX$11:$DX$18</definedName>
    <definedName name="A126273830C_Data">Data1!$DX$11:$DX$18</definedName>
    <definedName name="A126273830C_Latest">Data1!$DX$18</definedName>
    <definedName name="A126273834L">Data1!$EM$1:$EM$10,Data1!$EM$11:$EM$18</definedName>
    <definedName name="A126273834L_Data">Data1!$EM$11:$EM$18</definedName>
    <definedName name="A126273834L_Latest">Data1!$EM$18</definedName>
    <definedName name="A126273838W">Data1!$EP$1:$EP$10,Data1!$EP$11:$EP$18</definedName>
    <definedName name="A126273838W_Data">Data1!$EP$11:$EP$18</definedName>
    <definedName name="A126273838W_Latest">Data1!$EP$18</definedName>
    <definedName name="A126273842L">Data1!$W$1:$W$10,Data1!$W$11:$W$18</definedName>
    <definedName name="A126273842L_Data">Data1!$W$11:$W$18</definedName>
    <definedName name="A126273842L_Latest">Data1!$W$18</definedName>
    <definedName name="A126273846W">Data1!$AF$1:$AF$10,Data1!$AF$11:$AF$18</definedName>
    <definedName name="A126273846W_Data">Data1!$AF$11:$AF$18</definedName>
    <definedName name="A126273846W_Latest">Data1!$AF$18</definedName>
    <definedName name="A126273850L">Data1!$CH$1:$CH$10,Data1!$CH$11:$CH$18</definedName>
    <definedName name="A126273850L_Data">Data1!$CH$11:$CH$18</definedName>
    <definedName name="A126273850L_Latest">Data1!$CH$18</definedName>
    <definedName name="A126273854W">Data1!$CK$1:$CK$10,Data1!$CK$11:$CK$18</definedName>
    <definedName name="A126273854W_Data">Data1!$CK$11:$CK$18</definedName>
    <definedName name="A126273854W_Latest">Data1!$CK$18</definedName>
    <definedName name="A126273858F">Data1!$DR$1:$DR$10,Data1!$DR$11:$DR$18</definedName>
    <definedName name="A126273858F_Data">Data1!$DR$11:$DR$18</definedName>
    <definedName name="A126273858F_Latest">Data1!$DR$18</definedName>
    <definedName name="A126273862W">Data1!$FE$1:$FE$10,Data1!$FE$11:$FE$18</definedName>
    <definedName name="A126273862W_Data">Data1!$FE$11:$FE$18</definedName>
    <definedName name="A126273862W_Latest">Data1!$FE$18</definedName>
    <definedName name="A126273866F">Data1!$E$1:$E$10,Data1!$E$11:$E$18</definedName>
    <definedName name="A126273866F_Data">Data1!$E$11:$E$18</definedName>
    <definedName name="A126273866F_Latest">Data1!$E$18</definedName>
    <definedName name="A126273870W">Data1!$K$1:$K$10,Data1!$K$11:$K$18</definedName>
    <definedName name="A126273870W_Data">Data1!$K$11:$K$18</definedName>
    <definedName name="A126273870W_Latest">Data1!$K$18</definedName>
    <definedName name="A126273874F">Data1!$N$1:$N$10,Data1!$N$11:$N$18</definedName>
    <definedName name="A126273874F_Data">Data1!$N$11:$N$18</definedName>
    <definedName name="A126273874F_Latest">Data1!$N$18</definedName>
    <definedName name="A126273878R">Data1!$AC$1:$AC$10,Data1!$AC$11:$AC$18</definedName>
    <definedName name="A126273878R_Data">Data1!$AC$11:$AC$18</definedName>
    <definedName name="A126273878R_Latest">Data1!$AC$18</definedName>
    <definedName name="A126273882F">Data1!$BM$1:$BM$10,Data1!$BM$11:$BM$18</definedName>
    <definedName name="A126273882F_Data">Data1!$BM$11:$BM$18</definedName>
    <definedName name="A126273882F_Latest">Data1!$BM$18</definedName>
    <definedName name="A126273886R">Data1!$BP$1:$BP$10,Data1!$BP$11:$BP$18</definedName>
    <definedName name="A126273886R_Data">Data1!$BP$11:$BP$18</definedName>
    <definedName name="A126273886R_Latest">Data1!$BP$18</definedName>
    <definedName name="A126273890F">Data1!$AI$1:$AI$10,Data1!$AI$11:$AI$18</definedName>
    <definedName name="A126273890F_Data">Data1!$AI$11:$AI$18</definedName>
    <definedName name="A126273890F_Latest">Data1!$AI$18</definedName>
    <definedName name="A126273894R">Data1!$BG$1:$BG$10,Data1!$BG$11:$BG$18</definedName>
    <definedName name="A126273894R_Data">Data1!$BG$11:$BG$18</definedName>
    <definedName name="A126273894R_Latest">Data1!$BG$18</definedName>
    <definedName name="A126273898X">Data1!$CB$1:$CB$10,Data1!$CB$11:$CB$18</definedName>
    <definedName name="A126273898X_Data">Data1!$CB$11:$CB$18</definedName>
    <definedName name="A126273898X_Latest">Data1!$CB$18</definedName>
    <definedName name="A126273902C">Data1!$EA$1:$EA$10,Data1!$EA$11:$EA$18</definedName>
    <definedName name="A126273902C_Data">Data1!$EA$11:$EA$18</definedName>
    <definedName name="A126273902C_Latest">Data1!$EA$18</definedName>
    <definedName name="A126273906L">Data1!$EY$1:$EY$10,Data1!$EY$11:$EY$18</definedName>
    <definedName name="A126273906L_Data">Data1!$EY$11:$EY$18</definedName>
    <definedName name="A126273906L_Latest">Data1!$EY$18</definedName>
    <definedName name="A126273910C">Data1!$B$1:$B$10,Data1!$B$11:$B$18</definedName>
    <definedName name="A126273910C_Data">Data1!$B$11:$B$18</definedName>
    <definedName name="A126273910C_Latest">Data1!$B$18</definedName>
    <definedName name="A126273914L">Data9!$EQ$1:$EQ$10,Data9!$EQ$11:$EQ$18</definedName>
    <definedName name="A126273914L_Data">Data9!$EQ$11:$EQ$18</definedName>
    <definedName name="A126273914L_Latest">Data9!$EQ$18</definedName>
    <definedName name="A126273918W">Data9!$FL$1:$FL$10,Data9!$FL$11:$FL$18</definedName>
    <definedName name="A126273918W_Data">Data9!$FL$11:$FL$18</definedName>
    <definedName name="A126273918W_Latest">Data9!$FL$18</definedName>
    <definedName name="A126273922L">Data9!$FU$1:$FU$10,Data9!$FU$11:$FU$18</definedName>
    <definedName name="A126273922L_Data">Data9!$FU$11:$FU$18</definedName>
    <definedName name="A126273922L_Latest">Data9!$FU$18</definedName>
    <definedName name="A126273926W">Data9!$GG$1:$GG$10,Data9!$GG$11:$GG$18</definedName>
    <definedName name="A126273926W_Data">Data9!$GG$11:$GG$18</definedName>
    <definedName name="A126273926W_Latest">Data9!$GG$18</definedName>
    <definedName name="A126273930L">Data9!$GS$1:$GS$10,Data9!$GS$11:$GS$18</definedName>
    <definedName name="A126273930L_Data">Data9!$GS$11:$GS$18</definedName>
    <definedName name="A126273930L_Latest">Data9!$GS$18</definedName>
    <definedName name="A126273934W">Data9!$IF$1:$IF$10,Data9!$IF$11:$IF$18</definedName>
    <definedName name="A126273934W_Data">Data9!$IF$11:$IF$18</definedName>
    <definedName name="A126273934W_Latest">Data9!$IF$18</definedName>
    <definedName name="A126273938F">Data10!$H$1:$H$10,Data10!$H$11:$H$18</definedName>
    <definedName name="A126273938F_Data">Data10!$H$11:$H$18</definedName>
    <definedName name="A126273938F_Latest">Data10!$H$18</definedName>
    <definedName name="A126273942W">Data9!$ET$1:$ET$10,Data9!$ET$11:$ET$18</definedName>
    <definedName name="A126273942W_Data">Data9!$ET$11:$ET$18</definedName>
    <definedName name="A126273942W_Latest">Data9!$ET$18</definedName>
    <definedName name="A126273946F">Data9!$EZ$1:$EZ$10,Data9!$EZ$11:$EZ$18</definedName>
    <definedName name="A126273946F_Data">Data9!$EZ$11:$EZ$18</definedName>
    <definedName name="A126273946F_Latest">Data9!$EZ$18</definedName>
    <definedName name="A126273950W">Data9!$GY$1:$GY$10,Data9!$GY$11:$GY$18</definedName>
    <definedName name="A126273950W_Data">Data9!$GY$11:$GY$18</definedName>
    <definedName name="A126273950W_Latest">Data9!$GY$18</definedName>
    <definedName name="A126273954F">Data9!$IL$1:$IL$10,Data9!$IL$11:$IL$18</definedName>
    <definedName name="A126273954F_Data">Data9!$IL$11:$IL$18</definedName>
    <definedName name="A126273954F_Latest">Data9!$IL$18</definedName>
    <definedName name="A126273958R">Data9!$GP$1:$GP$10,Data9!$GP$11:$GP$18</definedName>
    <definedName name="A126273958R_Data">Data9!$GP$11:$GP$18</definedName>
    <definedName name="A126273958R_Latest">Data9!$GP$18</definedName>
    <definedName name="A126273962F">Data9!$HE$1:$HE$10,Data9!$HE$11:$HE$18</definedName>
    <definedName name="A126273962F_Data">Data9!$HE$11:$HE$18</definedName>
    <definedName name="A126273962F_Latest">Data9!$HE$18</definedName>
    <definedName name="A126273966R">Data9!$HQ$1:$HQ$10,Data9!$HQ$11:$HQ$18</definedName>
    <definedName name="A126273966R_Data">Data9!$HQ$11:$HQ$18</definedName>
    <definedName name="A126273966R_Latest">Data9!$HQ$18</definedName>
    <definedName name="A126273970F">Data10!$E$1:$E$10,Data10!$E$11:$E$18</definedName>
    <definedName name="A126273970F_Data">Data10!$E$11:$E$18</definedName>
    <definedName name="A126273970F_Latest">Data10!$E$18</definedName>
    <definedName name="A126273974R">Data9!$EB$1:$EB$10,Data9!$EB$11:$EB$18</definedName>
    <definedName name="A126273974R_Data">Data9!$EB$11:$EB$18</definedName>
    <definedName name="A126273974R_Latest">Data9!$EB$18</definedName>
    <definedName name="A126273978X">Data9!$EN$1:$EN$10,Data9!$EN$11:$EN$18</definedName>
    <definedName name="A126273978X_Data">Data9!$EN$11:$EN$18</definedName>
    <definedName name="A126273978X_Latest">Data9!$EN$18</definedName>
    <definedName name="A126273982R">Data9!$FX$1:$FX$10,Data9!$FX$11:$FX$18</definedName>
    <definedName name="A126273982R_Data">Data9!$FX$11:$FX$18</definedName>
    <definedName name="A126273982R_Latest">Data9!$FX$18</definedName>
    <definedName name="A126273986X">Data9!$GV$1:$GV$10,Data9!$GV$11:$GV$18</definedName>
    <definedName name="A126273986X_Data">Data9!$GV$11:$GV$18</definedName>
    <definedName name="A126273986X_Latest">Data9!$GV$18</definedName>
    <definedName name="A126273990R">Data9!$HB$1:$HB$10,Data9!$HB$11:$HB$18</definedName>
    <definedName name="A126273990R_Data">Data9!$HB$11:$HB$18</definedName>
    <definedName name="A126273990R_Latest">Data9!$HB$18</definedName>
    <definedName name="A126273994X">Data9!$HH$1:$HH$10,Data9!$HH$11:$HH$18</definedName>
    <definedName name="A126273994X_Data">Data9!$HH$11:$HH$18</definedName>
    <definedName name="A126273994X_Latest">Data9!$HH$18</definedName>
    <definedName name="A126273998J">Data9!$HN$1:$HN$10,Data9!$HN$11:$HN$18</definedName>
    <definedName name="A126273998J_Data">Data9!$HN$11:$HN$18</definedName>
    <definedName name="A126273998J_Latest">Data9!$HN$18</definedName>
    <definedName name="A126274002R">Data9!$II$1:$II$10,Data9!$II$11:$II$18</definedName>
    <definedName name="A126274002R_Data">Data9!$II$11:$II$18</definedName>
    <definedName name="A126274002R_Latest">Data9!$II$18</definedName>
    <definedName name="A126274006X">Data10!$N$1:$N$10,Data10!$N$11:$N$18</definedName>
    <definedName name="A126274006X_Data">Data10!$N$11:$N$18</definedName>
    <definedName name="A126274006X_Latest">Data10!$N$18</definedName>
    <definedName name="A126274010R">Data9!$DJ$1:$DJ$10,Data9!$DJ$11:$DJ$18</definedName>
    <definedName name="A126274010R_Data">Data9!$DJ$11:$DJ$18</definedName>
    <definedName name="A126274010R_Latest">Data9!$DJ$18</definedName>
    <definedName name="A126274014X">Data9!$DS$1:$DS$10,Data9!$DS$11:$DS$18</definedName>
    <definedName name="A126274014X_Data">Data9!$DS$11:$DS$18</definedName>
    <definedName name="A126274014X_Latest">Data9!$DS$18</definedName>
    <definedName name="A126274018J">Data9!$DV$1:$DV$10,Data9!$DV$11:$DV$18</definedName>
    <definedName name="A126274018J_Data">Data9!$DV$11:$DV$18</definedName>
    <definedName name="A126274018J_Latest">Data9!$DV$18</definedName>
    <definedName name="A126274022X">Data9!$EW$1:$EW$10,Data9!$EW$11:$EW$18</definedName>
    <definedName name="A126274022X_Data">Data9!$EW$11:$EW$18</definedName>
    <definedName name="A126274022X_Latest">Data9!$EW$18</definedName>
    <definedName name="A126274026J">Data9!$FC$1:$FC$10,Data9!$FC$11:$FC$18</definedName>
    <definedName name="A126274026J_Data">Data9!$FC$11:$FC$18</definedName>
    <definedName name="A126274026J_Latest">Data9!$FC$18</definedName>
    <definedName name="A126274030X">Data9!$FF$1:$FF$10,Data9!$FF$11:$FF$18</definedName>
    <definedName name="A126274030X_Data">Data9!$FF$11:$FF$18</definedName>
    <definedName name="A126274030X_Latest">Data9!$FF$18</definedName>
    <definedName name="A126274034J">Data9!$GA$1:$GA$10,Data9!$GA$11:$GA$18</definedName>
    <definedName name="A126274034J_Data">Data9!$GA$11:$GA$18</definedName>
    <definedName name="A126274034J_Latest">Data9!$GA$18</definedName>
    <definedName name="A126274038T">Data9!$HK$1:$HK$10,Data9!$HK$11:$HK$18</definedName>
    <definedName name="A126274038T_Data">Data9!$HK$11:$HK$18</definedName>
    <definedName name="A126274038T_Latest">Data9!$HK$18</definedName>
    <definedName name="A126274042J">Data9!$HW$1:$HW$10,Data9!$HW$11:$HW$18</definedName>
    <definedName name="A126274042J_Data">Data9!$HW$11:$HW$18</definedName>
    <definedName name="A126274042J_Latest">Data9!$HW$18</definedName>
    <definedName name="A126274046T">Data9!$HZ$1:$HZ$10,Data9!$HZ$11:$HZ$18</definedName>
    <definedName name="A126274046T_Data">Data9!$HZ$11:$HZ$18</definedName>
    <definedName name="A126274046T_Latest">Data9!$HZ$18</definedName>
    <definedName name="A126274050J">Data9!$IO$1:$IO$10,Data9!$IO$11:$IO$18</definedName>
    <definedName name="A126274050J_Data">Data9!$IO$11:$IO$18</definedName>
    <definedName name="A126274050J_Latest">Data9!$IO$18</definedName>
    <definedName name="A126274054T">Data10!$B$1:$B$10,Data10!$B$11:$B$18</definedName>
    <definedName name="A126274054T_Data">Data10!$B$11:$B$18</definedName>
    <definedName name="A126274054T_Latest">Data10!$B$18</definedName>
    <definedName name="A126274058A">Data9!$DY$1:$DY$10,Data9!$DY$11:$DY$18</definedName>
    <definedName name="A126274058A_Data">Data9!$DY$11:$DY$18</definedName>
    <definedName name="A126274058A_Latest">Data9!$DY$18</definedName>
    <definedName name="A126274062T">Data9!$EH$1:$EH$10,Data9!$EH$11:$EH$18</definedName>
    <definedName name="A126274062T_Data">Data9!$EH$11:$EH$18</definedName>
    <definedName name="A126274062T_Latest">Data9!$EH$18</definedName>
    <definedName name="A126274066A">Data9!$GJ$1:$GJ$10,Data9!$GJ$11:$GJ$18</definedName>
    <definedName name="A126274066A_Data">Data9!$GJ$11:$GJ$18</definedName>
    <definedName name="A126274066A_Latest">Data9!$GJ$18</definedName>
    <definedName name="A126274070T">Data9!$GM$1:$GM$10,Data9!$GM$11:$GM$18</definedName>
    <definedName name="A126274070T_Data">Data9!$GM$11:$GM$18</definedName>
    <definedName name="A126274070T_Latest">Data9!$GM$18</definedName>
    <definedName name="A126274074A">Data9!$HT$1:$HT$10,Data9!$HT$11:$HT$18</definedName>
    <definedName name="A126274074A_Data">Data9!$HT$11:$HT$18</definedName>
    <definedName name="A126274074A_Latest">Data9!$HT$18</definedName>
    <definedName name="A126274078K">Data10!$Q$1:$Q$10,Data10!$Q$11:$Q$18</definedName>
    <definedName name="A126274078K_Data">Data10!$Q$11:$Q$18</definedName>
    <definedName name="A126274078K_Latest">Data10!$Q$18</definedName>
    <definedName name="A126274082A">Data9!$DG$1:$DG$10,Data9!$DG$11:$DG$18</definedName>
    <definedName name="A126274082A_Data">Data9!$DG$11:$DG$18</definedName>
    <definedName name="A126274082A_Latest">Data9!$DG$18</definedName>
    <definedName name="A126274086K">Data9!$DM$1:$DM$10,Data9!$DM$11:$DM$18</definedName>
    <definedName name="A126274086K_Data">Data9!$DM$11:$DM$18</definedName>
    <definedName name="A126274086K_Latest">Data9!$DM$18</definedName>
    <definedName name="A126274090A">Data9!$DP$1:$DP$10,Data9!$DP$11:$DP$18</definedName>
    <definedName name="A126274090A_Data">Data9!$DP$11:$DP$18</definedName>
    <definedName name="A126274090A_Latest">Data9!$DP$18</definedName>
    <definedName name="A126274094K">Data9!$EE$1:$EE$10,Data9!$EE$11:$EE$18</definedName>
    <definedName name="A126274094K_Data">Data9!$EE$11:$EE$18</definedName>
    <definedName name="A126274094K_Latest">Data9!$EE$18</definedName>
    <definedName name="A126274098V">Data9!$FO$1:$FO$10,Data9!$FO$11:$FO$18</definedName>
    <definedName name="A126274098V_Data">Data9!$FO$11:$FO$18</definedName>
    <definedName name="A126274098V_Latest">Data9!$FO$18</definedName>
    <definedName name="A126274102X">Data9!$FR$1:$FR$10,Data9!$FR$11:$FR$18</definedName>
    <definedName name="A126274102X_Data">Data9!$FR$11:$FR$18</definedName>
    <definedName name="A126274102X_Latest">Data9!$FR$18</definedName>
    <definedName name="A126274106J">Data9!$EK$1:$EK$10,Data9!$EK$11:$EK$18</definedName>
    <definedName name="A126274106J_Data">Data9!$EK$11:$EK$18</definedName>
    <definedName name="A126274106J_Latest">Data9!$EK$18</definedName>
    <definedName name="A126274110X">Data9!$FI$1:$FI$10,Data9!$FI$11:$FI$18</definedName>
    <definedName name="A126274110X_Data">Data9!$FI$11:$FI$18</definedName>
    <definedName name="A126274110X_Latest">Data9!$FI$18</definedName>
    <definedName name="A126274114J">Data9!$GD$1:$GD$10,Data9!$GD$11:$GD$18</definedName>
    <definedName name="A126274114J_Data">Data9!$GD$11:$GD$18</definedName>
    <definedName name="A126274114J_Latest">Data9!$GD$18</definedName>
    <definedName name="A126274118T">Data9!$IC$1:$IC$10,Data9!$IC$11:$IC$18</definedName>
    <definedName name="A126274118T_Data">Data9!$IC$11:$IC$18</definedName>
    <definedName name="A126274118T_Latest">Data9!$IC$18</definedName>
    <definedName name="A126274122J">Data10!$K$1:$K$10,Data10!$K$11:$K$18</definedName>
    <definedName name="A126274122J_Data">Data10!$K$11:$K$18</definedName>
    <definedName name="A126274122J_Latest">Data10!$K$18</definedName>
    <definedName name="A126274126T">Data9!$DD$1:$DD$10,Data9!$DD$11:$DD$18</definedName>
    <definedName name="A126274126T_Data">Data9!$DD$11:$DD$18</definedName>
    <definedName name="A126274126T_Latest">Data9!$DD$18</definedName>
    <definedName name="A126274130J">Data5!$FS$1:$FS$10,Data5!$FS$11:$FS$18</definedName>
    <definedName name="A126274130J_Data">Data5!$FS$11:$FS$18</definedName>
    <definedName name="A126274130J_Latest">Data5!$FS$18</definedName>
    <definedName name="A126274134T">Data5!$GN$1:$GN$10,Data5!$GN$11:$GN$18</definedName>
    <definedName name="A126274134T_Data">Data5!$GN$11:$GN$18</definedName>
    <definedName name="A126274134T_Latest">Data5!$GN$18</definedName>
    <definedName name="A126274138A">Data5!$GW$1:$GW$10,Data5!$GW$11:$GW$18</definedName>
    <definedName name="A126274138A_Data">Data5!$GW$11:$GW$18</definedName>
    <definedName name="A126274138A_Latest">Data5!$GW$18</definedName>
    <definedName name="A126274142T">Data5!$HI$1:$HI$10,Data5!$HI$11:$HI$18</definedName>
    <definedName name="A126274142T_Data">Data5!$HI$11:$HI$18</definedName>
    <definedName name="A126274142T_Latest">Data5!$HI$18</definedName>
    <definedName name="A126274146A">Data5!$HU$1:$HU$10,Data5!$HU$11:$HU$18</definedName>
    <definedName name="A126274146A_Data">Data5!$HU$11:$HU$18</definedName>
    <definedName name="A126274146A_Latest">Data5!$HU$18</definedName>
    <definedName name="A126274150T">Data6!$R$1:$R$10,Data6!$R$11:$R$18</definedName>
    <definedName name="A126274150T_Data">Data6!$R$11:$R$18</definedName>
    <definedName name="A126274150T_Latest">Data6!$R$18</definedName>
    <definedName name="A126274154A">Data6!$AJ$1:$AJ$10,Data6!$AJ$11:$AJ$18</definedName>
    <definedName name="A126274154A_Data">Data6!$AJ$11:$AJ$18</definedName>
    <definedName name="A126274154A_Latest">Data6!$AJ$18</definedName>
    <definedName name="A126274158K">Data5!$FV$1:$FV$10,Data5!$FV$11:$FV$18</definedName>
    <definedName name="A126274158K_Data">Data5!$FV$11:$FV$18</definedName>
    <definedName name="A126274158K_Latest">Data5!$FV$18</definedName>
    <definedName name="A126274162A">Data5!$GB$1:$GB$10,Data5!$GB$11:$GB$18</definedName>
    <definedName name="A126274162A_Data">Data5!$GB$11:$GB$18</definedName>
    <definedName name="A126274162A_Latest">Data5!$GB$18</definedName>
    <definedName name="A126274166K">Data5!$IA$1:$IA$10,Data5!$IA$11:$IA$18</definedName>
    <definedName name="A126274166K_Data">Data5!$IA$11:$IA$18</definedName>
    <definedName name="A126274166K_Latest">Data5!$IA$18</definedName>
    <definedName name="A126274170A">Data6!$X$1:$X$10,Data6!$X$11:$X$18</definedName>
    <definedName name="A126274170A_Data">Data6!$X$11:$X$18</definedName>
    <definedName name="A126274170A_Latest">Data6!$X$18</definedName>
    <definedName name="A126274174K">Data5!$HR$1:$HR$10,Data5!$HR$11:$HR$18</definedName>
    <definedName name="A126274174K_Data">Data5!$HR$11:$HR$18</definedName>
    <definedName name="A126274174K_Latest">Data5!$HR$18</definedName>
    <definedName name="A126274178V">Data5!$IG$1:$IG$10,Data5!$IG$11:$IG$18</definedName>
    <definedName name="A126274178V_Data">Data5!$IG$11:$IG$18</definedName>
    <definedName name="A126274178V_Latest">Data5!$IG$18</definedName>
    <definedName name="A126274182K">Data6!$C$1:$C$10,Data6!$C$11:$C$18</definedName>
    <definedName name="A126274182K_Data">Data6!$C$11:$C$18</definedName>
    <definedName name="A126274182K_Latest">Data6!$C$18</definedName>
    <definedName name="A126274186V">Data6!$AG$1:$AG$10,Data6!$AG$11:$AG$18</definedName>
    <definedName name="A126274186V_Data">Data6!$AG$11:$AG$18</definedName>
    <definedName name="A126274186V_Latest">Data6!$AG$18</definedName>
    <definedName name="A126274190K">Data5!$FD$1:$FD$10,Data5!$FD$11:$FD$18</definedName>
    <definedName name="A126274190K_Data">Data5!$FD$11:$FD$18</definedName>
    <definedName name="A126274190K_Latest">Data5!$FD$18</definedName>
    <definedName name="A126274194V">Data5!$FP$1:$FP$10,Data5!$FP$11:$FP$18</definedName>
    <definedName name="A126274194V_Data">Data5!$FP$11:$FP$18</definedName>
    <definedName name="A126274194V_Latest">Data5!$FP$18</definedName>
    <definedName name="A126274198C">Data5!$GZ$1:$GZ$10,Data5!$GZ$11:$GZ$18</definedName>
    <definedName name="A126274198C_Data">Data5!$GZ$11:$GZ$18</definedName>
    <definedName name="A126274198C_Latest">Data5!$GZ$18</definedName>
    <definedName name="A126274202J">Data5!$HX$1:$HX$10,Data5!$HX$11:$HX$18</definedName>
    <definedName name="A126274202J_Data">Data5!$HX$11:$HX$18</definedName>
    <definedName name="A126274202J_Latest">Data5!$HX$18</definedName>
    <definedName name="A126274206T">Data5!$ID$1:$ID$10,Data5!$ID$11:$ID$18</definedName>
    <definedName name="A126274206T_Data">Data5!$ID$11:$ID$18</definedName>
    <definedName name="A126274206T_Latest">Data5!$ID$18</definedName>
    <definedName name="A126274210J">Data5!$IJ$1:$IJ$10,Data5!$IJ$11:$IJ$18</definedName>
    <definedName name="A126274210J_Data">Data5!$IJ$11:$IJ$18</definedName>
    <definedName name="A126274210J_Latest">Data5!$IJ$18</definedName>
    <definedName name="A126274214T">Data5!$IP$1:$IP$10,Data5!$IP$11:$IP$18</definedName>
    <definedName name="A126274214T_Data">Data5!$IP$11:$IP$18</definedName>
    <definedName name="A126274214T_Latest">Data5!$IP$18</definedName>
    <definedName name="A126274218A">Data6!$U$1:$U$10,Data6!$U$11:$U$18</definedName>
    <definedName name="A126274218A_Data">Data6!$U$11:$U$18</definedName>
    <definedName name="A126274218A_Latest">Data6!$U$18</definedName>
    <definedName name="A126274222T">Data6!$AP$1:$AP$10,Data6!$AP$11:$AP$18</definedName>
    <definedName name="A126274222T_Data">Data6!$AP$11:$AP$18</definedName>
    <definedName name="A126274222T_Latest">Data6!$AP$18</definedName>
    <definedName name="A126274226A">Data5!$EL$1:$EL$10,Data5!$EL$11:$EL$18</definedName>
    <definedName name="A126274226A_Data">Data5!$EL$11:$EL$18</definedName>
    <definedName name="A126274226A_Latest">Data5!$EL$18</definedName>
    <definedName name="A126274230T">Data5!$EU$1:$EU$10,Data5!$EU$11:$EU$18</definedName>
    <definedName name="A126274230T_Data">Data5!$EU$11:$EU$18</definedName>
    <definedName name="A126274230T_Latest">Data5!$EU$18</definedName>
    <definedName name="A126274234A">Data5!$EX$1:$EX$10,Data5!$EX$11:$EX$18</definedName>
    <definedName name="A126274234A_Data">Data5!$EX$11:$EX$18</definedName>
    <definedName name="A126274234A_Latest">Data5!$EX$18</definedName>
    <definedName name="A126274238K">Data5!$FY$1:$FY$10,Data5!$FY$11:$FY$18</definedName>
    <definedName name="A126274238K_Data">Data5!$FY$11:$FY$18</definedName>
    <definedName name="A126274238K_Latest">Data5!$FY$18</definedName>
    <definedName name="A126274242A">Data5!$GE$1:$GE$10,Data5!$GE$11:$GE$18</definedName>
    <definedName name="A126274242A_Data">Data5!$GE$11:$GE$18</definedName>
    <definedName name="A126274242A_Latest">Data5!$GE$18</definedName>
    <definedName name="A126274246K">Data5!$GH$1:$GH$10,Data5!$GH$11:$GH$18</definedName>
    <definedName name="A126274246K_Data">Data5!$GH$11:$GH$18</definedName>
    <definedName name="A126274246K_Latest">Data5!$GH$18</definedName>
    <definedName name="A126274250A">Data5!$HC$1:$HC$10,Data5!$HC$11:$HC$18</definedName>
    <definedName name="A126274250A_Data">Data5!$HC$11:$HC$18</definedName>
    <definedName name="A126274250A_Latest">Data5!$HC$18</definedName>
    <definedName name="A126274254K">Data5!$IM$1:$IM$10,Data5!$IM$11:$IM$18</definedName>
    <definedName name="A126274254K_Data">Data5!$IM$11:$IM$18</definedName>
    <definedName name="A126274254K_Latest">Data5!$IM$18</definedName>
    <definedName name="A126274258V">Data6!$I$1:$I$10,Data6!$I$11:$I$18</definedName>
    <definedName name="A126274258V_Data">Data6!$I$11:$I$18</definedName>
    <definedName name="A126274258V_Latest">Data6!$I$18</definedName>
    <definedName name="A126274262K">Data6!$L$1:$L$10,Data6!$L$11:$L$18</definedName>
    <definedName name="A126274262K_Data">Data6!$L$11:$L$18</definedName>
    <definedName name="A126274262K_Latest">Data6!$L$18</definedName>
    <definedName name="A126274266V">Data6!$AA$1:$AA$10,Data6!$AA$11:$AA$18</definedName>
    <definedName name="A126274266V_Data">Data6!$AA$11:$AA$18</definedName>
    <definedName name="A126274266V_Latest">Data6!$AA$18</definedName>
    <definedName name="A126274270K">Data6!$AD$1:$AD$10,Data6!$AD$11:$AD$18</definedName>
    <definedName name="A126274270K_Data">Data6!$AD$11:$AD$18</definedName>
    <definedName name="A126274270K_Latest">Data6!$AD$18</definedName>
    <definedName name="A126274274V">Data5!$FA$1:$FA$10,Data5!$FA$11:$FA$18</definedName>
    <definedName name="A126274274V_Data">Data5!$FA$11:$FA$18</definedName>
    <definedName name="A126274274V_Latest">Data5!$FA$18</definedName>
    <definedName name="A126274278C">Data5!$FJ$1:$FJ$10,Data5!$FJ$11:$FJ$18</definedName>
    <definedName name="A126274278C_Data">Data5!$FJ$11:$FJ$18</definedName>
    <definedName name="A126274278C_Latest">Data5!$FJ$18</definedName>
    <definedName name="A126274282V">Data5!$HL$1:$HL$10,Data5!$HL$11:$HL$18</definedName>
    <definedName name="A126274282V_Data">Data5!$HL$11:$HL$18</definedName>
    <definedName name="A126274282V_Latest">Data5!$HL$18</definedName>
    <definedName name="A126274286C">Data5!$HO$1:$HO$10,Data5!$HO$11:$HO$18</definedName>
    <definedName name="A126274286C_Data">Data5!$HO$11:$HO$18</definedName>
    <definedName name="A126274286C_Latest">Data5!$HO$18</definedName>
    <definedName name="A126274290V">Data6!$F$1:$F$10,Data6!$F$11:$F$18</definedName>
    <definedName name="A126274290V_Data">Data6!$F$11:$F$18</definedName>
    <definedName name="A126274290V_Latest">Data6!$F$18</definedName>
    <definedName name="A126274294C">Data6!$AS$1:$AS$10,Data6!$AS$11:$AS$18</definedName>
    <definedName name="A126274294C_Data">Data6!$AS$11:$AS$18</definedName>
    <definedName name="A126274294C_Latest">Data6!$AS$18</definedName>
    <definedName name="A126274298L">Data5!$EI$1:$EI$10,Data5!$EI$11:$EI$18</definedName>
    <definedName name="A126274298L_Data">Data5!$EI$11:$EI$18</definedName>
    <definedName name="A126274298L_Latest">Data5!$EI$18</definedName>
    <definedName name="A126274302T">Data5!$EO$1:$EO$10,Data5!$EO$11:$EO$18</definedName>
    <definedName name="A126274302T_Data">Data5!$EO$11:$EO$18</definedName>
    <definedName name="A126274302T_Latest">Data5!$EO$18</definedName>
    <definedName name="A126274306A">Data5!$ER$1:$ER$10,Data5!$ER$11:$ER$18</definedName>
    <definedName name="A126274306A_Data">Data5!$ER$11:$ER$18</definedName>
    <definedName name="A126274306A_Latest">Data5!$ER$18</definedName>
    <definedName name="A126274310T">Data5!$FG$1:$FG$10,Data5!$FG$11:$FG$18</definedName>
    <definedName name="A126274310T_Data">Data5!$FG$11:$FG$18</definedName>
    <definedName name="A126274310T_Latest">Data5!$FG$18</definedName>
    <definedName name="A126274314A">Data5!$GQ$1:$GQ$10,Data5!$GQ$11:$GQ$18</definedName>
    <definedName name="A126274314A_Data">Data5!$GQ$11:$GQ$18</definedName>
    <definedName name="A126274314A_Latest">Data5!$GQ$18</definedName>
    <definedName name="A126274318K">Data5!$GT$1:$GT$10,Data5!$GT$11:$GT$18</definedName>
    <definedName name="A126274318K_Data">Data5!$GT$11:$GT$18</definedName>
    <definedName name="A126274318K_Latest">Data5!$GT$18</definedName>
    <definedName name="A126274322A">Data5!$FM$1:$FM$10,Data5!$FM$11:$FM$18</definedName>
    <definedName name="A126274322A_Data">Data5!$FM$11:$FM$18</definedName>
    <definedName name="A126274322A_Latest">Data5!$FM$18</definedName>
    <definedName name="A126274326K">Data5!$GK$1:$GK$10,Data5!$GK$11:$GK$18</definedName>
    <definedName name="A126274326K_Data">Data5!$GK$11:$GK$18</definedName>
    <definedName name="A126274326K_Latest">Data5!$GK$18</definedName>
    <definedName name="A126274330A">Data5!$HF$1:$HF$10,Data5!$HF$11:$HF$18</definedName>
    <definedName name="A126274330A_Data">Data5!$HF$11:$HF$18</definedName>
    <definedName name="A126274330A_Latest">Data5!$HF$18</definedName>
    <definedName name="A126274334K">Data6!$O$1:$O$10,Data6!$O$11:$O$18</definedName>
    <definedName name="A126274334K_Data">Data6!$O$11:$O$18</definedName>
    <definedName name="A126274334K_Latest">Data6!$O$18</definedName>
    <definedName name="A126274338V">Data6!$AM$1:$AM$10,Data6!$AM$11:$AM$18</definedName>
    <definedName name="A126274338V_Data">Data6!$AM$11:$AM$18</definedName>
    <definedName name="A126274338V_Latest">Data6!$AM$18</definedName>
    <definedName name="A126274342K">Data5!$EF$1:$EF$10,Data5!$EF$11:$EF$18</definedName>
    <definedName name="A126274342K_Data">Data5!$EF$11:$EF$18</definedName>
    <definedName name="A126274342K_Latest">Data5!$EF$18</definedName>
    <definedName name="A126274346V">Data7!$FE$1:$FE$10,Data7!$FE$11:$FE$18</definedName>
    <definedName name="A126274346V_Data">Data7!$FE$11:$FE$18</definedName>
    <definedName name="A126274346V_Latest">Data7!$FE$18</definedName>
    <definedName name="A126274350K">Data7!$FZ$1:$FZ$10,Data7!$FZ$11:$FZ$18</definedName>
    <definedName name="A126274350K_Data">Data7!$FZ$11:$FZ$18</definedName>
    <definedName name="A126274350K_Latest">Data7!$FZ$18</definedName>
    <definedName name="A126274354V">Data7!$GI$1:$GI$10,Data7!$GI$11:$GI$18</definedName>
    <definedName name="A126274354V_Data">Data7!$GI$11:$GI$18</definedName>
    <definedName name="A126274354V_Latest">Data7!$GI$18</definedName>
    <definedName name="A126274358C">Data7!$GU$1:$GU$10,Data7!$GU$11:$GU$18</definedName>
    <definedName name="A126274358C_Data">Data7!$GU$11:$GU$18</definedName>
    <definedName name="A126274358C_Latest">Data7!$GU$18</definedName>
    <definedName name="A126274362V">Data7!$HG$1:$HG$10,Data7!$HG$11:$HG$18</definedName>
    <definedName name="A126274362V_Data">Data7!$HG$11:$HG$18</definedName>
    <definedName name="A126274362V_Latest">Data7!$HG$18</definedName>
    <definedName name="A126274366C">Data8!$D$1:$D$10,Data8!$D$11:$D$18</definedName>
    <definedName name="A126274366C_Data">Data8!$D$11:$D$18</definedName>
    <definedName name="A126274366C_Latest">Data8!$D$18</definedName>
    <definedName name="A126274370V">Data8!$V$1:$V$10,Data8!$V$11:$V$18</definedName>
    <definedName name="A126274370V_Data">Data8!$V$11:$V$18</definedName>
    <definedName name="A126274370V_Latest">Data8!$V$18</definedName>
    <definedName name="A126274374C">Data7!$FH$1:$FH$10,Data7!$FH$11:$FH$18</definedName>
    <definedName name="A126274374C_Data">Data7!$FH$11:$FH$18</definedName>
    <definedName name="A126274374C_Latest">Data7!$FH$18</definedName>
    <definedName name="A126274378L">Data7!$FN$1:$FN$10,Data7!$FN$11:$FN$18</definedName>
    <definedName name="A126274378L_Data">Data7!$FN$11:$FN$18</definedName>
    <definedName name="A126274378L_Latest">Data7!$FN$18</definedName>
    <definedName name="A126274382C">Data7!$HM$1:$HM$10,Data7!$HM$11:$HM$18</definedName>
    <definedName name="A126274382C_Data">Data7!$HM$11:$HM$18</definedName>
    <definedName name="A126274382C_Latest">Data7!$HM$18</definedName>
    <definedName name="A126274386L">Data8!$J$1:$J$10,Data8!$J$11:$J$18</definedName>
    <definedName name="A126274386L_Data">Data8!$J$11:$J$18</definedName>
    <definedName name="A126274386L_Latest">Data8!$J$18</definedName>
    <definedName name="A126274390C">Data7!$HD$1:$HD$10,Data7!$HD$11:$HD$18</definedName>
    <definedName name="A126274390C_Data">Data7!$HD$11:$HD$18</definedName>
    <definedName name="A126274390C_Latest">Data7!$HD$18</definedName>
    <definedName name="A126274394L">Data7!$HS$1:$HS$10,Data7!$HS$11:$HS$18</definedName>
    <definedName name="A126274394L_Data">Data7!$HS$11:$HS$18</definedName>
    <definedName name="A126274394L_Latest">Data7!$HS$18</definedName>
    <definedName name="A126274398W">Data7!$IE$1:$IE$10,Data7!$IE$11:$IE$18</definedName>
    <definedName name="A126274398W_Data">Data7!$IE$11:$IE$18</definedName>
    <definedName name="A126274398W_Latest">Data7!$IE$18</definedName>
    <definedName name="A126274402A">Data8!$S$1:$S$10,Data8!$S$11:$S$18</definedName>
    <definedName name="A126274402A_Data">Data8!$S$11:$S$18</definedName>
    <definedName name="A126274402A_Latest">Data8!$S$18</definedName>
    <definedName name="A126274406K">Data7!$EP$1:$EP$10,Data7!$EP$11:$EP$18</definedName>
    <definedName name="A126274406K_Data">Data7!$EP$11:$EP$18</definedName>
    <definedName name="A126274406K_Latest">Data7!$EP$18</definedName>
    <definedName name="A126274410A">Data7!$FB$1:$FB$10,Data7!$FB$11:$FB$18</definedName>
    <definedName name="A126274410A_Data">Data7!$FB$11:$FB$18</definedName>
    <definedName name="A126274410A_Latest">Data7!$FB$18</definedName>
    <definedName name="A126274414K">Data7!$GL$1:$GL$10,Data7!$GL$11:$GL$18</definedName>
    <definedName name="A126274414K_Data">Data7!$GL$11:$GL$18</definedName>
    <definedName name="A126274414K_Latest">Data7!$GL$18</definedName>
    <definedName name="A126274418V">Data7!$HJ$1:$HJ$10,Data7!$HJ$11:$HJ$18</definedName>
    <definedName name="A126274418V_Data">Data7!$HJ$11:$HJ$18</definedName>
    <definedName name="A126274418V_Latest">Data7!$HJ$18</definedName>
    <definedName name="A126274422K">Data7!$HP$1:$HP$10,Data7!$HP$11:$HP$18</definedName>
    <definedName name="A126274422K_Data">Data7!$HP$11:$HP$18</definedName>
    <definedName name="A126274422K_Latest">Data7!$HP$18</definedName>
    <definedName name="A126274426V">Data7!$HV$1:$HV$10,Data7!$HV$11:$HV$18</definedName>
    <definedName name="A126274426V_Data">Data7!$HV$11:$HV$18</definedName>
    <definedName name="A126274426V_Latest">Data7!$HV$18</definedName>
    <definedName name="A126274430K">Data7!$IB$1:$IB$10,Data7!$IB$11:$IB$18</definedName>
    <definedName name="A126274430K_Data">Data7!$IB$11:$IB$18</definedName>
    <definedName name="A126274430K_Latest">Data7!$IB$18</definedName>
    <definedName name="A126274434V">Data8!$G$1:$G$10,Data8!$G$11:$G$18</definedName>
    <definedName name="A126274434V_Data">Data8!$G$11:$G$18</definedName>
    <definedName name="A126274434V_Latest">Data8!$G$18</definedName>
    <definedName name="A126274438C">Data8!$AB$1:$AB$10,Data8!$AB$11:$AB$18</definedName>
    <definedName name="A126274438C_Data">Data8!$AB$11:$AB$18</definedName>
    <definedName name="A126274438C_Latest">Data8!$AB$18</definedName>
    <definedName name="A126274442V">Data7!$DX$1:$DX$10,Data7!$DX$11:$DX$18</definedName>
    <definedName name="A126274442V_Data">Data7!$DX$11:$DX$18</definedName>
    <definedName name="A126274442V_Latest">Data7!$DX$18</definedName>
    <definedName name="A126274446C">Data7!$EG$1:$EG$10,Data7!$EG$11:$EG$18</definedName>
    <definedName name="A126274446C_Data">Data7!$EG$11:$EG$18</definedName>
    <definedName name="A126274446C_Latest">Data7!$EG$18</definedName>
    <definedName name="A126274450V">Data7!$EJ$1:$EJ$10,Data7!$EJ$11:$EJ$18</definedName>
    <definedName name="A126274450V_Data">Data7!$EJ$11:$EJ$18</definedName>
    <definedName name="A126274450V_Latest">Data7!$EJ$18</definedName>
    <definedName name="A126274454C">Data7!$FK$1:$FK$10,Data7!$FK$11:$FK$18</definedName>
    <definedName name="A126274454C_Data">Data7!$FK$11:$FK$18</definedName>
    <definedName name="A126274454C_Latest">Data7!$FK$18</definedName>
    <definedName name="A126274458L">Data7!$FQ$1:$FQ$10,Data7!$FQ$11:$FQ$18</definedName>
    <definedName name="A126274458L_Data">Data7!$FQ$11:$FQ$18</definedName>
    <definedName name="A126274458L_Latest">Data7!$FQ$18</definedName>
    <definedName name="A126274462C">Data7!$FT$1:$FT$10,Data7!$FT$11:$FT$18</definedName>
    <definedName name="A126274462C_Data">Data7!$FT$11:$FT$18</definedName>
    <definedName name="A126274462C_Latest">Data7!$FT$18</definedName>
    <definedName name="A126274466L">Data7!$GO$1:$GO$10,Data7!$GO$11:$GO$18</definedName>
    <definedName name="A126274466L_Data">Data7!$GO$11:$GO$18</definedName>
    <definedName name="A126274466L_Latest">Data7!$GO$18</definedName>
    <definedName name="A126274470C">Data7!$HY$1:$HY$10,Data7!$HY$11:$HY$18</definedName>
    <definedName name="A126274470C_Data">Data7!$HY$11:$HY$18</definedName>
    <definedName name="A126274470C_Latest">Data7!$HY$18</definedName>
    <definedName name="A126274474L">Data7!$IK$1:$IK$10,Data7!$IK$11:$IK$18</definedName>
    <definedName name="A126274474L_Data">Data7!$IK$11:$IK$18</definedName>
    <definedName name="A126274474L_Latest">Data7!$IK$18</definedName>
    <definedName name="A126274478W">Data7!$IN$1:$IN$10,Data7!$IN$11:$IN$18</definedName>
    <definedName name="A126274478W_Data">Data7!$IN$11:$IN$18</definedName>
    <definedName name="A126274478W_Latest">Data7!$IN$18</definedName>
    <definedName name="A126274482L">Data8!$M$1:$M$10,Data8!$M$11:$M$18</definedName>
    <definedName name="A126274482L_Data">Data8!$M$11:$M$18</definedName>
    <definedName name="A126274482L_Latest">Data8!$M$18</definedName>
    <definedName name="A126274486W">Data8!$P$1:$P$10,Data8!$P$11:$P$18</definedName>
    <definedName name="A126274486W_Data">Data8!$P$11:$P$18</definedName>
    <definedName name="A126274486W_Latest">Data8!$P$18</definedName>
    <definedName name="A126274490L">Data7!$EM$1:$EM$10,Data7!$EM$11:$EM$18</definedName>
    <definedName name="A126274490L_Data">Data7!$EM$11:$EM$18</definedName>
    <definedName name="A126274490L_Latest">Data7!$EM$18</definedName>
    <definedName name="A126274494W">Data7!$EV$1:$EV$10,Data7!$EV$11:$EV$18</definedName>
    <definedName name="A126274494W_Data">Data7!$EV$11:$EV$18</definedName>
    <definedName name="A126274494W_Latest">Data7!$EV$18</definedName>
    <definedName name="A126274498F">Data7!$GX$1:$GX$10,Data7!$GX$11:$GX$18</definedName>
    <definedName name="A126274498F_Data">Data7!$GX$11:$GX$18</definedName>
    <definedName name="A126274498F_Latest">Data7!$GX$18</definedName>
    <definedName name="A126274502K">Data7!$HA$1:$HA$10,Data7!$HA$11:$HA$18</definedName>
    <definedName name="A126274502K_Data">Data7!$HA$11:$HA$18</definedName>
    <definedName name="A126274502K_Latest">Data7!$HA$18</definedName>
    <definedName name="A126274506V">Data7!$IH$1:$IH$10,Data7!$IH$11:$IH$18</definedName>
    <definedName name="A126274506V_Data">Data7!$IH$11:$IH$18</definedName>
    <definedName name="A126274506V_Latest">Data7!$IH$18</definedName>
    <definedName name="A126274510K">Data8!$AE$1:$AE$10,Data8!$AE$11:$AE$18</definedName>
    <definedName name="A126274510K_Data">Data8!$AE$11:$AE$18</definedName>
    <definedName name="A126274510K_Latest">Data8!$AE$18</definedName>
    <definedName name="A126274514V">Data7!$DU$1:$DU$10,Data7!$DU$11:$DU$18</definedName>
    <definedName name="A126274514V_Data">Data7!$DU$11:$DU$18</definedName>
    <definedName name="A126274514V_Latest">Data7!$DU$18</definedName>
    <definedName name="A126274518C">Data7!$EA$1:$EA$10,Data7!$EA$11:$EA$18</definedName>
    <definedName name="A126274518C_Data">Data7!$EA$11:$EA$18</definedName>
    <definedName name="A126274518C_Latest">Data7!$EA$18</definedName>
    <definedName name="A126274522V">Data7!$ED$1:$ED$10,Data7!$ED$11:$ED$18</definedName>
    <definedName name="A126274522V_Data">Data7!$ED$11:$ED$18</definedName>
    <definedName name="A126274522V_Latest">Data7!$ED$18</definedName>
    <definedName name="A126274526C">Data7!$ES$1:$ES$10,Data7!$ES$11:$ES$18</definedName>
    <definedName name="A126274526C_Data">Data7!$ES$11:$ES$18</definedName>
    <definedName name="A126274526C_Latest">Data7!$ES$18</definedName>
    <definedName name="A126274530V">Data7!$GC$1:$GC$10,Data7!$GC$11:$GC$18</definedName>
    <definedName name="A126274530V_Data">Data7!$GC$11:$GC$18</definedName>
    <definedName name="A126274530V_Latest">Data7!$GC$18</definedName>
    <definedName name="A126274534C">Data7!$GF$1:$GF$10,Data7!$GF$11:$GF$18</definedName>
    <definedName name="A126274534C_Data">Data7!$GF$11:$GF$18</definedName>
    <definedName name="A126274534C_Latest">Data7!$GF$18</definedName>
    <definedName name="A126274538L">Data7!$EY$1:$EY$10,Data7!$EY$11:$EY$18</definedName>
    <definedName name="A126274538L_Data">Data7!$EY$11:$EY$18</definedName>
    <definedName name="A126274538L_Latest">Data7!$EY$18</definedName>
    <definedName name="A126274542C">Data7!$FW$1:$FW$10,Data7!$FW$11:$FW$18</definedName>
    <definedName name="A126274542C_Data">Data7!$FW$11:$FW$18</definedName>
    <definedName name="A126274542C_Latest">Data7!$FW$18</definedName>
    <definedName name="A126274546L">Data7!$GR$1:$GR$10,Data7!$GR$11:$GR$18</definedName>
    <definedName name="A126274546L_Data">Data7!$GR$11:$GR$18</definedName>
    <definedName name="A126274546L_Latest">Data7!$GR$18</definedName>
    <definedName name="A126274550C">Data7!$IQ$1:$IQ$10,Data7!$IQ$11:$IQ$18</definedName>
    <definedName name="A126274550C_Data">Data7!$IQ$11:$IQ$18</definedName>
    <definedName name="A126274550C_Latest">Data7!$IQ$18</definedName>
    <definedName name="A126274554L">Data8!$Y$1:$Y$10,Data8!$Y$11:$Y$18</definedName>
    <definedName name="A126274554L_Data">Data8!$Y$11:$Y$18</definedName>
    <definedName name="A126274554L_Latest">Data8!$Y$18</definedName>
    <definedName name="A126274558W">Data7!$DR$1:$DR$10,Data7!$DR$11:$DR$18</definedName>
    <definedName name="A126274558W_Data">Data7!$DR$11:$DR$18</definedName>
    <definedName name="A126274558W_Latest">Data7!$DR$18</definedName>
    <definedName name="A126274562L">Data8!$BU$1:$BU$10,Data8!$BU$11:$BU$18</definedName>
    <definedName name="A126274562L_Data">Data8!$BU$11:$BU$18</definedName>
    <definedName name="A126274562L_Latest">Data8!$BU$18</definedName>
    <definedName name="A126274566W">Data8!$CP$1:$CP$10,Data8!$CP$11:$CP$18</definedName>
    <definedName name="A126274566W_Data">Data8!$CP$11:$CP$18</definedName>
    <definedName name="A126274566W_Latest">Data8!$CP$18</definedName>
    <definedName name="A126274570L">Data8!$CY$1:$CY$10,Data8!$CY$11:$CY$18</definedName>
    <definedName name="A126274570L_Data">Data8!$CY$11:$CY$18</definedName>
    <definedName name="A126274570L_Latest">Data8!$CY$18</definedName>
    <definedName name="A126274574W">Data8!$DK$1:$DK$10,Data8!$DK$11:$DK$18</definedName>
    <definedName name="A126274574W_Data">Data8!$DK$11:$DK$18</definedName>
    <definedName name="A126274574W_Latest">Data8!$DK$18</definedName>
    <definedName name="A126274578F">Data8!$DW$1:$DW$10,Data8!$DW$11:$DW$18</definedName>
    <definedName name="A126274578F_Data">Data8!$DW$11:$DW$18</definedName>
    <definedName name="A126274578F_Latest">Data8!$DW$18</definedName>
    <definedName name="A126274582W">Data8!$FJ$1:$FJ$10,Data8!$FJ$11:$FJ$18</definedName>
    <definedName name="A126274582W_Data">Data8!$FJ$11:$FJ$18</definedName>
    <definedName name="A126274582W_Latest">Data8!$FJ$18</definedName>
    <definedName name="A126274586F">Data8!$GB$1:$GB$10,Data8!$GB$11:$GB$18</definedName>
    <definedName name="A126274586F_Data">Data8!$GB$11:$GB$18</definedName>
    <definedName name="A126274586F_Latest">Data8!$GB$18</definedName>
    <definedName name="A126274590W">Data8!$BX$1:$BX$10,Data8!$BX$11:$BX$18</definedName>
    <definedName name="A126274590W_Data">Data8!$BX$11:$BX$18</definedName>
    <definedName name="A126274590W_Latest">Data8!$BX$18</definedName>
    <definedName name="A126274594F">Data8!$CD$1:$CD$10,Data8!$CD$11:$CD$18</definedName>
    <definedName name="A126274594F_Data">Data8!$CD$11:$CD$18</definedName>
    <definedName name="A126274594F_Latest">Data8!$CD$18</definedName>
    <definedName name="A126274598R">Data8!$EC$1:$EC$10,Data8!$EC$11:$EC$18</definedName>
    <definedName name="A126274598R_Data">Data8!$EC$11:$EC$18</definedName>
    <definedName name="A126274598R_Latest">Data8!$EC$18</definedName>
    <definedName name="A126274602V">Data8!$FP$1:$FP$10,Data8!$FP$11:$FP$18</definedName>
    <definedName name="A126274602V_Data">Data8!$FP$11:$FP$18</definedName>
    <definedName name="A126274602V_Latest">Data8!$FP$18</definedName>
    <definedName name="A126274606C">Data8!$DT$1:$DT$10,Data8!$DT$11:$DT$18</definedName>
    <definedName name="A126274606C_Data">Data8!$DT$11:$DT$18</definedName>
    <definedName name="A126274606C_Latest">Data8!$DT$18</definedName>
    <definedName name="A126274610V">Data8!$EI$1:$EI$10,Data8!$EI$11:$EI$18</definedName>
    <definedName name="A126274610V_Data">Data8!$EI$11:$EI$18</definedName>
    <definedName name="A126274610V_Latest">Data8!$EI$18</definedName>
    <definedName name="A126274614C">Data8!$EU$1:$EU$10,Data8!$EU$11:$EU$18</definedName>
    <definedName name="A126274614C_Data">Data8!$EU$11:$EU$18</definedName>
    <definedName name="A126274614C_Latest">Data8!$EU$18</definedName>
    <definedName name="A126274618L">Data8!$FY$1:$FY$10,Data8!$FY$11:$FY$18</definedName>
    <definedName name="A126274618L_Data">Data8!$FY$11:$FY$18</definedName>
    <definedName name="A126274618L_Latest">Data8!$FY$18</definedName>
    <definedName name="A126274622C">Data8!$BF$1:$BF$10,Data8!$BF$11:$BF$18</definedName>
    <definedName name="A126274622C_Data">Data8!$BF$11:$BF$18</definedName>
    <definedName name="A126274622C_Latest">Data8!$BF$18</definedName>
    <definedName name="A126274626L">Data8!$BR$1:$BR$10,Data8!$BR$11:$BR$18</definedName>
    <definedName name="A126274626L_Data">Data8!$BR$11:$BR$18</definedName>
    <definedName name="A126274626L_Latest">Data8!$BR$18</definedName>
    <definedName name="A126274630C">Data8!$DB$1:$DB$10,Data8!$DB$11:$DB$18</definedName>
    <definedName name="A126274630C_Data">Data8!$DB$11:$DB$18</definedName>
    <definedName name="A126274630C_Latest">Data8!$DB$18</definedName>
    <definedName name="A126274634L">Data8!$DZ$1:$DZ$10,Data8!$DZ$11:$DZ$18</definedName>
    <definedName name="A126274634L_Data">Data8!$DZ$11:$DZ$18</definedName>
    <definedName name="A126274634L_Latest">Data8!$DZ$18</definedName>
    <definedName name="A126274638W">Data8!$EF$1:$EF$10,Data8!$EF$11:$EF$18</definedName>
    <definedName name="A126274638W_Data">Data8!$EF$11:$EF$18</definedName>
    <definedName name="A126274638W_Latest">Data8!$EF$18</definedName>
    <definedName name="A126274642L">Data8!$EL$1:$EL$10,Data8!$EL$11:$EL$18</definedName>
    <definedName name="A126274642L_Data">Data8!$EL$11:$EL$18</definedName>
    <definedName name="A126274642L_Latest">Data8!$EL$18</definedName>
    <definedName name="A126274646W">Data8!$ER$1:$ER$10,Data8!$ER$11:$ER$18</definedName>
    <definedName name="A126274646W_Data">Data8!$ER$11:$ER$18</definedName>
    <definedName name="A126274646W_Latest">Data8!$ER$18</definedName>
    <definedName name="A126274650L">Data8!$FM$1:$FM$10,Data8!$FM$11:$FM$18</definedName>
    <definedName name="A126274650L_Data">Data8!$FM$11:$FM$18</definedName>
    <definedName name="A126274650L_Latest">Data8!$FM$18</definedName>
    <definedName name="A126274654W">Data8!$GH$1:$GH$10,Data8!$GH$11:$GH$18</definedName>
    <definedName name="A126274654W_Data">Data8!$GH$11:$GH$18</definedName>
    <definedName name="A126274654W_Latest">Data8!$GH$18</definedName>
    <definedName name="A126274658F">Data8!$AN$1:$AN$10,Data8!$AN$11:$AN$18</definedName>
    <definedName name="A126274658F_Data">Data8!$AN$11:$AN$18</definedName>
    <definedName name="A126274658F_Latest">Data8!$AN$18</definedName>
    <definedName name="A126274662W">Data8!$AW$1:$AW$10,Data8!$AW$11:$AW$18</definedName>
    <definedName name="A126274662W_Data">Data8!$AW$11:$AW$18</definedName>
    <definedName name="A126274662W_Latest">Data8!$AW$18</definedName>
    <definedName name="A126274666F">Data8!$AZ$1:$AZ$10,Data8!$AZ$11:$AZ$18</definedName>
    <definedName name="A126274666F_Data">Data8!$AZ$11:$AZ$18</definedName>
    <definedName name="A126274666F_Latest">Data8!$AZ$18</definedName>
    <definedName name="A126274670W">Data8!$CA$1:$CA$10,Data8!$CA$11:$CA$18</definedName>
    <definedName name="A126274670W_Data">Data8!$CA$11:$CA$18</definedName>
    <definedName name="A126274670W_Latest">Data8!$CA$18</definedName>
    <definedName name="A126274674F">Data8!$CG$1:$CG$10,Data8!$CG$11:$CG$18</definedName>
    <definedName name="A126274674F_Data">Data8!$CG$11:$CG$18</definedName>
    <definedName name="A126274674F_Latest">Data8!$CG$18</definedName>
    <definedName name="A126274678R">Data8!$CJ$1:$CJ$10,Data8!$CJ$11:$CJ$18</definedName>
    <definedName name="A126274678R_Data">Data8!$CJ$11:$CJ$18</definedName>
    <definedName name="A126274678R_Latest">Data8!$CJ$18</definedName>
    <definedName name="A126274682F">Data8!$DE$1:$DE$10,Data8!$DE$11:$DE$18</definedName>
    <definedName name="A126274682F_Data">Data8!$DE$11:$DE$18</definedName>
    <definedName name="A126274682F_Latest">Data8!$DE$18</definedName>
    <definedName name="A126274686R">Data8!$EO$1:$EO$10,Data8!$EO$11:$EO$18</definedName>
    <definedName name="A126274686R_Data">Data8!$EO$11:$EO$18</definedName>
    <definedName name="A126274686R_Latest">Data8!$EO$18</definedName>
    <definedName name="A126274690F">Data8!$FA$1:$FA$10,Data8!$FA$11:$FA$18</definedName>
    <definedName name="A126274690F_Data">Data8!$FA$11:$FA$18</definedName>
    <definedName name="A126274690F_Latest">Data8!$FA$18</definedName>
    <definedName name="A126274694R">Data8!$FD$1:$FD$10,Data8!$FD$11:$FD$18</definedName>
    <definedName name="A126274694R_Data">Data8!$FD$11:$FD$18</definedName>
    <definedName name="A126274694R_Latest">Data8!$FD$18</definedName>
    <definedName name="A126274698X">Data8!$FS$1:$FS$10,Data8!$FS$11:$FS$18</definedName>
    <definedName name="A126274698X_Data">Data8!$FS$11:$FS$18</definedName>
    <definedName name="A126274698X_Latest">Data8!$FS$18</definedName>
    <definedName name="A126274702C">Data8!$FV$1:$FV$10,Data8!$FV$11:$FV$18</definedName>
    <definedName name="A126274702C_Data">Data8!$FV$11:$FV$18</definedName>
    <definedName name="A126274702C_Latest">Data8!$FV$18</definedName>
    <definedName name="A126274706L">Data8!$BC$1:$BC$10,Data8!$BC$11:$BC$18</definedName>
    <definedName name="A126274706L_Data">Data8!$BC$11:$BC$18</definedName>
    <definedName name="A126274706L_Latest">Data8!$BC$18</definedName>
    <definedName name="A126274710C">Data8!$BL$1:$BL$10,Data8!$BL$11:$BL$18</definedName>
    <definedName name="A126274710C_Data">Data8!$BL$11:$BL$18</definedName>
    <definedName name="A126274710C_Latest">Data8!$BL$18</definedName>
    <definedName name="A126274714L">Data8!$DN$1:$DN$10,Data8!$DN$11:$DN$18</definedName>
    <definedName name="A126274714L_Data">Data8!$DN$11:$DN$18</definedName>
    <definedName name="A126274714L_Latest">Data8!$DN$18</definedName>
    <definedName name="A126274718W">Data8!$DQ$1:$DQ$10,Data8!$DQ$11:$DQ$18</definedName>
    <definedName name="A126274718W_Data">Data8!$DQ$11:$DQ$18</definedName>
    <definedName name="A126274718W_Latest">Data8!$DQ$18</definedName>
    <definedName name="A126274722L">Data8!$EX$1:$EX$10,Data8!$EX$11:$EX$18</definedName>
    <definedName name="A126274722L_Data">Data8!$EX$11:$EX$18</definedName>
    <definedName name="A126274722L_Latest">Data8!$EX$18</definedName>
    <definedName name="A126274726W">Data8!$GK$1:$GK$10,Data8!$GK$11:$GK$18</definedName>
    <definedName name="A126274726W_Data">Data8!$GK$11:$GK$18</definedName>
    <definedName name="A126274726W_Latest">Data8!$GK$18</definedName>
    <definedName name="A126274730L">Data8!$AK$1:$AK$10,Data8!$AK$11:$AK$18</definedName>
    <definedName name="A126274730L_Data">Data8!$AK$11:$AK$18</definedName>
    <definedName name="A126274730L_Latest">Data8!$AK$18</definedName>
    <definedName name="A126274734W">Data8!$AQ$1:$AQ$10,Data8!$AQ$11:$AQ$18</definedName>
    <definedName name="A126274734W_Data">Data8!$AQ$11:$AQ$18</definedName>
    <definedName name="A126274734W_Latest">Data8!$AQ$18</definedName>
    <definedName name="A126274738F">Data8!$AT$1:$AT$10,Data8!$AT$11:$AT$18</definedName>
    <definedName name="A126274738F_Data">Data8!$AT$11:$AT$18</definedName>
    <definedName name="A126274738F_Latest">Data8!$AT$18</definedName>
    <definedName name="A126274742W">Data8!$BI$1:$BI$10,Data8!$BI$11:$BI$18</definedName>
    <definedName name="A126274742W_Data">Data8!$BI$11:$BI$18</definedName>
    <definedName name="A126274742W_Latest">Data8!$BI$18</definedName>
    <definedName name="A126274746F">Data8!$CS$1:$CS$10,Data8!$CS$11:$CS$18</definedName>
    <definedName name="A126274746F_Data">Data8!$CS$11:$CS$18</definedName>
    <definedName name="A126274746F_Latest">Data8!$CS$18</definedName>
    <definedName name="A126274750W">Data8!$CV$1:$CV$10,Data8!$CV$11:$CV$18</definedName>
    <definedName name="A126274750W_Data">Data8!$CV$11:$CV$18</definedName>
    <definedName name="A126274750W_Latest">Data8!$CV$18</definedName>
    <definedName name="A126274754F">Data8!$BO$1:$BO$10,Data8!$BO$11:$BO$18</definedName>
    <definedName name="A126274754F_Data">Data8!$BO$11:$BO$18</definedName>
    <definedName name="A126274754F_Latest">Data8!$BO$18</definedName>
    <definedName name="A126274758R">Data8!$CM$1:$CM$10,Data8!$CM$11:$CM$18</definedName>
    <definedName name="A126274758R_Data">Data8!$CM$11:$CM$18</definedName>
    <definedName name="A126274758R_Latest">Data8!$CM$18</definedName>
    <definedName name="A126274762F">Data8!$DH$1:$DH$10,Data8!$DH$11:$DH$18</definedName>
    <definedName name="A126274762F_Data">Data8!$DH$11:$DH$18</definedName>
    <definedName name="A126274762F_Latest">Data8!$DH$18</definedName>
    <definedName name="A126274766R">Data8!$FG$1:$FG$10,Data8!$FG$11:$FG$18</definedName>
    <definedName name="A126274766R_Data">Data8!$FG$11:$FG$18</definedName>
    <definedName name="A126274766R_Latest">Data8!$FG$18</definedName>
    <definedName name="A126274770F">Data8!$GE$1:$GE$10,Data8!$GE$11:$GE$18</definedName>
    <definedName name="A126274770F_Data">Data8!$GE$11:$GE$18</definedName>
    <definedName name="A126274770F_Latest">Data8!$GE$18</definedName>
    <definedName name="A126274774R">Data8!$AH$1:$AH$10,Data8!$AH$11:$AH$18</definedName>
    <definedName name="A126274774R_Data">Data8!$AH$11:$AH$18</definedName>
    <definedName name="A126274774R_Latest">Data8!$AH$18</definedName>
    <definedName name="A126274778X">Data8!$IA$1:$IA$10,Data8!$IA$11:$IA$18</definedName>
    <definedName name="A126274778X_Data">Data8!$IA$11:$IA$18</definedName>
    <definedName name="A126274778X_Latest">Data8!$IA$18</definedName>
    <definedName name="A126274782R">Data9!$F$1:$F$10,Data9!$F$11:$F$18</definedName>
    <definedName name="A126274782R_Data">Data9!$F$11:$F$18</definedName>
    <definedName name="A126274782R_Latest">Data9!$F$18</definedName>
    <definedName name="A126274786X">Data9!$O$1:$O$10,Data9!$O$11:$O$18</definedName>
    <definedName name="A126274786X_Data">Data9!$O$11:$O$18</definedName>
    <definedName name="A126274786X_Latest">Data9!$O$18</definedName>
    <definedName name="A126274790R">Data9!$AA$1:$AA$10,Data9!$AA$11:$AA$18</definedName>
    <definedName name="A126274790R_Data">Data9!$AA$11:$AA$18</definedName>
    <definedName name="A126274790R_Latest">Data9!$AA$18</definedName>
    <definedName name="A126274794X">Data9!$AM$1:$AM$10,Data9!$AM$11:$AM$18</definedName>
    <definedName name="A126274794X_Data">Data9!$AM$11:$AM$18</definedName>
    <definedName name="A126274794X_Latest">Data9!$AM$18</definedName>
    <definedName name="A126274798J">Data9!$BZ$1:$BZ$10,Data9!$BZ$11:$BZ$18</definedName>
    <definedName name="A126274798J_Data">Data9!$BZ$11:$BZ$18</definedName>
    <definedName name="A126274798J_Latest">Data9!$BZ$18</definedName>
    <definedName name="A126274802L">Data9!$CR$1:$CR$10,Data9!$CR$11:$CR$18</definedName>
    <definedName name="A126274802L_Data">Data9!$CR$11:$CR$18</definedName>
    <definedName name="A126274802L_Latest">Data9!$CR$18</definedName>
    <definedName name="A126274806W">Data8!$ID$1:$ID$10,Data8!$ID$11:$ID$18</definedName>
    <definedName name="A126274806W_Data">Data8!$ID$11:$ID$18</definedName>
    <definedName name="A126274806W_Latest">Data8!$ID$18</definedName>
    <definedName name="A126274810L">Data8!$IJ$1:$IJ$10,Data8!$IJ$11:$IJ$18</definedName>
    <definedName name="A126274810L_Data">Data8!$IJ$11:$IJ$18</definedName>
    <definedName name="A126274810L_Latest">Data8!$IJ$18</definedName>
    <definedName name="A126274814W">Data9!$AS$1:$AS$10,Data9!$AS$11:$AS$18</definedName>
    <definedName name="A126274814W_Data">Data9!$AS$11:$AS$18</definedName>
    <definedName name="A126274814W_Latest">Data9!$AS$18</definedName>
    <definedName name="A126274818F">Data9!$CF$1:$CF$10,Data9!$CF$11:$CF$18</definedName>
    <definedName name="A126274818F_Data">Data9!$CF$11:$CF$18</definedName>
    <definedName name="A126274818F_Latest">Data9!$CF$18</definedName>
    <definedName name="A126274822W">Data9!$AJ$1:$AJ$10,Data9!$AJ$11:$AJ$18</definedName>
    <definedName name="A126274822W_Data">Data9!$AJ$11:$AJ$18</definedName>
    <definedName name="A126274822W_Latest">Data9!$AJ$18</definedName>
    <definedName name="A126274826F">Data9!$AY$1:$AY$10,Data9!$AY$11:$AY$18</definedName>
    <definedName name="A126274826F_Data">Data9!$AY$11:$AY$18</definedName>
    <definedName name="A126274826F_Latest">Data9!$AY$18</definedName>
    <definedName name="A126274830W">Data9!$BK$1:$BK$10,Data9!$BK$11:$BK$18</definedName>
    <definedName name="A126274830W_Data">Data9!$BK$11:$BK$18</definedName>
    <definedName name="A126274830W_Latest">Data9!$BK$18</definedName>
    <definedName name="A126274834F">Data9!$CO$1:$CO$10,Data9!$CO$11:$CO$18</definedName>
    <definedName name="A126274834F_Data">Data9!$CO$11:$CO$18</definedName>
    <definedName name="A126274834F_Latest">Data9!$CO$18</definedName>
    <definedName name="A126274838R">Data8!$HL$1:$HL$10,Data8!$HL$11:$HL$18</definedName>
    <definedName name="A126274838R_Data">Data8!$HL$11:$HL$18</definedName>
    <definedName name="A126274838R_Latest">Data8!$HL$18</definedName>
    <definedName name="A126274842F">Data8!$HX$1:$HX$10,Data8!$HX$11:$HX$18</definedName>
    <definedName name="A126274842F_Data">Data8!$HX$11:$HX$18</definedName>
    <definedName name="A126274842F_Latest">Data8!$HX$18</definedName>
    <definedName name="A126274846R">Data9!$R$1:$R$10,Data9!$R$11:$R$18</definedName>
    <definedName name="A126274846R_Data">Data9!$R$11:$R$18</definedName>
    <definedName name="A126274846R_Latest">Data9!$R$18</definedName>
    <definedName name="A126274850F">Data9!$AP$1:$AP$10,Data9!$AP$11:$AP$18</definedName>
    <definedName name="A126274850F_Data">Data9!$AP$11:$AP$18</definedName>
    <definedName name="A126274850F_Latest">Data9!$AP$18</definedName>
    <definedName name="A126274854R">Data9!$AV$1:$AV$10,Data9!$AV$11:$AV$18</definedName>
    <definedName name="A126274854R_Data">Data9!$AV$11:$AV$18</definedName>
    <definedName name="A126274854R_Latest">Data9!$AV$18</definedName>
    <definedName name="A126274858X">Data9!$BB$1:$BB$10,Data9!$BB$11:$BB$18</definedName>
    <definedName name="A126274858X_Data">Data9!$BB$11:$BB$18</definedName>
    <definedName name="A126274858X_Latest">Data9!$BB$18</definedName>
    <definedName name="A126274862R">Data9!$BH$1:$BH$10,Data9!$BH$11:$BH$18</definedName>
    <definedName name="A126274862R_Data">Data9!$BH$11:$BH$18</definedName>
    <definedName name="A126274862R_Latest">Data9!$BH$18</definedName>
    <definedName name="A126274866X">Data9!$CC$1:$CC$10,Data9!$CC$11:$CC$18</definedName>
    <definedName name="A126274866X_Data">Data9!$CC$11:$CC$18</definedName>
    <definedName name="A126274866X_Latest">Data9!$CC$18</definedName>
    <definedName name="A126274870R">Data9!$CX$1:$CX$10,Data9!$CX$11:$CX$18</definedName>
    <definedName name="A126274870R_Data">Data9!$CX$11:$CX$18</definedName>
    <definedName name="A126274870R_Latest">Data9!$CX$18</definedName>
    <definedName name="A126274874X">Data8!$GT$1:$GT$10,Data8!$GT$11:$GT$18</definedName>
    <definedName name="A126274874X_Data">Data8!$GT$11:$GT$18</definedName>
    <definedName name="A126274874X_Latest">Data8!$GT$18</definedName>
    <definedName name="A126274878J">Data8!$HC$1:$HC$10,Data8!$HC$11:$HC$18</definedName>
    <definedName name="A126274878J_Data">Data8!$HC$11:$HC$18</definedName>
    <definedName name="A126274878J_Latest">Data8!$HC$18</definedName>
    <definedName name="A126274882X">Data8!$HF$1:$HF$10,Data8!$HF$11:$HF$18</definedName>
    <definedName name="A126274882X_Data">Data8!$HF$11:$HF$18</definedName>
    <definedName name="A126274882X_Latest">Data8!$HF$18</definedName>
    <definedName name="A126274886J">Data8!$IG$1:$IG$10,Data8!$IG$11:$IG$18</definedName>
    <definedName name="A126274886J_Data">Data8!$IG$11:$IG$18</definedName>
    <definedName name="A126274886J_Latest">Data8!$IG$18</definedName>
    <definedName name="A126274890X">Data8!$IM$1:$IM$10,Data8!$IM$11:$IM$18</definedName>
    <definedName name="A126274890X_Data">Data8!$IM$11:$IM$18</definedName>
    <definedName name="A126274890X_Latest">Data8!$IM$18</definedName>
    <definedName name="A126274894J">Data8!$IP$1:$IP$10,Data8!$IP$11:$IP$18</definedName>
    <definedName name="A126274894J_Data">Data8!$IP$11:$IP$18</definedName>
    <definedName name="A126274894J_Latest">Data8!$IP$18</definedName>
    <definedName name="A126274898T">Data9!$U$1:$U$10,Data9!$U$11:$U$18</definedName>
    <definedName name="A126274898T_Data">Data9!$U$11:$U$18</definedName>
    <definedName name="A126274898T_Latest">Data9!$U$18</definedName>
    <definedName name="A126274902W">Data9!$BE$1:$BE$10,Data9!$BE$11:$BE$18</definedName>
    <definedName name="A126274902W_Data">Data9!$BE$11:$BE$18</definedName>
    <definedName name="A126274902W_Latest">Data9!$BE$18</definedName>
    <definedName name="A126274906F">Data9!$BQ$1:$BQ$10,Data9!$BQ$11:$BQ$18</definedName>
    <definedName name="A126274906F_Data">Data9!$BQ$11:$BQ$18</definedName>
    <definedName name="A126274906F_Latest">Data9!$BQ$18</definedName>
    <definedName name="A126274910W">Data9!$BT$1:$BT$10,Data9!$BT$11:$BT$18</definedName>
    <definedName name="A126274910W_Data">Data9!$BT$11:$BT$18</definedName>
    <definedName name="A126274910W_Latest">Data9!$BT$18</definedName>
    <definedName name="A126274914F">Data9!$CI$1:$CI$10,Data9!$CI$11:$CI$18</definedName>
    <definedName name="A126274914F_Data">Data9!$CI$11:$CI$18</definedName>
    <definedName name="A126274914F_Latest">Data9!$CI$18</definedName>
    <definedName name="A126274918R">Data9!$CL$1:$CL$10,Data9!$CL$11:$CL$18</definedName>
    <definedName name="A126274918R_Data">Data9!$CL$11:$CL$18</definedName>
    <definedName name="A126274918R_Latest">Data9!$CL$18</definedName>
    <definedName name="A126274922F">Data8!$HI$1:$HI$10,Data8!$HI$11:$HI$18</definedName>
    <definedName name="A126274922F_Data">Data8!$HI$11:$HI$18</definedName>
    <definedName name="A126274922F_Latest">Data8!$HI$18</definedName>
    <definedName name="A126274926R">Data8!$HR$1:$HR$10,Data8!$HR$11:$HR$18</definedName>
    <definedName name="A126274926R_Data">Data8!$HR$11:$HR$18</definedName>
    <definedName name="A126274926R_Latest">Data8!$HR$18</definedName>
    <definedName name="A126274930F">Data9!$AD$1:$AD$10,Data9!$AD$11:$AD$18</definedName>
    <definedName name="A126274930F_Data">Data9!$AD$11:$AD$18</definedName>
    <definedName name="A126274930F_Latest">Data9!$AD$18</definedName>
    <definedName name="A126274934R">Data9!$AG$1:$AG$10,Data9!$AG$11:$AG$18</definedName>
    <definedName name="A126274934R_Data">Data9!$AG$11:$AG$18</definedName>
    <definedName name="A126274934R_Latest">Data9!$AG$18</definedName>
    <definedName name="A126274938X">Data9!$BN$1:$BN$10,Data9!$BN$11:$BN$18</definedName>
    <definedName name="A126274938X_Data">Data9!$BN$11:$BN$18</definedName>
    <definedName name="A126274938X_Latest">Data9!$BN$18</definedName>
    <definedName name="A126274942R">Data9!$DA$1:$DA$10,Data9!$DA$11:$DA$18</definedName>
    <definedName name="A126274942R_Data">Data9!$DA$11:$DA$18</definedName>
    <definedName name="A126274942R_Latest">Data9!$DA$18</definedName>
    <definedName name="A126274946X">Data8!$GQ$1:$GQ$10,Data8!$GQ$11:$GQ$18</definedName>
    <definedName name="A126274946X_Data">Data8!$GQ$11:$GQ$18</definedName>
    <definedName name="A126274946X_Latest">Data8!$GQ$18</definedName>
    <definedName name="A126274950R">Data8!$GW$1:$GW$10,Data8!$GW$11:$GW$18</definedName>
    <definedName name="A126274950R_Data">Data8!$GW$11:$GW$18</definedName>
    <definedName name="A126274950R_Latest">Data8!$GW$18</definedName>
    <definedName name="A126274954X">Data8!$GZ$1:$GZ$10,Data8!$GZ$11:$GZ$18</definedName>
    <definedName name="A126274954X_Data">Data8!$GZ$11:$GZ$18</definedName>
    <definedName name="A126274954X_Latest">Data8!$GZ$18</definedName>
    <definedName name="A126274958J">Data8!$HO$1:$HO$10,Data8!$HO$11:$HO$18</definedName>
    <definedName name="A126274958J_Data">Data8!$HO$11:$HO$18</definedName>
    <definedName name="A126274958J_Latest">Data8!$HO$18</definedName>
    <definedName name="A126274962X">Data9!$I$1:$I$10,Data9!$I$11:$I$18</definedName>
    <definedName name="A126274962X_Data">Data9!$I$11:$I$18</definedName>
    <definedName name="A126274962X_Latest">Data9!$I$18</definedName>
    <definedName name="A126274966J">Data9!$L$1:$L$10,Data9!$L$11:$L$18</definedName>
    <definedName name="A126274966J_Data">Data9!$L$11:$L$18</definedName>
    <definedName name="A126274966J_Latest">Data9!$L$18</definedName>
    <definedName name="A126274970X">Data8!$HU$1:$HU$10,Data8!$HU$11:$HU$18</definedName>
    <definedName name="A126274970X_Data">Data8!$HU$11:$HU$18</definedName>
    <definedName name="A126274970X_Latest">Data8!$HU$18</definedName>
    <definedName name="A126274974J">Data9!$C$1:$C$10,Data9!$C$11:$C$18</definedName>
    <definedName name="A126274974J_Data">Data9!$C$11:$C$18</definedName>
    <definedName name="A126274974J_Latest">Data9!$C$18</definedName>
    <definedName name="A126274978T">Data9!$X$1:$X$10,Data9!$X$11:$X$18</definedName>
    <definedName name="A126274978T_Data">Data9!$X$11:$X$18</definedName>
    <definedName name="A126274978T_Latest">Data9!$X$18</definedName>
    <definedName name="A126274982J">Data9!$BW$1:$BW$10,Data9!$BW$11:$BW$18</definedName>
    <definedName name="A126274982J_Data">Data9!$BW$11:$BW$18</definedName>
    <definedName name="A126274982J_Latest">Data9!$BW$18</definedName>
    <definedName name="A126274986T">Data9!$CU$1:$CU$10,Data9!$CU$11:$CU$18</definedName>
    <definedName name="A126274986T_Data">Data9!$CU$11:$CU$18</definedName>
    <definedName name="A126274986T_Latest">Data9!$CU$18</definedName>
    <definedName name="A126274990J">Data8!$GN$1:$GN$10,Data8!$GN$11:$GN$18</definedName>
    <definedName name="A126274990J_Data">Data8!$GN$11:$GN$18</definedName>
    <definedName name="A126274990J_Latest">Data8!$GN$18</definedName>
    <definedName name="A126274994T">Data5!$M$1:$M$10,Data5!$M$11:$M$18</definedName>
    <definedName name="A126274994T_Data">Data5!$M$11:$M$18</definedName>
    <definedName name="A126274994T_Latest">Data5!$M$18</definedName>
    <definedName name="A126274998A">Data5!$AH$1:$AH$10,Data5!$AH$11:$AH$18</definedName>
    <definedName name="A126274998A_Data">Data5!$AH$11:$AH$18</definedName>
    <definedName name="A126274998A_Latest">Data5!$AH$18</definedName>
    <definedName name="A126275002J">Data5!$AQ$1:$AQ$10,Data5!$AQ$11:$AQ$18</definedName>
    <definedName name="A126275002J_Data">Data5!$AQ$11:$AQ$18</definedName>
    <definedName name="A126275002J_Latest">Data5!$AQ$18</definedName>
    <definedName name="A126275006T">Data5!$BC$1:$BC$10,Data5!$BC$11:$BC$18</definedName>
    <definedName name="A126275006T_Data">Data5!$BC$11:$BC$18</definedName>
    <definedName name="A126275006T_Latest">Data5!$BC$18</definedName>
    <definedName name="A126275010J">Data5!$BO$1:$BO$10,Data5!$BO$11:$BO$18</definedName>
    <definedName name="A126275010J_Data">Data5!$BO$11:$BO$18</definedName>
    <definedName name="A126275010J_Latest">Data5!$BO$18</definedName>
    <definedName name="A126275014T">Data5!$DB$1:$DB$10,Data5!$DB$11:$DB$18</definedName>
    <definedName name="A126275014T_Data">Data5!$DB$11:$DB$18</definedName>
    <definedName name="A126275014T_Latest">Data5!$DB$18</definedName>
    <definedName name="A126275018A">Data5!$DT$1:$DT$10,Data5!$DT$11:$DT$18</definedName>
    <definedName name="A126275018A_Data">Data5!$DT$11:$DT$18</definedName>
    <definedName name="A126275018A_Latest">Data5!$DT$18</definedName>
    <definedName name="A126275022T">Data5!$P$1:$P$10,Data5!$P$11:$P$18</definedName>
    <definedName name="A126275022T_Data">Data5!$P$11:$P$18</definedName>
    <definedName name="A126275022T_Latest">Data5!$P$18</definedName>
    <definedName name="A126275026A">Data5!$V$1:$V$10,Data5!$V$11:$V$18</definedName>
    <definedName name="A126275026A_Data">Data5!$V$11:$V$18</definedName>
    <definedName name="A126275026A_Latest">Data5!$V$18</definedName>
    <definedName name="A126275030T">Data5!$BU$1:$BU$10,Data5!$BU$11:$BU$18</definedName>
    <definedName name="A126275030T_Data">Data5!$BU$11:$BU$18</definedName>
    <definedName name="A126275030T_Latest">Data5!$BU$18</definedName>
    <definedName name="A126275034A">Data5!$DH$1:$DH$10,Data5!$DH$11:$DH$18</definedName>
    <definedName name="A126275034A_Data">Data5!$DH$11:$DH$18</definedName>
    <definedName name="A126275034A_Latest">Data5!$DH$18</definedName>
    <definedName name="A126275038K">Data5!$BL$1:$BL$10,Data5!$BL$11:$BL$18</definedName>
    <definedName name="A126275038K_Data">Data5!$BL$11:$BL$18</definedName>
    <definedName name="A126275038K_Latest">Data5!$BL$18</definedName>
    <definedName name="A126275042A">Data5!$CA$1:$CA$10,Data5!$CA$11:$CA$18</definedName>
    <definedName name="A126275042A_Data">Data5!$CA$11:$CA$18</definedName>
    <definedName name="A126275042A_Latest">Data5!$CA$18</definedName>
    <definedName name="A126275046K">Data5!$CM$1:$CM$10,Data5!$CM$11:$CM$18</definedName>
    <definedName name="A126275046K_Data">Data5!$CM$11:$CM$18</definedName>
    <definedName name="A126275046K_Latest">Data5!$CM$18</definedName>
    <definedName name="A126275050A">Data5!$DQ$1:$DQ$10,Data5!$DQ$11:$DQ$18</definedName>
    <definedName name="A126275050A_Data">Data5!$DQ$11:$DQ$18</definedName>
    <definedName name="A126275050A_Latest">Data5!$DQ$18</definedName>
    <definedName name="A126275054K">Data4!$IN$1:$IN$10,Data4!$IN$11:$IN$18</definedName>
    <definedName name="A126275054K_Data">Data4!$IN$11:$IN$18</definedName>
    <definedName name="A126275054K_Latest">Data4!$IN$18</definedName>
    <definedName name="A126275058V">Data5!$J$1:$J$10,Data5!$J$11:$J$18</definedName>
    <definedName name="A126275058V_Data">Data5!$J$11:$J$18</definedName>
    <definedName name="A126275058V_Latest">Data5!$J$18</definedName>
    <definedName name="A126275062K">Data5!$AT$1:$AT$10,Data5!$AT$11:$AT$18</definedName>
    <definedName name="A126275062K_Data">Data5!$AT$11:$AT$18</definedName>
    <definedName name="A126275062K_Latest">Data5!$AT$18</definedName>
    <definedName name="A126275066V">Data5!$BR$1:$BR$10,Data5!$BR$11:$BR$18</definedName>
    <definedName name="A126275066V_Data">Data5!$BR$11:$BR$18</definedName>
    <definedName name="A126275066V_Latest">Data5!$BR$18</definedName>
    <definedName name="A126275070K">Data5!$BX$1:$BX$10,Data5!$BX$11:$BX$18</definedName>
    <definedName name="A126275070K_Data">Data5!$BX$11:$BX$18</definedName>
    <definedName name="A126275070K_Latest">Data5!$BX$18</definedName>
    <definedName name="A126275074V">Data5!$CD$1:$CD$10,Data5!$CD$11:$CD$18</definedName>
    <definedName name="A126275074V_Data">Data5!$CD$11:$CD$18</definedName>
    <definedName name="A126275074V_Latest">Data5!$CD$18</definedName>
    <definedName name="A126275078C">Data5!$CJ$1:$CJ$10,Data5!$CJ$11:$CJ$18</definedName>
    <definedName name="A126275078C_Data">Data5!$CJ$11:$CJ$18</definedName>
    <definedName name="A126275078C_Latest">Data5!$CJ$18</definedName>
    <definedName name="A126275082V">Data5!$DE$1:$DE$10,Data5!$DE$11:$DE$18</definedName>
    <definedName name="A126275082V_Data">Data5!$DE$11:$DE$18</definedName>
    <definedName name="A126275082V_Latest">Data5!$DE$18</definedName>
    <definedName name="A126275086C">Data5!$DZ$1:$DZ$10,Data5!$DZ$11:$DZ$18</definedName>
    <definedName name="A126275086C_Data">Data5!$DZ$11:$DZ$18</definedName>
    <definedName name="A126275086C_Latest">Data5!$DZ$18</definedName>
    <definedName name="A126275090V">Data4!$HV$1:$HV$10,Data4!$HV$11:$HV$18</definedName>
    <definedName name="A126275090V_Data">Data4!$HV$11:$HV$18</definedName>
    <definedName name="A126275090V_Latest">Data4!$HV$18</definedName>
    <definedName name="A126275094C">Data4!$IE$1:$IE$10,Data4!$IE$11:$IE$18</definedName>
    <definedName name="A126275094C_Data">Data4!$IE$11:$IE$18</definedName>
    <definedName name="A126275094C_Latest">Data4!$IE$18</definedName>
    <definedName name="A126275098L">Data4!$IH$1:$IH$10,Data4!$IH$11:$IH$18</definedName>
    <definedName name="A126275098L_Data">Data4!$IH$11:$IH$18</definedName>
    <definedName name="A126275098L_Latest">Data4!$IH$18</definedName>
    <definedName name="A126275102T">Data5!$S$1:$S$10,Data5!$S$11:$S$18</definedName>
    <definedName name="A126275102T_Data">Data5!$S$11:$S$18</definedName>
    <definedName name="A126275102T_Latest">Data5!$S$18</definedName>
    <definedName name="A126275106A">Data5!$Y$1:$Y$10,Data5!$Y$11:$Y$18</definedName>
    <definedName name="A126275106A_Data">Data5!$Y$11:$Y$18</definedName>
    <definedName name="A126275106A_Latest">Data5!$Y$18</definedName>
    <definedName name="A126275110T">Data5!$AB$1:$AB$10,Data5!$AB$11:$AB$18</definedName>
    <definedName name="A126275110T_Data">Data5!$AB$11:$AB$18</definedName>
    <definedName name="A126275110T_Latest">Data5!$AB$18</definedName>
    <definedName name="A126275114A">Data5!$AW$1:$AW$10,Data5!$AW$11:$AW$18</definedName>
    <definedName name="A126275114A_Data">Data5!$AW$11:$AW$18</definedName>
    <definedName name="A126275114A_Latest">Data5!$AW$18</definedName>
    <definedName name="A126275118K">Data5!$CG$1:$CG$10,Data5!$CG$11:$CG$18</definedName>
    <definedName name="A126275118K_Data">Data5!$CG$11:$CG$18</definedName>
    <definedName name="A126275118K_Latest">Data5!$CG$18</definedName>
    <definedName name="A126275122A">Data5!$CS$1:$CS$10,Data5!$CS$11:$CS$18</definedName>
    <definedName name="A126275122A_Data">Data5!$CS$11:$CS$18</definedName>
    <definedName name="A126275122A_Latest">Data5!$CS$18</definedName>
    <definedName name="A126275126K">Data5!$CV$1:$CV$10,Data5!$CV$11:$CV$18</definedName>
    <definedName name="A126275126K_Data">Data5!$CV$11:$CV$18</definedName>
    <definedName name="A126275126K_Latest">Data5!$CV$18</definedName>
    <definedName name="A126275130A">Data5!$DK$1:$DK$10,Data5!$DK$11:$DK$18</definedName>
    <definedName name="A126275130A_Data">Data5!$DK$11:$DK$18</definedName>
    <definedName name="A126275130A_Latest">Data5!$DK$18</definedName>
    <definedName name="A126275134K">Data5!$DN$1:$DN$10,Data5!$DN$11:$DN$18</definedName>
    <definedName name="A126275134K_Data">Data5!$DN$11:$DN$18</definedName>
    <definedName name="A126275134K_Latest">Data5!$DN$18</definedName>
    <definedName name="A126275138V">Data4!$IK$1:$IK$10,Data4!$IK$11:$IK$18</definedName>
    <definedName name="A126275138V_Data">Data4!$IK$11:$IK$18</definedName>
    <definedName name="A126275138V_Latest">Data4!$IK$18</definedName>
    <definedName name="A126275142K">Data5!$D$1:$D$10,Data5!$D$11:$D$18</definedName>
    <definedName name="A126275142K_Data">Data5!$D$11:$D$18</definedName>
    <definedName name="A126275142K_Latest">Data5!$D$18</definedName>
    <definedName name="A126275146V">Data5!$BF$1:$BF$10,Data5!$BF$11:$BF$18</definedName>
    <definedName name="A126275146V_Data">Data5!$BF$11:$BF$18</definedName>
    <definedName name="A126275146V_Latest">Data5!$BF$18</definedName>
    <definedName name="A126275150K">Data5!$BI$1:$BI$10,Data5!$BI$11:$BI$18</definedName>
    <definedName name="A126275150K_Data">Data5!$BI$11:$BI$18</definedName>
    <definedName name="A126275150K_Latest">Data5!$BI$18</definedName>
    <definedName name="A126275154V">Data5!$CP$1:$CP$10,Data5!$CP$11:$CP$18</definedName>
    <definedName name="A126275154V_Data">Data5!$CP$11:$CP$18</definedName>
    <definedName name="A126275154V_Latest">Data5!$CP$18</definedName>
    <definedName name="A126275158C">Data5!$EC$1:$EC$10,Data5!$EC$11:$EC$18</definedName>
    <definedName name="A126275158C_Data">Data5!$EC$11:$EC$18</definedName>
    <definedName name="A126275158C_Latest">Data5!$EC$18</definedName>
    <definedName name="A126275162V">Data4!$HS$1:$HS$10,Data4!$HS$11:$HS$18</definedName>
    <definedName name="A126275162V_Data">Data4!$HS$11:$HS$18</definedName>
    <definedName name="A126275162V_Latest">Data4!$HS$18</definedName>
    <definedName name="A126275166C">Data4!$HY$1:$HY$10,Data4!$HY$11:$HY$18</definedName>
    <definedName name="A126275166C_Data">Data4!$HY$11:$HY$18</definedName>
    <definedName name="A126275166C_Latest">Data4!$HY$18</definedName>
    <definedName name="A126275170V">Data4!$IB$1:$IB$10,Data4!$IB$11:$IB$18</definedName>
    <definedName name="A126275170V_Data">Data4!$IB$11:$IB$18</definedName>
    <definedName name="A126275170V_Latest">Data4!$IB$18</definedName>
    <definedName name="A126275174C">Data4!$IQ$1:$IQ$10,Data4!$IQ$11:$IQ$18</definedName>
    <definedName name="A126275174C_Data">Data4!$IQ$11:$IQ$18</definedName>
    <definedName name="A126275174C_Latest">Data4!$IQ$18</definedName>
    <definedName name="A126275178L">Data5!$AK$1:$AK$10,Data5!$AK$11:$AK$18</definedName>
    <definedName name="A126275178L_Data">Data5!$AK$11:$AK$18</definedName>
    <definedName name="A126275178L_Latest">Data5!$AK$18</definedName>
    <definedName name="A126275182C">Data5!$AN$1:$AN$10,Data5!$AN$11:$AN$18</definedName>
    <definedName name="A126275182C_Data">Data5!$AN$11:$AN$18</definedName>
    <definedName name="A126275182C_Latest">Data5!$AN$18</definedName>
    <definedName name="A126275186L">Data5!$G$1:$G$10,Data5!$G$11:$G$18</definedName>
    <definedName name="A126275186L_Data">Data5!$G$11:$G$18</definedName>
    <definedName name="A126275186L_Latest">Data5!$G$18</definedName>
    <definedName name="A126275190C">Data5!$AE$1:$AE$10,Data5!$AE$11:$AE$18</definedName>
    <definedName name="A126275190C_Data">Data5!$AE$11:$AE$18</definedName>
    <definedName name="A126275190C_Latest">Data5!$AE$18</definedName>
    <definedName name="A126275194L">Data5!$AZ$1:$AZ$10,Data5!$AZ$11:$AZ$18</definedName>
    <definedName name="A126275194L_Data">Data5!$AZ$11:$AZ$18</definedName>
    <definedName name="A126275194L_Latest">Data5!$AZ$18</definedName>
    <definedName name="A126275198W">Data5!$CY$1:$CY$10,Data5!$CY$11:$CY$18</definedName>
    <definedName name="A126275198W_Data">Data5!$CY$11:$CY$18</definedName>
    <definedName name="A126275198W_Latest">Data5!$CY$18</definedName>
    <definedName name="A126275202A">Data5!$DW$1:$DW$10,Data5!$DW$11:$DW$18</definedName>
    <definedName name="A126275202A_Data">Data5!$DW$11:$DW$18</definedName>
    <definedName name="A126275202A_Latest">Data5!$DW$18</definedName>
    <definedName name="A126275206K">Data4!$HP$1:$HP$10,Data4!$HP$11:$HP$18</definedName>
    <definedName name="A126275206K_Data">Data4!$HP$11:$HP$18</definedName>
    <definedName name="A126275206K_Latest">Data4!$HP$18</definedName>
    <definedName name="A126275210A">Data6!$CI$1:$CI$10,Data6!$CI$11:$CI$18</definedName>
    <definedName name="A126275210A_Data">Data6!$CI$11:$CI$18</definedName>
    <definedName name="A126275210A_Latest">Data6!$CI$18</definedName>
    <definedName name="A126275214K">Data6!$DD$1:$DD$10,Data6!$DD$11:$DD$18</definedName>
    <definedName name="A126275214K_Data">Data6!$DD$11:$DD$18</definedName>
    <definedName name="A126275214K_Latest">Data6!$DD$18</definedName>
    <definedName name="A126275218V">Data6!$DM$1:$DM$10,Data6!$DM$11:$DM$18</definedName>
    <definedName name="A126275218V_Data">Data6!$DM$11:$DM$18</definedName>
    <definedName name="A126275218V_Latest">Data6!$DM$18</definedName>
    <definedName name="A126275222K">Data6!$DY$1:$DY$10,Data6!$DY$11:$DY$18</definedName>
    <definedName name="A126275222K_Data">Data6!$DY$11:$DY$18</definedName>
    <definedName name="A126275222K_Latest">Data6!$DY$18</definedName>
    <definedName name="A126275226V">Data6!$EK$1:$EK$10,Data6!$EK$11:$EK$18</definedName>
    <definedName name="A126275226V_Data">Data6!$EK$11:$EK$18</definedName>
    <definedName name="A126275226V_Latest">Data6!$EK$18</definedName>
    <definedName name="A126275230K">Data6!$FX$1:$FX$10,Data6!$FX$11:$FX$18</definedName>
    <definedName name="A126275230K_Data">Data6!$FX$11:$FX$18</definedName>
    <definedName name="A126275230K_Latest">Data6!$FX$18</definedName>
    <definedName name="A126275234V">Data6!$GP$1:$GP$10,Data6!$GP$11:$GP$18</definedName>
    <definedName name="A126275234V_Data">Data6!$GP$11:$GP$18</definedName>
    <definedName name="A126275234V_Latest">Data6!$GP$18</definedName>
    <definedName name="A126275238C">Data6!$CL$1:$CL$10,Data6!$CL$11:$CL$18</definedName>
    <definedName name="A126275238C_Data">Data6!$CL$11:$CL$18</definedName>
    <definedName name="A126275238C_Latest">Data6!$CL$18</definedName>
    <definedName name="A126275242V">Data6!$CR$1:$CR$10,Data6!$CR$11:$CR$18</definedName>
    <definedName name="A126275242V_Data">Data6!$CR$11:$CR$18</definedName>
    <definedName name="A126275242V_Latest">Data6!$CR$18</definedName>
    <definedName name="A126275246C">Data6!$EQ$1:$EQ$10,Data6!$EQ$11:$EQ$18</definedName>
    <definedName name="A126275246C_Data">Data6!$EQ$11:$EQ$18</definedName>
    <definedName name="A126275246C_Latest">Data6!$EQ$18</definedName>
    <definedName name="A126275250V">Data6!$GD$1:$GD$10,Data6!$GD$11:$GD$18</definedName>
    <definedName name="A126275250V_Data">Data6!$GD$11:$GD$18</definedName>
    <definedName name="A126275250V_Latest">Data6!$GD$18</definedName>
    <definedName name="A126275254C">Data6!$EH$1:$EH$10,Data6!$EH$11:$EH$18</definedName>
    <definedName name="A126275254C_Data">Data6!$EH$11:$EH$18</definedName>
    <definedName name="A126275254C_Latest">Data6!$EH$18</definedName>
    <definedName name="A126275258L">Data6!$EW$1:$EW$10,Data6!$EW$11:$EW$18</definedName>
    <definedName name="A126275258L_Data">Data6!$EW$11:$EW$18</definedName>
    <definedName name="A126275258L_Latest">Data6!$EW$18</definedName>
    <definedName name="A126275262C">Data6!$FI$1:$FI$10,Data6!$FI$11:$FI$18</definedName>
    <definedName name="A126275262C_Data">Data6!$FI$11:$FI$18</definedName>
    <definedName name="A126275262C_Latest">Data6!$FI$18</definedName>
    <definedName name="A126275266L">Data6!$GM$1:$GM$10,Data6!$GM$11:$GM$18</definedName>
    <definedName name="A126275266L_Data">Data6!$GM$11:$GM$18</definedName>
    <definedName name="A126275266L_Latest">Data6!$GM$18</definedName>
    <definedName name="A126275270C">Data6!$BT$1:$BT$10,Data6!$BT$11:$BT$18</definedName>
    <definedName name="A126275270C_Data">Data6!$BT$11:$BT$18</definedName>
    <definedName name="A126275270C_Latest">Data6!$BT$18</definedName>
    <definedName name="A126275274L">Data6!$CF$1:$CF$10,Data6!$CF$11:$CF$18</definedName>
    <definedName name="A126275274L_Data">Data6!$CF$11:$CF$18</definedName>
    <definedName name="A126275274L_Latest">Data6!$CF$18</definedName>
    <definedName name="A126275278W">Data6!$DP$1:$DP$10,Data6!$DP$11:$DP$18</definedName>
    <definedName name="A126275278W_Data">Data6!$DP$11:$DP$18</definedName>
    <definedName name="A126275278W_Latest">Data6!$DP$18</definedName>
    <definedName name="A126275282L">Data6!$EN$1:$EN$10,Data6!$EN$11:$EN$18</definedName>
    <definedName name="A126275282L_Data">Data6!$EN$11:$EN$18</definedName>
    <definedName name="A126275282L_Latest">Data6!$EN$18</definedName>
    <definedName name="A126275286W">Data6!$ET$1:$ET$10,Data6!$ET$11:$ET$18</definedName>
    <definedName name="A126275286W_Data">Data6!$ET$11:$ET$18</definedName>
    <definedName name="A126275286W_Latest">Data6!$ET$18</definedName>
    <definedName name="A126275290L">Data6!$EZ$1:$EZ$10,Data6!$EZ$11:$EZ$18</definedName>
    <definedName name="A126275290L_Data">Data6!$EZ$11:$EZ$18</definedName>
    <definedName name="A126275290L_Latest">Data6!$EZ$18</definedName>
    <definedName name="A126275294W">Data6!$FF$1:$FF$10,Data6!$FF$11:$FF$18</definedName>
    <definedName name="A126275294W_Data">Data6!$FF$11:$FF$18</definedName>
    <definedName name="A126275294W_Latest">Data6!$FF$18</definedName>
    <definedName name="A126275298F">Data6!$GA$1:$GA$10,Data6!$GA$11:$GA$18</definedName>
    <definedName name="A126275298F_Data">Data6!$GA$11:$GA$18</definedName>
    <definedName name="A126275298F_Latest">Data6!$GA$18</definedName>
    <definedName name="A126275302K">Data6!$GV$1:$GV$10,Data6!$GV$11:$GV$18</definedName>
    <definedName name="A126275302K_Data">Data6!$GV$11:$GV$18</definedName>
    <definedName name="A126275302K_Latest">Data6!$GV$18</definedName>
    <definedName name="A126275306V">Data6!$BB$1:$BB$10,Data6!$BB$11:$BB$18</definedName>
    <definedName name="A126275306V_Data">Data6!$BB$11:$BB$18</definedName>
    <definedName name="A126275306V_Latest">Data6!$BB$18</definedName>
    <definedName name="A126275310K">Data6!$BK$1:$BK$10,Data6!$BK$11:$BK$18</definedName>
    <definedName name="A126275310K_Data">Data6!$BK$11:$BK$18</definedName>
    <definedName name="A126275310K_Latest">Data6!$BK$18</definedName>
    <definedName name="A126275314V">Data6!$BN$1:$BN$10,Data6!$BN$11:$BN$18</definedName>
    <definedName name="A126275314V_Data">Data6!$BN$11:$BN$18</definedName>
    <definedName name="A126275314V_Latest">Data6!$BN$18</definedName>
    <definedName name="A126275318C">Data6!$CO$1:$CO$10,Data6!$CO$11:$CO$18</definedName>
    <definedName name="A126275318C_Data">Data6!$CO$11:$CO$18</definedName>
    <definedName name="A126275318C_Latest">Data6!$CO$18</definedName>
    <definedName name="A126275322V">Data6!$CU$1:$CU$10,Data6!$CU$11:$CU$18</definedName>
    <definedName name="A126275322V_Data">Data6!$CU$11:$CU$18</definedName>
    <definedName name="A126275322V_Latest">Data6!$CU$18</definedName>
    <definedName name="A126275326C">Data6!$CX$1:$CX$10,Data6!$CX$11:$CX$18</definedName>
    <definedName name="A126275326C_Data">Data6!$CX$11:$CX$18</definedName>
    <definedName name="A126275326C_Latest">Data6!$CX$18</definedName>
    <definedName name="A126275330V">Data6!$DS$1:$DS$10,Data6!$DS$11:$DS$18</definedName>
    <definedName name="A126275330V_Data">Data6!$DS$11:$DS$18</definedName>
    <definedName name="A126275330V_Latest">Data6!$DS$18</definedName>
    <definedName name="A126275334C">Data6!$FC$1:$FC$10,Data6!$FC$11:$FC$18</definedName>
    <definedName name="A126275334C_Data">Data6!$FC$11:$FC$18</definedName>
    <definedName name="A126275334C_Latest">Data6!$FC$18</definedName>
    <definedName name="A126275338L">Data6!$FO$1:$FO$10,Data6!$FO$11:$FO$18</definedName>
    <definedName name="A126275338L_Data">Data6!$FO$11:$FO$18</definedName>
    <definedName name="A126275338L_Latest">Data6!$FO$18</definedName>
    <definedName name="A126275342C">Data6!$FR$1:$FR$10,Data6!$FR$11:$FR$18</definedName>
    <definedName name="A126275342C_Data">Data6!$FR$11:$FR$18</definedName>
    <definedName name="A126275342C_Latest">Data6!$FR$18</definedName>
    <definedName name="A126275346L">Data6!$GG$1:$GG$10,Data6!$GG$11:$GG$18</definedName>
    <definedName name="A126275346L_Data">Data6!$GG$11:$GG$18</definedName>
    <definedName name="A126275346L_Latest">Data6!$GG$18</definedName>
    <definedName name="A126275350C">Data6!$GJ$1:$GJ$10,Data6!$GJ$11:$GJ$18</definedName>
    <definedName name="A126275350C_Data">Data6!$GJ$11:$GJ$18</definedName>
    <definedName name="A126275350C_Latest">Data6!$GJ$18</definedName>
    <definedName name="A126275354L">Data6!$BQ$1:$BQ$10,Data6!$BQ$11:$BQ$18</definedName>
    <definedName name="A126275354L_Data">Data6!$BQ$11:$BQ$18</definedName>
    <definedName name="A126275354L_Latest">Data6!$BQ$18</definedName>
    <definedName name="A126275358W">Data6!$BZ$1:$BZ$10,Data6!$BZ$11:$BZ$18</definedName>
    <definedName name="A126275358W_Data">Data6!$BZ$11:$BZ$18</definedName>
    <definedName name="A126275358W_Latest">Data6!$BZ$18</definedName>
    <definedName name="A126275362L">Data6!$EB$1:$EB$10,Data6!$EB$11:$EB$18</definedName>
    <definedName name="A126275362L_Data">Data6!$EB$11:$EB$18</definedName>
    <definedName name="A126275362L_Latest">Data6!$EB$18</definedName>
    <definedName name="A126275366W">Data6!$EE$1:$EE$10,Data6!$EE$11:$EE$18</definedName>
    <definedName name="A126275366W_Data">Data6!$EE$11:$EE$18</definedName>
    <definedName name="A126275366W_Latest">Data6!$EE$18</definedName>
    <definedName name="A126275370L">Data6!$FL$1:$FL$10,Data6!$FL$11:$FL$18</definedName>
    <definedName name="A126275370L_Data">Data6!$FL$11:$FL$18</definedName>
    <definedName name="A126275370L_Latest">Data6!$FL$18</definedName>
    <definedName name="A126275374W">Data6!$GY$1:$GY$10,Data6!$GY$11:$GY$18</definedName>
    <definedName name="A126275374W_Data">Data6!$GY$11:$GY$18</definedName>
    <definedName name="A126275374W_Latest">Data6!$GY$18</definedName>
    <definedName name="A126275378F">Data6!$AY$1:$AY$10,Data6!$AY$11:$AY$18</definedName>
    <definedName name="A126275378F_Data">Data6!$AY$11:$AY$18</definedName>
    <definedName name="A126275378F_Latest">Data6!$AY$18</definedName>
    <definedName name="A126275382W">Data6!$BE$1:$BE$10,Data6!$BE$11:$BE$18</definedName>
    <definedName name="A126275382W_Data">Data6!$BE$11:$BE$18</definedName>
    <definedName name="A126275382W_Latest">Data6!$BE$18</definedName>
    <definedName name="A126275386F">Data6!$BH$1:$BH$10,Data6!$BH$11:$BH$18</definedName>
    <definedName name="A126275386F_Data">Data6!$BH$11:$BH$18</definedName>
    <definedName name="A126275386F_Latest">Data6!$BH$18</definedName>
    <definedName name="A126275390W">Data6!$BW$1:$BW$10,Data6!$BW$11:$BW$18</definedName>
    <definedName name="A126275390W_Data">Data6!$BW$11:$BW$18</definedName>
    <definedName name="A126275390W_Latest">Data6!$BW$18</definedName>
    <definedName name="A126275394F">Data6!$DG$1:$DG$10,Data6!$DG$11:$DG$18</definedName>
    <definedName name="A126275394F_Data">Data6!$DG$11:$DG$18</definedName>
    <definedName name="A126275394F_Latest">Data6!$DG$18</definedName>
    <definedName name="A126275398R">Data6!$DJ$1:$DJ$10,Data6!$DJ$11:$DJ$18</definedName>
    <definedName name="A126275398R_Data">Data6!$DJ$11:$DJ$18</definedName>
    <definedName name="A126275398R_Latest">Data6!$DJ$18</definedName>
    <definedName name="A126275402V">Data6!$CC$1:$CC$10,Data6!$CC$11:$CC$18</definedName>
    <definedName name="A126275402V_Data">Data6!$CC$11:$CC$18</definedName>
    <definedName name="A126275402V_Latest">Data6!$CC$18</definedName>
    <definedName name="A126275406C">Data6!$DA$1:$DA$10,Data6!$DA$11:$DA$18</definedName>
    <definedName name="A126275406C_Data">Data6!$DA$11:$DA$18</definedName>
    <definedName name="A126275406C_Latest">Data6!$DA$18</definedName>
    <definedName name="A126275410V">Data6!$DV$1:$DV$10,Data6!$DV$11:$DV$18</definedName>
    <definedName name="A126275410V_Data">Data6!$DV$11:$DV$18</definedName>
    <definedName name="A126275410V_Latest">Data6!$DV$18</definedName>
    <definedName name="A126275414C">Data6!$FU$1:$FU$10,Data6!$FU$11:$FU$18</definedName>
    <definedName name="A126275414C_Data">Data6!$FU$11:$FU$18</definedName>
    <definedName name="A126275414C_Latest">Data6!$FU$18</definedName>
    <definedName name="A126275418L">Data6!$GS$1:$GS$10,Data6!$GS$11:$GS$18</definedName>
    <definedName name="A126275418L_Data">Data6!$GS$11:$GS$18</definedName>
    <definedName name="A126275418L_Latest">Data6!$GS$18</definedName>
    <definedName name="A126275422C">Data6!$AV$1:$AV$10,Data6!$AV$11:$AV$18</definedName>
    <definedName name="A126275422C_Data">Data6!$AV$11:$AV$18</definedName>
    <definedName name="A126275422C_Latest">Data6!$AV$18</definedName>
    <definedName name="A126275426L">Data6!$IO$1:$IO$10,Data6!$IO$11:$IO$18</definedName>
    <definedName name="A126275426L_Data">Data6!$IO$11:$IO$18</definedName>
    <definedName name="A126275426L_Latest">Data6!$IO$18</definedName>
    <definedName name="A126275430C">Data7!$T$1:$T$10,Data7!$T$11:$T$18</definedName>
    <definedName name="A126275430C_Data">Data7!$T$11:$T$18</definedName>
    <definedName name="A126275430C_Latest">Data7!$T$18</definedName>
    <definedName name="A126275434L">Data7!$AC$1:$AC$10,Data7!$AC$11:$AC$18</definedName>
    <definedName name="A126275434L_Data">Data7!$AC$11:$AC$18</definedName>
    <definedName name="A126275434L_Latest">Data7!$AC$18</definedName>
    <definedName name="A126275438W">Data7!$AO$1:$AO$10,Data7!$AO$11:$AO$18</definedName>
    <definedName name="A126275438W_Data">Data7!$AO$11:$AO$18</definedName>
    <definedName name="A126275438W_Latest">Data7!$AO$18</definedName>
    <definedName name="A126275442L">Data7!$BA$1:$BA$10,Data7!$BA$11:$BA$18</definedName>
    <definedName name="A126275442L_Data">Data7!$BA$11:$BA$18</definedName>
    <definedName name="A126275442L_Latest">Data7!$BA$18</definedName>
    <definedName name="A126275446W">Data7!$CN$1:$CN$10,Data7!$CN$11:$CN$18</definedName>
    <definedName name="A126275446W_Data">Data7!$CN$11:$CN$18</definedName>
    <definedName name="A126275446W_Latest">Data7!$CN$18</definedName>
    <definedName name="A126275450L">Data7!$DF$1:$DF$10,Data7!$DF$11:$DF$18</definedName>
    <definedName name="A126275450L_Data">Data7!$DF$11:$DF$18</definedName>
    <definedName name="A126275450L_Latest">Data7!$DF$18</definedName>
    <definedName name="A126275454W">Data7!$B$1:$B$10,Data7!$B$11:$B$18</definedName>
    <definedName name="A126275454W_Data">Data7!$B$11:$B$18</definedName>
    <definedName name="A126275454W_Latest">Data7!$B$18</definedName>
    <definedName name="A126275458F">Data7!$H$1:$H$10,Data7!$H$11:$H$18</definedName>
    <definedName name="A126275458F_Data">Data7!$H$11:$H$18</definedName>
    <definedName name="A126275458F_Latest">Data7!$H$18</definedName>
    <definedName name="A126275462W">Data7!$BG$1:$BG$10,Data7!$BG$11:$BG$18</definedName>
    <definedName name="A126275462W_Data">Data7!$BG$11:$BG$18</definedName>
    <definedName name="A126275462W_Latest">Data7!$BG$18</definedName>
    <definedName name="A126275466F">Data7!$CT$1:$CT$10,Data7!$CT$11:$CT$18</definedName>
    <definedName name="A126275466F_Data">Data7!$CT$11:$CT$18</definedName>
    <definedName name="A126275466F_Latest">Data7!$CT$18</definedName>
    <definedName name="A126275470W">Data7!$AX$1:$AX$10,Data7!$AX$11:$AX$18</definedName>
    <definedName name="A126275470W_Data">Data7!$AX$11:$AX$18</definedName>
    <definedName name="A126275470W_Latest">Data7!$AX$18</definedName>
    <definedName name="A126275474F">Data7!$BM$1:$BM$10,Data7!$BM$11:$BM$18</definedName>
    <definedName name="A126275474F_Data">Data7!$BM$11:$BM$18</definedName>
    <definedName name="A126275474F_Latest">Data7!$BM$18</definedName>
    <definedName name="A126275478R">Data7!$BY$1:$BY$10,Data7!$BY$11:$BY$18</definedName>
    <definedName name="A126275478R_Data">Data7!$BY$11:$BY$18</definedName>
    <definedName name="A126275478R_Latest">Data7!$BY$18</definedName>
    <definedName name="A126275482F">Data7!$DC$1:$DC$10,Data7!$DC$11:$DC$18</definedName>
    <definedName name="A126275482F_Data">Data7!$DC$11:$DC$18</definedName>
    <definedName name="A126275482F_Latest">Data7!$DC$18</definedName>
    <definedName name="A126275486R">Data6!$HZ$1:$HZ$10,Data6!$HZ$11:$HZ$18</definedName>
    <definedName name="A126275486R_Data">Data6!$HZ$11:$HZ$18</definedName>
    <definedName name="A126275486R_Latest">Data6!$HZ$18</definedName>
    <definedName name="A126275490F">Data6!$IL$1:$IL$10,Data6!$IL$11:$IL$18</definedName>
    <definedName name="A126275490F_Data">Data6!$IL$11:$IL$18</definedName>
    <definedName name="A126275490F_Latest">Data6!$IL$18</definedName>
    <definedName name="A126275494R">Data7!$AF$1:$AF$10,Data7!$AF$11:$AF$18</definedName>
    <definedName name="A126275494R_Data">Data7!$AF$11:$AF$18</definedName>
    <definedName name="A126275494R_Latest">Data7!$AF$18</definedName>
    <definedName name="A126275498X">Data7!$BD$1:$BD$10,Data7!$BD$11:$BD$18</definedName>
    <definedName name="A126275498X_Data">Data7!$BD$11:$BD$18</definedName>
    <definedName name="A126275498X_Latest">Data7!$BD$18</definedName>
    <definedName name="A126275502C">Data7!$BJ$1:$BJ$10,Data7!$BJ$11:$BJ$18</definedName>
    <definedName name="A126275502C_Data">Data7!$BJ$11:$BJ$18</definedName>
    <definedName name="A126275502C_Latest">Data7!$BJ$18</definedName>
    <definedName name="A126275506L">Data7!$BP$1:$BP$10,Data7!$BP$11:$BP$18</definedName>
    <definedName name="A126275506L_Data">Data7!$BP$11:$BP$18</definedName>
    <definedName name="A126275506L_Latest">Data7!$BP$18</definedName>
    <definedName name="A126275510C">Data7!$BV$1:$BV$10,Data7!$BV$11:$BV$18</definedName>
    <definedName name="A126275510C_Data">Data7!$BV$11:$BV$18</definedName>
    <definedName name="A126275510C_Latest">Data7!$BV$18</definedName>
    <definedName name="A126275514L">Data7!$CQ$1:$CQ$10,Data7!$CQ$11:$CQ$18</definedName>
    <definedName name="A126275514L_Data">Data7!$CQ$11:$CQ$18</definedName>
    <definedName name="A126275514L_Latest">Data7!$CQ$18</definedName>
    <definedName name="A126275518W">Data7!$DL$1:$DL$10,Data7!$DL$11:$DL$18</definedName>
    <definedName name="A126275518W_Data">Data7!$DL$11:$DL$18</definedName>
    <definedName name="A126275518W_Latest">Data7!$DL$18</definedName>
    <definedName name="A126275522L">Data6!$HH$1:$HH$10,Data6!$HH$11:$HH$18</definedName>
    <definedName name="A126275522L_Data">Data6!$HH$11:$HH$18</definedName>
    <definedName name="A126275522L_Latest">Data6!$HH$18</definedName>
    <definedName name="A126275526W">Data6!$HQ$1:$HQ$10,Data6!$HQ$11:$HQ$18</definedName>
    <definedName name="A126275526W_Data">Data6!$HQ$11:$HQ$18</definedName>
    <definedName name="A126275526W_Latest">Data6!$HQ$18</definedName>
    <definedName name="A126275530L">Data6!$HT$1:$HT$10,Data6!$HT$11:$HT$18</definedName>
    <definedName name="A126275530L_Data">Data6!$HT$11:$HT$18</definedName>
    <definedName name="A126275530L_Latest">Data6!$HT$18</definedName>
    <definedName name="A126275534W">Data7!$E$1:$E$10,Data7!$E$11:$E$18</definedName>
    <definedName name="A126275534W_Data">Data7!$E$11:$E$18</definedName>
    <definedName name="A126275534W_Latest">Data7!$E$18</definedName>
    <definedName name="A126275538F">Data7!$K$1:$K$10,Data7!$K$11:$K$18</definedName>
    <definedName name="A126275538F_Data">Data7!$K$11:$K$18</definedName>
    <definedName name="A126275538F_Latest">Data7!$K$18</definedName>
    <definedName name="A126275542W">Data7!$N$1:$N$10,Data7!$N$11:$N$18</definedName>
    <definedName name="A126275542W_Data">Data7!$N$11:$N$18</definedName>
    <definedName name="A126275542W_Latest">Data7!$N$18</definedName>
    <definedName name="A126275546F">Data7!$AI$1:$AI$10,Data7!$AI$11:$AI$18</definedName>
    <definedName name="A126275546F_Data">Data7!$AI$11:$AI$18</definedName>
    <definedName name="A126275546F_Latest">Data7!$AI$18</definedName>
    <definedName name="A126275550W">Data7!$BS$1:$BS$10,Data7!$BS$11:$BS$18</definedName>
    <definedName name="A126275550W_Data">Data7!$BS$11:$BS$18</definedName>
    <definedName name="A126275550W_Latest">Data7!$BS$18</definedName>
    <definedName name="A126275554F">Data7!$CE$1:$CE$10,Data7!$CE$11:$CE$18</definedName>
    <definedName name="A126275554F_Data">Data7!$CE$11:$CE$18</definedName>
    <definedName name="A126275554F_Latest">Data7!$CE$18</definedName>
    <definedName name="A126275558R">Data7!$CH$1:$CH$10,Data7!$CH$11:$CH$18</definedName>
    <definedName name="A126275558R_Data">Data7!$CH$11:$CH$18</definedName>
    <definedName name="A126275558R_Latest">Data7!$CH$18</definedName>
    <definedName name="A126275562F">Data7!$CW$1:$CW$10,Data7!$CW$11:$CW$18</definedName>
    <definedName name="A126275562F_Data">Data7!$CW$11:$CW$18</definedName>
    <definedName name="A126275562F_Latest">Data7!$CW$18</definedName>
    <definedName name="A126275566R">Data7!$CZ$1:$CZ$10,Data7!$CZ$11:$CZ$18</definedName>
    <definedName name="A126275566R_Data">Data7!$CZ$11:$CZ$18</definedName>
    <definedName name="A126275566R_Latest">Data7!$CZ$18</definedName>
    <definedName name="A126275570F">Data6!$HW$1:$HW$10,Data6!$HW$11:$HW$18</definedName>
    <definedName name="A126275570F_Data">Data6!$HW$11:$HW$18</definedName>
    <definedName name="A126275570F_Latest">Data6!$HW$18</definedName>
    <definedName name="A126275574R">Data6!$IF$1:$IF$10,Data6!$IF$11:$IF$18</definedName>
    <definedName name="A126275574R_Data">Data6!$IF$11:$IF$18</definedName>
    <definedName name="A126275574R_Latest">Data6!$IF$18</definedName>
    <definedName name="A126275578X">Data7!$AR$1:$AR$10,Data7!$AR$11:$AR$18</definedName>
    <definedName name="A126275578X_Data">Data7!$AR$11:$AR$18</definedName>
    <definedName name="A126275578X_Latest">Data7!$AR$18</definedName>
    <definedName name="A126275582R">Data7!$AU$1:$AU$10,Data7!$AU$11:$AU$18</definedName>
    <definedName name="A126275582R_Data">Data7!$AU$11:$AU$18</definedName>
    <definedName name="A126275582R_Latest">Data7!$AU$18</definedName>
    <definedName name="A126275586X">Data7!$CB$1:$CB$10,Data7!$CB$11:$CB$18</definedName>
    <definedName name="A126275586X_Data">Data7!$CB$11:$CB$18</definedName>
    <definedName name="A126275586X_Latest">Data7!$CB$18</definedName>
    <definedName name="A126275590R">Data7!$DO$1:$DO$10,Data7!$DO$11:$DO$18</definedName>
    <definedName name="A126275590R_Data">Data7!$DO$11:$DO$18</definedName>
    <definedName name="A126275590R_Latest">Data7!$DO$18</definedName>
    <definedName name="A126275594X">Data6!$HE$1:$HE$10,Data6!$HE$11:$HE$18</definedName>
    <definedName name="A126275594X_Data">Data6!$HE$11:$HE$18</definedName>
    <definedName name="A126275594X_Latest">Data6!$HE$18</definedName>
    <definedName name="A126275598J">Data6!$HK$1:$HK$10,Data6!$HK$11:$HK$18</definedName>
    <definedName name="A126275598J_Data">Data6!$HK$11:$HK$18</definedName>
    <definedName name="A126275598J_Latest">Data6!$HK$18</definedName>
    <definedName name="A126275602L">Data6!$HN$1:$HN$10,Data6!$HN$11:$HN$18</definedName>
    <definedName name="A126275602L_Data">Data6!$HN$11:$HN$18</definedName>
    <definedName name="A126275602L_Latest">Data6!$HN$18</definedName>
    <definedName name="A126275606W">Data6!$IC$1:$IC$10,Data6!$IC$11:$IC$18</definedName>
    <definedName name="A126275606W_Data">Data6!$IC$11:$IC$18</definedName>
    <definedName name="A126275606W_Latest">Data6!$IC$18</definedName>
    <definedName name="A126275610L">Data7!$W$1:$W$10,Data7!$W$11:$W$18</definedName>
    <definedName name="A126275610L_Data">Data7!$W$11:$W$18</definedName>
    <definedName name="A126275610L_Latest">Data7!$W$18</definedName>
    <definedName name="A126275614W">Data7!$Z$1:$Z$10,Data7!$Z$11:$Z$18</definedName>
    <definedName name="A126275614W_Data">Data7!$Z$11:$Z$18</definedName>
    <definedName name="A126275614W_Latest">Data7!$Z$18</definedName>
    <definedName name="A126275618F">Data6!$II$1:$II$10,Data6!$II$11:$II$18</definedName>
    <definedName name="A126275618F_Data">Data6!$II$11:$II$18</definedName>
    <definedName name="A126275618F_Latest">Data6!$II$18</definedName>
    <definedName name="A126275622W">Data7!$Q$1:$Q$10,Data7!$Q$11:$Q$18</definedName>
    <definedName name="A126275622W_Data">Data7!$Q$11:$Q$18</definedName>
    <definedName name="A126275622W_Latest">Data7!$Q$18</definedName>
    <definedName name="A126275626F">Data7!$AL$1:$AL$10,Data7!$AL$11:$AL$18</definedName>
    <definedName name="A126275626F_Data">Data7!$AL$11:$AL$18</definedName>
    <definedName name="A126275626F_Latest">Data7!$AL$18</definedName>
    <definedName name="A126275630W">Data7!$CK$1:$CK$10,Data7!$CK$11:$CK$18</definedName>
    <definedName name="A126275630W_Data">Data7!$CK$11:$CK$18</definedName>
    <definedName name="A126275630W_Latest">Data7!$CK$18</definedName>
    <definedName name="A126275634F">Data7!$DI$1:$DI$10,Data7!$DI$11:$DI$18</definedName>
    <definedName name="A126275634F_Data">Data7!$DI$11:$DI$18</definedName>
    <definedName name="A126275634F_Latest">Data7!$DI$18</definedName>
    <definedName name="A126275638R">Data6!$HB$1:$HB$10,Data6!$HB$11:$HB$18</definedName>
    <definedName name="A126275638R_Data">Data6!$HB$11:$HB$18</definedName>
    <definedName name="A126275638R_Latest">Data6!$HB$18</definedName>
    <definedName name="A126275642F">Data2!$DK$1:$DK$10,Data2!$DK$11:$DK$18</definedName>
    <definedName name="A126275642F_Data">Data2!$DK$11:$DK$18</definedName>
    <definedName name="A126275642F_Latest">Data2!$DK$18</definedName>
    <definedName name="A126275646R">Data2!$EF$1:$EF$10,Data2!$EF$11:$EF$18</definedName>
    <definedName name="A126275646R_Data">Data2!$EF$11:$EF$18</definedName>
    <definedName name="A126275646R_Latest">Data2!$EF$18</definedName>
    <definedName name="A126275650F">Data2!$EO$1:$EO$10,Data2!$EO$11:$EO$18</definedName>
    <definedName name="A126275650F_Data">Data2!$EO$11:$EO$18</definedName>
    <definedName name="A126275650F_Latest">Data2!$EO$18</definedName>
    <definedName name="A126275654R">Data2!$FA$1:$FA$10,Data2!$FA$11:$FA$18</definedName>
    <definedName name="A126275654R_Data">Data2!$FA$11:$FA$18</definedName>
    <definedName name="A126275654R_Latest">Data2!$FA$18</definedName>
    <definedName name="A126275658X">Data2!$FM$1:$FM$10,Data2!$FM$11:$FM$18</definedName>
    <definedName name="A126275658X_Data">Data2!$FM$11:$FM$18</definedName>
    <definedName name="A126275658X_Latest">Data2!$FM$18</definedName>
    <definedName name="A126275662R">Data2!$GZ$1:$GZ$10,Data2!$GZ$11:$GZ$18</definedName>
    <definedName name="A126275662R_Data">Data2!$GZ$11:$GZ$18</definedName>
    <definedName name="A126275662R_Latest">Data2!$GZ$18</definedName>
    <definedName name="A126275666X">Data2!$HR$1:$HR$10,Data2!$HR$11:$HR$18</definedName>
    <definedName name="A126275666X_Data">Data2!$HR$11:$HR$18</definedName>
    <definedName name="A126275666X_Latest">Data2!$HR$18</definedName>
    <definedName name="A126275670R">Data2!$DN$1:$DN$10,Data2!$DN$11:$DN$18</definedName>
    <definedName name="A126275670R_Data">Data2!$DN$11:$DN$18</definedName>
    <definedName name="A126275670R_Latest">Data2!$DN$18</definedName>
    <definedName name="A126275674X">Data2!$DT$1:$DT$10,Data2!$DT$11:$DT$18</definedName>
    <definedName name="A126275674X_Data">Data2!$DT$11:$DT$18</definedName>
    <definedName name="A126275674X_Latest">Data2!$DT$18</definedName>
    <definedName name="A126275678J">Data2!$FS$1:$FS$10,Data2!$FS$11:$FS$18</definedName>
    <definedName name="A126275678J_Data">Data2!$FS$11:$FS$18</definedName>
    <definedName name="A126275678J_Latest">Data2!$FS$18</definedName>
    <definedName name="A126275682X">Data2!$HF$1:$HF$10,Data2!$HF$11:$HF$18</definedName>
    <definedName name="A126275682X_Data">Data2!$HF$11:$HF$18</definedName>
    <definedName name="A126275682X_Latest">Data2!$HF$18</definedName>
    <definedName name="A126275686J">Data2!$FJ$1:$FJ$10,Data2!$FJ$11:$FJ$18</definedName>
    <definedName name="A126275686J_Data">Data2!$FJ$11:$FJ$18</definedName>
    <definedName name="A126275686J_Latest">Data2!$FJ$18</definedName>
    <definedName name="A126275690X">Data2!$FY$1:$FY$10,Data2!$FY$11:$FY$18</definedName>
    <definedName name="A126275690X_Data">Data2!$FY$11:$FY$18</definedName>
    <definedName name="A126275690X_Latest">Data2!$FY$18</definedName>
    <definedName name="A126275694J">Data2!$GK$1:$GK$10,Data2!$GK$11:$GK$18</definedName>
    <definedName name="A126275694J_Data">Data2!$GK$11:$GK$18</definedName>
    <definedName name="A126275694J_Latest">Data2!$GK$18</definedName>
    <definedName name="A126275698T">Data2!$HO$1:$HO$10,Data2!$HO$11:$HO$18</definedName>
    <definedName name="A126275698T_Data">Data2!$HO$11:$HO$18</definedName>
    <definedName name="A126275698T_Latest">Data2!$HO$18</definedName>
    <definedName name="A126275702W">Data2!$CV$1:$CV$10,Data2!$CV$11:$CV$18</definedName>
    <definedName name="A126275702W_Data">Data2!$CV$11:$CV$18</definedName>
    <definedName name="A126275702W_Latest">Data2!$CV$18</definedName>
    <definedName name="A126275706F">Data2!$DH$1:$DH$10,Data2!$DH$11:$DH$18</definedName>
    <definedName name="A126275706F_Data">Data2!$DH$11:$DH$18</definedName>
    <definedName name="A126275706F_Latest">Data2!$DH$18</definedName>
    <definedName name="A126275710W">Data2!$ER$1:$ER$10,Data2!$ER$11:$ER$18</definedName>
    <definedName name="A126275710W_Data">Data2!$ER$11:$ER$18</definedName>
    <definedName name="A126275710W_Latest">Data2!$ER$18</definedName>
    <definedName name="A126275714F">Data2!$FP$1:$FP$10,Data2!$FP$11:$FP$18</definedName>
    <definedName name="A126275714F_Data">Data2!$FP$11:$FP$18</definedName>
    <definedName name="A126275714F_Latest">Data2!$FP$18</definedName>
    <definedName name="A126275718R">Data2!$FV$1:$FV$10,Data2!$FV$11:$FV$18</definedName>
    <definedName name="A126275718R_Data">Data2!$FV$11:$FV$18</definedName>
    <definedName name="A126275718R_Latest">Data2!$FV$18</definedName>
    <definedName name="A126275722F">Data2!$GB$1:$GB$10,Data2!$GB$11:$GB$18</definedName>
    <definedName name="A126275722F_Data">Data2!$GB$11:$GB$18</definedName>
    <definedName name="A126275722F_Latest">Data2!$GB$18</definedName>
    <definedName name="A126275726R">Data2!$GH$1:$GH$10,Data2!$GH$11:$GH$18</definedName>
    <definedName name="A126275726R_Data">Data2!$GH$11:$GH$18</definedName>
    <definedName name="A126275726R_Latest">Data2!$GH$18</definedName>
    <definedName name="A126275730F">Data2!$HC$1:$HC$10,Data2!$HC$11:$HC$18</definedName>
    <definedName name="A126275730F_Data">Data2!$HC$11:$HC$18</definedName>
    <definedName name="A126275730F_Latest">Data2!$HC$18</definedName>
    <definedName name="A126275734R">Data2!$HX$1:$HX$10,Data2!$HX$11:$HX$18</definedName>
    <definedName name="A126275734R_Data">Data2!$HX$11:$HX$18</definedName>
    <definedName name="A126275734R_Latest">Data2!$HX$18</definedName>
    <definedName name="A126275738X">Data2!$CD$1:$CD$10,Data2!$CD$11:$CD$18</definedName>
    <definedName name="A126275738X_Data">Data2!$CD$11:$CD$18</definedName>
    <definedName name="A126275738X_Latest">Data2!$CD$18</definedName>
    <definedName name="A126275742R">Data2!$CM$1:$CM$10,Data2!$CM$11:$CM$18</definedName>
    <definedName name="A126275742R_Data">Data2!$CM$11:$CM$18</definedName>
    <definedName name="A126275742R_Latest">Data2!$CM$18</definedName>
    <definedName name="A126275746X">Data2!$CP$1:$CP$10,Data2!$CP$11:$CP$18</definedName>
    <definedName name="A126275746X_Data">Data2!$CP$11:$CP$18</definedName>
    <definedName name="A126275746X_Latest">Data2!$CP$18</definedName>
    <definedName name="A126275750R">Data2!$DQ$1:$DQ$10,Data2!$DQ$11:$DQ$18</definedName>
    <definedName name="A126275750R_Data">Data2!$DQ$11:$DQ$18</definedName>
    <definedName name="A126275750R_Latest">Data2!$DQ$18</definedName>
    <definedName name="A126275754X">Data2!$DW$1:$DW$10,Data2!$DW$11:$DW$18</definedName>
    <definedName name="A126275754X_Data">Data2!$DW$11:$DW$18</definedName>
    <definedName name="A126275754X_Latest">Data2!$DW$18</definedName>
    <definedName name="A126275758J">Data2!$DZ$1:$DZ$10,Data2!$DZ$11:$DZ$18</definedName>
    <definedName name="A126275758J_Data">Data2!$DZ$11:$DZ$18</definedName>
    <definedName name="A126275758J_Latest">Data2!$DZ$18</definedName>
    <definedName name="A126275762X">Data2!$EU$1:$EU$10,Data2!$EU$11:$EU$18</definedName>
    <definedName name="A126275762X_Data">Data2!$EU$11:$EU$18</definedName>
    <definedName name="A126275762X_Latest">Data2!$EU$18</definedName>
    <definedName name="A126275766J">Data2!$GE$1:$GE$10,Data2!$GE$11:$GE$18</definedName>
    <definedName name="A126275766J_Data">Data2!$GE$11:$GE$18</definedName>
    <definedName name="A126275766J_Latest">Data2!$GE$18</definedName>
    <definedName name="A126275770X">Data2!$GQ$1:$GQ$10,Data2!$GQ$11:$GQ$18</definedName>
    <definedName name="A126275770X_Data">Data2!$GQ$11:$GQ$18</definedName>
    <definedName name="A126275770X_Latest">Data2!$GQ$18</definedName>
    <definedName name="A126275774J">Data2!$GT$1:$GT$10,Data2!$GT$11:$GT$18</definedName>
    <definedName name="A126275774J_Data">Data2!$GT$11:$GT$18</definedName>
    <definedName name="A126275774J_Latest">Data2!$GT$18</definedName>
    <definedName name="A126275778T">Data2!$HI$1:$HI$10,Data2!$HI$11:$HI$18</definedName>
    <definedName name="A126275778T_Data">Data2!$HI$11:$HI$18</definedName>
    <definedName name="A126275778T_Latest">Data2!$HI$18</definedName>
    <definedName name="A126275782J">Data2!$HL$1:$HL$10,Data2!$HL$11:$HL$18</definedName>
    <definedName name="A126275782J_Data">Data2!$HL$11:$HL$18</definedName>
    <definedName name="A126275782J_Latest">Data2!$HL$18</definedName>
    <definedName name="A126275786T">Data2!$CS$1:$CS$10,Data2!$CS$11:$CS$18</definedName>
    <definedName name="A126275786T_Data">Data2!$CS$11:$CS$18</definedName>
    <definedName name="A126275786T_Latest">Data2!$CS$18</definedName>
    <definedName name="A126275790J">Data2!$DB$1:$DB$10,Data2!$DB$11:$DB$18</definedName>
    <definedName name="A126275790J_Data">Data2!$DB$11:$DB$18</definedName>
    <definedName name="A126275790J_Latest">Data2!$DB$18</definedName>
    <definedName name="A126275794T">Data2!$FD$1:$FD$10,Data2!$FD$11:$FD$18</definedName>
    <definedName name="A126275794T_Data">Data2!$FD$11:$FD$18</definedName>
    <definedName name="A126275794T_Latest">Data2!$FD$18</definedName>
    <definedName name="A126275798A">Data2!$FG$1:$FG$10,Data2!$FG$11:$FG$18</definedName>
    <definedName name="A126275798A_Data">Data2!$FG$11:$FG$18</definedName>
    <definedName name="A126275798A_Latest">Data2!$FG$18</definedName>
    <definedName name="A126275802F">Data2!$GN$1:$GN$10,Data2!$GN$11:$GN$18</definedName>
    <definedName name="A126275802F_Data">Data2!$GN$11:$GN$18</definedName>
    <definedName name="A126275802F_Latest">Data2!$GN$18</definedName>
    <definedName name="A126275806R">Data2!$IA$1:$IA$10,Data2!$IA$11:$IA$18</definedName>
    <definedName name="A126275806R_Data">Data2!$IA$11:$IA$18</definedName>
    <definedName name="A126275806R_Latest">Data2!$IA$18</definedName>
    <definedName name="A126275810F">Data2!$CA$1:$CA$10,Data2!$CA$11:$CA$18</definedName>
    <definedName name="A126275810F_Data">Data2!$CA$11:$CA$18</definedName>
    <definedName name="A126275810F_Latest">Data2!$CA$18</definedName>
    <definedName name="A126275814R">Data2!$CG$1:$CG$10,Data2!$CG$11:$CG$18</definedName>
    <definedName name="A126275814R_Data">Data2!$CG$11:$CG$18</definedName>
    <definedName name="A126275814R_Latest">Data2!$CG$18</definedName>
    <definedName name="A126275818X">Data2!$CJ$1:$CJ$10,Data2!$CJ$11:$CJ$18</definedName>
    <definedName name="A126275818X_Data">Data2!$CJ$11:$CJ$18</definedName>
    <definedName name="A126275818X_Latest">Data2!$CJ$18</definedName>
    <definedName name="A126275822R">Data2!$CY$1:$CY$10,Data2!$CY$11:$CY$18</definedName>
    <definedName name="A126275822R_Data">Data2!$CY$11:$CY$18</definedName>
    <definedName name="A126275822R_Latest">Data2!$CY$18</definedName>
    <definedName name="A126275826X">Data2!$EI$1:$EI$10,Data2!$EI$11:$EI$18</definedName>
    <definedName name="A126275826X_Data">Data2!$EI$11:$EI$18</definedName>
    <definedName name="A126275826X_Latest">Data2!$EI$18</definedName>
    <definedName name="A126275830R">Data2!$EL$1:$EL$10,Data2!$EL$11:$EL$18</definedName>
    <definedName name="A126275830R_Data">Data2!$EL$11:$EL$18</definedName>
    <definedName name="A126275830R_Latest">Data2!$EL$18</definedName>
    <definedName name="A126275834X">Data2!$DE$1:$DE$10,Data2!$DE$11:$DE$18</definedName>
    <definedName name="A126275834X_Data">Data2!$DE$11:$DE$18</definedName>
    <definedName name="A126275834X_Latest">Data2!$DE$18</definedName>
    <definedName name="A126275838J">Data2!$EC$1:$EC$10,Data2!$EC$11:$EC$18</definedName>
    <definedName name="A126275838J_Data">Data2!$EC$11:$EC$18</definedName>
    <definedName name="A126275838J_Latest">Data2!$EC$18</definedName>
    <definedName name="A126275842X">Data2!$EX$1:$EX$10,Data2!$EX$11:$EX$18</definedName>
    <definedName name="A126275842X_Data">Data2!$EX$11:$EX$18</definedName>
    <definedName name="A126275842X_Latest">Data2!$EX$18</definedName>
    <definedName name="A126275846J">Data2!$GW$1:$GW$10,Data2!$GW$11:$GW$18</definedName>
    <definedName name="A126275846J_Data">Data2!$GW$11:$GW$18</definedName>
    <definedName name="A126275846J_Latest">Data2!$GW$18</definedName>
    <definedName name="A126275850X">Data2!$HU$1:$HU$10,Data2!$HU$11:$HU$18</definedName>
    <definedName name="A126275850X_Data">Data2!$HU$11:$HU$18</definedName>
    <definedName name="A126275850X_Latest">Data2!$HU$18</definedName>
    <definedName name="A126275854J">Data2!$BX$1:$BX$10,Data2!$BX$11:$BX$18</definedName>
    <definedName name="A126275854J_Data">Data2!$BX$11:$BX$18</definedName>
    <definedName name="A126275854J_Latest">Data2!$BX$18</definedName>
    <definedName name="A126277586K">Data4!$CW$1:$CW$10,Data4!$CW$11:$CW$18</definedName>
    <definedName name="A126277586K_Data">Data4!$CW$11:$CW$18</definedName>
    <definedName name="A126277586K_Latest">Data4!$CW$18</definedName>
    <definedName name="A126277590A">Data4!$DR$1:$DR$10,Data4!$DR$11:$DR$18</definedName>
    <definedName name="A126277590A_Data">Data4!$DR$11:$DR$18</definedName>
    <definedName name="A126277590A_Latest">Data4!$DR$18</definedName>
    <definedName name="A126277594K">Data4!$EA$1:$EA$10,Data4!$EA$11:$EA$18</definedName>
    <definedName name="A126277594K_Data">Data4!$EA$11:$EA$18</definedName>
    <definedName name="A126277594K_Latest">Data4!$EA$18</definedName>
    <definedName name="A126277598V">Data4!$EM$1:$EM$10,Data4!$EM$11:$EM$18</definedName>
    <definedName name="A126277598V_Data">Data4!$EM$11:$EM$18</definedName>
    <definedName name="A126277598V_Latest">Data4!$EM$18</definedName>
    <definedName name="A126277602X">Data4!$EY$1:$EY$10,Data4!$EY$11:$EY$18</definedName>
    <definedName name="A126277602X_Data">Data4!$EY$11:$EY$18</definedName>
    <definedName name="A126277602X_Latest">Data4!$EY$18</definedName>
    <definedName name="A126277606J">Data4!$GL$1:$GL$10,Data4!$GL$11:$GL$18</definedName>
    <definedName name="A126277606J_Data">Data4!$GL$11:$GL$18</definedName>
    <definedName name="A126277606J_Latest">Data4!$GL$18</definedName>
    <definedName name="A126277610X">Data4!$HD$1:$HD$10,Data4!$HD$11:$HD$18</definedName>
    <definedName name="A126277610X_Data">Data4!$HD$11:$HD$18</definedName>
    <definedName name="A126277610X_Latest">Data4!$HD$18</definedName>
    <definedName name="A126277614J">Data4!$CZ$1:$CZ$10,Data4!$CZ$11:$CZ$18</definedName>
    <definedName name="A126277614J_Data">Data4!$CZ$11:$CZ$18</definedName>
    <definedName name="A126277614J_Latest">Data4!$CZ$18</definedName>
    <definedName name="A126277618T">Data4!$DF$1:$DF$10,Data4!$DF$11:$DF$18</definedName>
    <definedName name="A126277618T_Data">Data4!$DF$11:$DF$18</definedName>
    <definedName name="A126277618T_Latest">Data4!$DF$18</definedName>
    <definedName name="A126277622J">Data4!$FE$1:$FE$10,Data4!$FE$11:$FE$18</definedName>
    <definedName name="A126277622J_Data">Data4!$FE$11:$FE$18</definedName>
    <definedName name="A126277622J_Latest">Data4!$FE$18</definedName>
    <definedName name="A126277626T">Data4!$GR$1:$GR$10,Data4!$GR$11:$GR$18</definedName>
    <definedName name="A126277626T_Data">Data4!$GR$11:$GR$18</definedName>
    <definedName name="A126277626T_Latest">Data4!$GR$18</definedName>
    <definedName name="A126277630J">Data4!$EV$1:$EV$10,Data4!$EV$11:$EV$18</definedName>
    <definedName name="A126277630J_Data">Data4!$EV$11:$EV$18</definedName>
    <definedName name="A126277630J_Latest">Data4!$EV$18</definedName>
    <definedName name="A126277634T">Data4!$FK$1:$FK$10,Data4!$FK$11:$FK$18</definedName>
    <definedName name="A126277634T_Data">Data4!$FK$11:$FK$18</definedName>
    <definedName name="A126277634T_Latest">Data4!$FK$18</definedName>
    <definedName name="A126277638A">Data4!$FW$1:$FW$10,Data4!$FW$11:$FW$18</definedName>
    <definedName name="A126277638A_Data">Data4!$FW$11:$FW$18</definedName>
    <definedName name="A126277638A_Latest">Data4!$FW$18</definedName>
    <definedName name="A126277642T">Data4!$HA$1:$HA$10,Data4!$HA$11:$HA$18</definedName>
    <definedName name="A126277642T_Data">Data4!$HA$11:$HA$18</definedName>
    <definedName name="A126277642T_Latest">Data4!$HA$18</definedName>
    <definedName name="A126277646A">Data4!$CH$1:$CH$10,Data4!$CH$11:$CH$18</definedName>
    <definedName name="A126277646A_Data">Data4!$CH$11:$CH$18</definedName>
    <definedName name="A126277646A_Latest">Data4!$CH$18</definedName>
    <definedName name="A126277650T">Data4!$CT$1:$CT$10,Data4!$CT$11:$CT$18</definedName>
    <definedName name="A126277650T_Data">Data4!$CT$11:$CT$18</definedName>
    <definedName name="A126277650T_Latest">Data4!$CT$18</definedName>
    <definedName name="A126277654A">Data4!$ED$1:$ED$10,Data4!$ED$11:$ED$18</definedName>
    <definedName name="A126277654A_Data">Data4!$ED$11:$ED$18</definedName>
    <definedName name="A126277654A_Latest">Data4!$ED$18</definedName>
    <definedName name="A126277658K">Data4!$FB$1:$FB$10,Data4!$FB$11:$FB$18</definedName>
    <definedName name="A126277658K_Data">Data4!$FB$11:$FB$18</definedName>
    <definedName name="A126277658K_Latest">Data4!$FB$18</definedName>
    <definedName name="A126277662A">Data4!$FH$1:$FH$10,Data4!$FH$11:$FH$18</definedName>
    <definedName name="A126277662A_Data">Data4!$FH$11:$FH$18</definedName>
    <definedName name="A126277662A_Latest">Data4!$FH$18</definedName>
    <definedName name="A126277666K">Data4!$FN$1:$FN$10,Data4!$FN$11:$FN$18</definedName>
    <definedName name="A126277666K_Data">Data4!$FN$11:$FN$18</definedName>
    <definedName name="A126277666K_Latest">Data4!$FN$18</definedName>
    <definedName name="A126277670A">Data4!$FT$1:$FT$10,Data4!$FT$11:$FT$18</definedName>
    <definedName name="A126277670A_Data">Data4!$FT$11:$FT$18</definedName>
    <definedName name="A126277670A_Latest">Data4!$FT$18</definedName>
    <definedName name="A126277674K">Data4!$GO$1:$GO$10,Data4!$GO$11:$GO$18</definedName>
    <definedName name="A126277674K_Data">Data4!$GO$11:$GO$18</definedName>
    <definedName name="A126277674K_Latest">Data4!$GO$18</definedName>
    <definedName name="A126277678V">Data4!$HJ$1:$HJ$10,Data4!$HJ$11:$HJ$18</definedName>
    <definedName name="A126277678V_Data">Data4!$HJ$11:$HJ$18</definedName>
    <definedName name="A126277678V_Latest">Data4!$HJ$18</definedName>
    <definedName name="A126277682K">Data4!$BP$1:$BP$10,Data4!$BP$11:$BP$18</definedName>
    <definedName name="A126277682K_Data">Data4!$BP$11:$BP$18</definedName>
    <definedName name="A126277682K_Latest">Data4!$BP$18</definedName>
    <definedName name="A126277686V">Data4!$BY$1:$BY$10,Data4!$BY$11:$BY$18</definedName>
    <definedName name="A126277686V_Data">Data4!$BY$11:$BY$18</definedName>
    <definedName name="A126277686V_Latest">Data4!$BY$18</definedName>
    <definedName name="A126277690K">Data4!$CB$1:$CB$10,Data4!$CB$11:$CB$18</definedName>
    <definedName name="A126277690K_Data">Data4!$CB$11:$CB$18</definedName>
    <definedName name="A126277690K_Latest">Data4!$CB$18</definedName>
    <definedName name="A126277694V">Data4!$DC$1:$DC$10,Data4!$DC$11:$DC$18</definedName>
    <definedName name="A126277694V_Data">Data4!$DC$11:$DC$18</definedName>
    <definedName name="A126277694V_Latest">Data4!$DC$18</definedName>
    <definedName name="A126277698C">Data4!$DI$1:$DI$10,Data4!$DI$11:$DI$18</definedName>
    <definedName name="A126277698C_Data">Data4!$DI$11:$DI$18</definedName>
    <definedName name="A126277698C_Latest">Data4!$DI$18</definedName>
    <definedName name="A126277702J">Data4!$DL$1:$DL$10,Data4!$DL$11:$DL$18</definedName>
    <definedName name="A126277702J_Data">Data4!$DL$11:$DL$18</definedName>
    <definedName name="A126277702J_Latest">Data4!$DL$18</definedName>
    <definedName name="A126277706T">Data4!$EG$1:$EG$10,Data4!$EG$11:$EG$18</definedName>
    <definedName name="A126277706T_Data">Data4!$EG$11:$EG$18</definedName>
    <definedName name="A126277706T_Latest">Data4!$EG$18</definedName>
    <definedName name="A126277710J">Data4!$FQ$1:$FQ$10,Data4!$FQ$11:$FQ$18</definedName>
    <definedName name="A126277710J_Data">Data4!$FQ$11:$FQ$18</definedName>
    <definedName name="A126277710J_Latest">Data4!$FQ$18</definedName>
    <definedName name="A126277714T">Data4!$GC$1:$GC$10,Data4!$GC$11:$GC$18</definedName>
    <definedName name="A126277714T_Data">Data4!$GC$11:$GC$18</definedName>
    <definedName name="A126277714T_Latest">Data4!$GC$18</definedName>
    <definedName name="A126277718A">Data4!$GF$1:$GF$10,Data4!$GF$11:$GF$18</definedName>
    <definedName name="A126277718A_Data">Data4!$GF$11:$GF$18</definedName>
    <definedName name="A126277718A_Latest">Data4!$GF$18</definedName>
    <definedName name="A126277722T">Data4!$GU$1:$GU$10,Data4!$GU$11:$GU$18</definedName>
    <definedName name="A126277722T_Data">Data4!$GU$11:$GU$18</definedName>
    <definedName name="A126277722T_Latest">Data4!$GU$18</definedName>
    <definedName name="A126277726A">Data4!$GX$1:$GX$10,Data4!$GX$11:$GX$18</definedName>
    <definedName name="A126277726A_Data">Data4!$GX$11:$GX$18</definedName>
    <definedName name="A126277726A_Latest">Data4!$GX$18</definedName>
    <definedName name="A126277730T">Data4!$CE$1:$CE$10,Data4!$CE$11:$CE$18</definedName>
    <definedName name="A126277730T_Data">Data4!$CE$11:$CE$18</definedName>
    <definedName name="A126277730T_Latest">Data4!$CE$18</definedName>
    <definedName name="A126277734A">Data4!$CN$1:$CN$10,Data4!$CN$11:$CN$18</definedName>
    <definedName name="A126277734A_Data">Data4!$CN$11:$CN$18</definedName>
    <definedName name="A126277734A_Latest">Data4!$CN$18</definedName>
    <definedName name="A126277738K">Data4!$EP$1:$EP$10,Data4!$EP$11:$EP$18</definedName>
    <definedName name="A126277738K_Data">Data4!$EP$11:$EP$18</definedName>
    <definedName name="A126277738K_Latest">Data4!$EP$18</definedName>
    <definedName name="A126277742A">Data4!$ES$1:$ES$10,Data4!$ES$11:$ES$18</definedName>
    <definedName name="A126277742A_Data">Data4!$ES$11:$ES$18</definedName>
    <definedName name="A126277742A_Latest">Data4!$ES$18</definedName>
    <definedName name="A126277746K">Data4!$FZ$1:$FZ$10,Data4!$FZ$11:$FZ$18</definedName>
    <definedName name="A126277746K_Data">Data4!$FZ$11:$FZ$18</definedName>
    <definedName name="A126277746K_Latest">Data4!$FZ$18</definedName>
    <definedName name="A126277750A">Data4!$HM$1:$HM$10,Data4!$HM$11:$HM$18</definedName>
    <definedName name="A126277750A_Data">Data4!$HM$11:$HM$18</definedName>
    <definedName name="A126277750A_Latest">Data4!$HM$18</definedName>
    <definedName name="A126277754K">Data4!$BM$1:$BM$10,Data4!$BM$11:$BM$18</definedName>
    <definedName name="A126277754K_Data">Data4!$BM$11:$BM$18</definedName>
    <definedName name="A126277754K_Latest">Data4!$BM$18</definedName>
    <definedName name="A126277758V">Data4!$BS$1:$BS$10,Data4!$BS$11:$BS$18</definedName>
    <definedName name="A126277758V_Data">Data4!$BS$11:$BS$18</definedName>
    <definedName name="A126277758V_Latest">Data4!$BS$18</definedName>
    <definedName name="A126277762K">Data4!$BV$1:$BV$10,Data4!$BV$11:$BV$18</definedName>
    <definedName name="A126277762K_Data">Data4!$BV$11:$BV$18</definedName>
    <definedName name="A126277762K_Latest">Data4!$BV$18</definedName>
    <definedName name="A126277766V">Data4!$CK$1:$CK$10,Data4!$CK$11:$CK$18</definedName>
    <definedName name="A126277766V_Data">Data4!$CK$11:$CK$18</definedName>
    <definedName name="A126277766V_Latest">Data4!$CK$18</definedName>
    <definedName name="A126277770K">Data4!$DU$1:$DU$10,Data4!$DU$11:$DU$18</definedName>
    <definedName name="A126277770K_Data">Data4!$DU$11:$DU$18</definedName>
    <definedName name="A126277770K_Latest">Data4!$DU$18</definedName>
    <definedName name="A126277774V">Data4!$DX$1:$DX$10,Data4!$DX$11:$DX$18</definedName>
    <definedName name="A126277774V_Data">Data4!$DX$11:$DX$18</definedName>
    <definedName name="A126277774V_Latest">Data4!$DX$18</definedName>
    <definedName name="A126277778C">Data4!$CQ$1:$CQ$10,Data4!$CQ$11:$CQ$18</definedName>
    <definedName name="A126277778C_Data">Data4!$CQ$11:$CQ$18</definedName>
    <definedName name="A126277778C_Latest">Data4!$CQ$18</definedName>
    <definedName name="A126277782V">Data4!$DO$1:$DO$10,Data4!$DO$11:$DO$18</definedName>
    <definedName name="A126277782V_Data">Data4!$DO$11:$DO$18</definedName>
    <definedName name="A126277782V_Latest">Data4!$DO$18</definedName>
    <definedName name="A126277786C">Data4!$EJ$1:$EJ$10,Data4!$EJ$11:$EJ$18</definedName>
    <definedName name="A126277786C_Data">Data4!$EJ$11:$EJ$18</definedName>
    <definedName name="A126277786C_Latest">Data4!$EJ$18</definedName>
    <definedName name="A126277790V">Data4!$GI$1:$GI$10,Data4!$GI$11:$GI$18</definedName>
    <definedName name="A126277790V_Data">Data4!$GI$11:$GI$18</definedName>
    <definedName name="A126277790V_Latest">Data4!$GI$18</definedName>
    <definedName name="A126277794C">Data4!$HG$1:$HG$10,Data4!$HG$11:$HG$18</definedName>
    <definedName name="A126277794C_Data">Data4!$HG$11:$HG$18</definedName>
    <definedName name="A126277794C_Latest">Data4!$HG$18</definedName>
    <definedName name="A126277798L">Data4!$BJ$1:$BJ$10,Data4!$BJ$11:$BJ$18</definedName>
    <definedName name="A126277798L_Data">Data4!$BJ$11:$BJ$18</definedName>
    <definedName name="A126277798L_Latest">Data4!$BJ$18</definedName>
    <definedName name="A126279530K">Data1!$GU$1:$GU$10,Data1!$GU$11:$GU$18</definedName>
    <definedName name="A126279530K_Data">Data1!$GU$11:$GU$18</definedName>
    <definedName name="A126279530K_Latest">Data1!$GU$18</definedName>
    <definedName name="A126279534V">Data1!$HP$1:$HP$10,Data1!$HP$11:$HP$18</definedName>
    <definedName name="A126279534V_Data">Data1!$HP$11:$HP$18</definedName>
    <definedName name="A126279534V_Latest">Data1!$HP$18</definedName>
    <definedName name="A126279538C">Data1!$HY$1:$HY$10,Data1!$HY$11:$HY$18</definedName>
    <definedName name="A126279538C_Data">Data1!$HY$11:$HY$18</definedName>
    <definedName name="A126279538C_Latest">Data1!$HY$18</definedName>
    <definedName name="A126279542V">Data1!$IK$1:$IK$10,Data1!$IK$11:$IK$18</definedName>
    <definedName name="A126279542V_Data">Data1!$IK$11:$IK$18</definedName>
    <definedName name="A126279542V_Latest">Data1!$IK$18</definedName>
    <definedName name="A126279546C">Data2!$G$1:$G$10,Data2!$G$11:$G$18</definedName>
    <definedName name="A126279546C_Data">Data2!$G$11:$G$18</definedName>
    <definedName name="A126279546C_Latest">Data2!$G$18</definedName>
    <definedName name="A126279550V">Data2!$AT$1:$AT$10,Data2!$AT$11:$AT$18</definedName>
    <definedName name="A126279550V_Data">Data2!$AT$11:$AT$18</definedName>
    <definedName name="A126279550V_Latest">Data2!$AT$18</definedName>
    <definedName name="A126279554C">Data2!$BL$1:$BL$10,Data2!$BL$11:$BL$18</definedName>
    <definedName name="A126279554C_Data">Data2!$BL$11:$BL$18</definedName>
    <definedName name="A126279554C_Latest">Data2!$BL$18</definedName>
    <definedName name="A126279558L">Data1!$GX$1:$GX$10,Data1!$GX$11:$GX$18</definedName>
    <definedName name="A126279558L_Data">Data1!$GX$11:$GX$18</definedName>
    <definedName name="A126279558L_Latest">Data1!$GX$18</definedName>
    <definedName name="A126279562C">Data1!$HD$1:$HD$10,Data1!$HD$11:$HD$18</definedName>
    <definedName name="A126279562C_Data">Data1!$HD$11:$HD$18</definedName>
    <definedName name="A126279562C_Latest">Data1!$HD$18</definedName>
    <definedName name="A126279566L">Data2!$M$1:$M$10,Data2!$M$11:$M$18</definedName>
    <definedName name="A126279566L_Data">Data2!$M$11:$M$18</definedName>
    <definedName name="A126279566L_Latest">Data2!$M$18</definedName>
    <definedName name="A126279570C">Data2!$AZ$1:$AZ$10,Data2!$AZ$11:$AZ$18</definedName>
    <definedName name="A126279570C_Data">Data2!$AZ$11:$AZ$18</definedName>
    <definedName name="A126279570C_Latest">Data2!$AZ$18</definedName>
    <definedName name="A126279574L">Data2!$D$1:$D$10,Data2!$D$11:$D$18</definedName>
    <definedName name="A126279574L_Data">Data2!$D$11:$D$18</definedName>
    <definedName name="A126279574L_Latest">Data2!$D$18</definedName>
    <definedName name="A126279578W">Data2!$S$1:$S$10,Data2!$S$11:$S$18</definedName>
    <definedName name="A126279578W_Data">Data2!$S$11:$S$18</definedName>
    <definedName name="A126279578W_Latest">Data2!$S$18</definedName>
    <definedName name="A126279582L">Data2!$AE$1:$AE$10,Data2!$AE$11:$AE$18</definedName>
    <definedName name="A126279582L_Data">Data2!$AE$11:$AE$18</definedName>
    <definedName name="A126279582L_Latest">Data2!$AE$18</definedName>
    <definedName name="A126279586W">Data2!$BI$1:$BI$10,Data2!$BI$11:$BI$18</definedName>
    <definedName name="A126279586W_Data">Data2!$BI$11:$BI$18</definedName>
    <definedName name="A126279586W_Latest">Data2!$BI$18</definedName>
    <definedName name="A126279590L">Data1!$GF$1:$GF$10,Data1!$GF$11:$GF$18</definedName>
    <definedName name="A126279590L_Data">Data1!$GF$11:$GF$18</definedName>
    <definedName name="A126279590L_Latest">Data1!$GF$18</definedName>
    <definedName name="A126279594W">Data1!$GR$1:$GR$10,Data1!$GR$11:$GR$18</definedName>
    <definedName name="A126279594W_Data">Data1!$GR$11:$GR$18</definedName>
    <definedName name="A126279594W_Latest">Data1!$GR$18</definedName>
    <definedName name="A126279598F">Data1!$IB$1:$IB$10,Data1!$IB$11:$IB$18</definedName>
    <definedName name="A126279598F_Data">Data1!$IB$11:$IB$18</definedName>
    <definedName name="A126279598F_Latest">Data1!$IB$18</definedName>
    <definedName name="A126279602K">Data2!$J$1:$J$10,Data2!$J$11:$J$18</definedName>
    <definedName name="A126279602K_Data">Data2!$J$11:$J$18</definedName>
    <definedName name="A126279602K_Latest">Data2!$J$18</definedName>
    <definedName name="A126279606V">Data2!$P$1:$P$10,Data2!$P$11:$P$18</definedName>
    <definedName name="A126279606V_Data">Data2!$P$11:$P$18</definedName>
    <definedName name="A126279606V_Latest">Data2!$P$18</definedName>
    <definedName name="A126279610K">Data2!$V$1:$V$10,Data2!$V$11:$V$18</definedName>
    <definedName name="A126279610K_Data">Data2!$V$11:$V$18</definedName>
    <definedName name="A126279610K_Latest">Data2!$V$18</definedName>
    <definedName name="A126279614V">Data2!$AB$1:$AB$10,Data2!$AB$11:$AB$18</definedName>
    <definedName name="A126279614V_Data">Data2!$AB$11:$AB$18</definedName>
    <definedName name="A126279614V_Latest">Data2!$AB$18</definedName>
    <definedName name="A126279618C">Data2!$AW$1:$AW$10,Data2!$AW$11:$AW$18</definedName>
    <definedName name="A126279618C_Data">Data2!$AW$11:$AW$18</definedName>
    <definedName name="A126279618C_Latest">Data2!$AW$18</definedName>
    <definedName name="A126279622V">Data2!$BR$1:$BR$10,Data2!$BR$11:$BR$18</definedName>
    <definedName name="A126279622V_Data">Data2!$BR$11:$BR$18</definedName>
    <definedName name="A126279622V_Latest">Data2!$BR$18</definedName>
    <definedName name="A126279626C">Data1!$FN$1:$FN$10,Data1!$FN$11:$FN$18</definedName>
    <definedName name="A126279626C_Data">Data1!$FN$11:$FN$18</definedName>
    <definedName name="A126279626C_Latest">Data1!$FN$18</definedName>
    <definedName name="A126279630V">Data1!$FW$1:$FW$10,Data1!$FW$11:$FW$18</definedName>
    <definedName name="A126279630V_Data">Data1!$FW$11:$FW$18</definedName>
    <definedName name="A126279630V_Latest">Data1!$FW$18</definedName>
    <definedName name="A126279634C">Data1!$FZ$1:$FZ$10,Data1!$FZ$11:$FZ$18</definedName>
    <definedName name="A126279634C_Data">Data1!$FZ$11:$FZ$18</definedName>
    <definedName name="A126279634C_Latest">Data1!$FZ$18</definedName>
    <definedName name="A126279638L">Data1!$HA$1:$HA$10,Data1!$HA$11:$HA$18</definedName>
    <definedName name="A126279638L_Data">Data1!$HA$11:$HA$18</definedName>
    <definedName name="A126279638L_Latest">Data1!$HA$18</definedName>
    <definedName name="A126279642C">Data1!$HG$1:$HG$10,Data1!$HG$11:$HG$18</definedName>
    <definedName name="A126279642C_Data">Data1!$HG$11:$HG$18</definedName>
    <definedName name="A126279642C_Latest">Data1!$HG$18</definedName>
    <definedName name="A126279646L">Data1!$HJ$1:$HJ$10,Data1!$HJ$11:$HJ$18</definedName>
    <definedName name="A126279646L_Data">Data1!$HJ$11:$HJ$18</definedName>
    <definedName name="A126279646L_Latest">Data1!$HJ$18</definedName>
    <definedName name="A126279650C">Data1!$IE$1:$IE$10,Data1!$IE$11:$IE$18</definedName>
    <definedName name="A126279650C_Data">Data1!$IE$11:$IE$18</definedName>
    <definedName name="A126279650C_Latest">Data1!$IE$18</definedName>
    <definedName name="A126279654L">Data2!$Y$1:$Y$10,Data2!$Y$11:$Y$18</definedName>
    <definedName name="A126279654L_Data">Data2!$Y$11:$Y$18</definedName>
    <definedName name="A126279654L_Latest">Data2!$Y$18</definedName>
    <definedName name="A126279658W">Data2!$AK$1:$AK$10,Data2!$AK$11:$AK$18</definedName>
    <definedName name="A126279658W_Data">Data2!$AK$11:$AK$18</definedName>
    <definedName name="A126279658W_Latest">Data2!$AK$18</definedName>
    <definedName name="A126279662L">Data2!$AN$1:$AN$10,Data2!$AN$11:$AN$18</definedName>
    <definedName name="A126279662L_Data">Data2!$AN$11:$AN$18</definedName>
    <definedName name="A126279662L_Latest">Data2!$AN$18</definedName>
    <definedName name="A126279666W">Data2!$BC$1:$BC$10,Data2!$BC$11:$BC$18</definedName>
    <definedName name="A126279666W_Data">Data2!$BC$11:$BC$18</definedName>
    <definedName name="A126279666W_Latest">Data2!$BC$18</definedName>
    <definedName name="A126279670L">Data2!$BF$1:$BF$10,Data2!$BF$11:$BF$18</definedName>
    <definedName name="A126279670L_Data">Data2!$BF$11:$BF$18</definedName>
    <definedName name="A126279670L_Latest">Data2!$BF$18</definedName>
    <definedName name="A126279674W">Data1!$GC$1:$GC$10,Data1!$GC$11:$GC$18</definedName>
    <definedName name="A126279674W_Data">Data1!$GC$11:$GC$18</definedName>
    <definedName name="A126279674W_Latest">Data1!$GC$18</definedName>
    <definedName name="A126279678F">Data1!$GL$1:$GL$10,Data1!$GL$11:$GL$18</definedName>
    <definedName name="A126279678F_Data">Data1!$GL$11:$GL$18</definedName>
    <definedName name="A126279678F_Latest">Data1!$GL$18</definedName>
    <definedName name="A126279682W">Data1!$IN$1:$IN$10,Data1!$IN$11:$IN$18</definedName>
    <definedName name="A126279682W_Data">Data1!$IN$11:$IN$18</definedName>
    <definedName name="A126279682W_Latest">Data1!$IN$18</definedName>
    <definedName name="A126279686F">Data1!$IQ$1:$IQ$10,Data1!$IQ$11:$IQ$18</definedName>
    <definedName name="A126279686F_Data">Data1!$IQ$11:$IQ$18</definedName>
    <definedName name="A126279686F_Latest">Data1!$IQ$18</definedName>
    <definedName name="A126279690W">Data2!$AH$1:$AH$10,Data2!$AH$11:$AH$18</definedName>
    <definedName name="A126279690W_Data">Data2!$AH$11:$AH$18</definedName>
    <definedName name="A126279690W_Latest">Data2!$AH$18</definedName>
    <definedName name="A126279694F">Data2!$BU$1:$BU$10,Data2!$BU$11:$BU$18</definedName>
    <definedName name="A126279694F_Data">Data2!$BU$11:$BU$18</definedName>
    <definedName name="A126279694F_Latest">Data2!$BU$18</definedName>
    <definedName name="A126279698R">Data1!$FK$1:$FK$10,Data1!$FK$11:$FK$18</definedName>
    <definedName name="A126279698R_Data">Data1!$FK$11:$FK$18</definedName>
    <definedName name="A126279698R_Latest">Data1!$FK$18</definedName>
    <definedName name="A126279702V">Data1!$FQ$1:$FQ$10,Data1!$FQ$11:$FQ$18</definedName>
    <definedName name="A126279702V_Data">Data1!$FQ$11:$FQ$18</definedName>
    <definedName name="A126279702V_Latest">Data1!$FQ$18</definedName>
    <definedName name="A126279706C">Data1!$FT$1:$FT$10,Data1!$FT$11:$FT$18</definedName>
    <definedName name="A126279706C_Data">Data1!$FT$11:$FT$18</definedName>
    <definedName name="A126279706C_Latest">Data1!$FT$18</definedName>
    <definedName name="A126279710V">Data1!$GI$1:$GI$10,Data1!$GI$11:$GI$18</definedName>
    <definedName name="A126279710V_Data">Data1!$GI$11:$GI$18</definedName>
    <definedName name="A126279710V_Latest">Data1!$GI$18</definedName>
    <definedName name="A126279714C">Data1!$HS$1:$HS$10,Data1!$HS$11:$HS$18</definedName>
    <definedName name="A126279714C_Data">Data1!$HS$11:$HS$18</definedName>
    <definedName name="A126279714C_Latest">Data1!$HS$18</definedName>
    <definedName name="A126279718L">Data1!$HV$1:$HV$10,Data1!$HV$11:$HV$18</definedName>
    <definedName name="A126279718L_Data">Data1!$HV$11:$HV$18</definedName>
    <definedName name="A126279718L_Latest">Data1!$HV$18</definedName>
    <definedName name="A126279722C">Data1!$GO$1:$GO$10,Data1!$GO$11:$GO$18</definedName>
    <definedName name="A126279722C_Data">Data1!$GO$11:$GO$18</definedName>
    <definedName name="A126279722C_Latest">Data1!$GO$18</definedName>
    <definedName name="A126279726L">Data1!$HM$1:$HM$10,Data1!$HM$11:$HM$18</definedName>
    <definedName name="A126279726L_Data">Data1!$HM$11:$HM$18</definedName>
    <definedName name="A126279726L_Latest">Data1!$HM$18</definedName>
    <definedName name="A126279730C">Data1!$IH$1:$IH$10,Data1!$IH$11:$IH$18</definedName>
    <definedName name="A126279730C_Data">Data1!$IH$11:$IH$18</definedName>
    <definedName name="A126279730C_Latest">Data1!$IH$18</definedName>
    <definedName name="A126279734L">Data2!$AQ$1:$AQ$10,Data2!$AQ$11:$AQ$18</definedName>
    <definedName name="A126279734L_Data">Data2!$AQ$11:$AQ$18</definedName>
    <definedName name="A126279734L_Latest">Data2!$AQ$18</definedName>
    <definedName name="A126279738W">Data2!$BO$1:$BO$10,Data2!$BO$11:$BO$18</definedName>
    <definedName name="A126279738W_Data">Data2!$BO$11:$BO$18</definedName>
    <definedName name="A126279738W_Latest">Data2!$BO$18</definedName>
    <definedName name="A126279742L">Data1!$FH$1:$FH$10,Data1!$FH$11:$FH$18</definedName>
    <definedName name="A126279742L_Data">Data1!$FH$11:$FH$18</definedName>
    <definedName name="A126279742L_Latest">Data1!$FH$18</definedName>
    <definedName name="A126281474V">Data3!$AA$1:$AA$10,Data3!$AA$11:$AA$18</definedName>
    <definedName name="A126281474V_Data">Data3!$AA$11:$AA$18</definedName>
    <definedName name="A126281474V_Latest">Data3!$AA$18</definedName>
    <definedName name="A126281478C">Data3!$AV$1:$AV$10,Data3!$AV$11:$AV$18</definedName>
    <definedName name="A126281478C_Data">Data3!$AV$11:$AV$18</definedName>
    <definedName name="A126281478C_Latest">Data3!$AV$18</definedName>
    <definedName name="A126281482V">Data3!$BE$1:$BE$10,Data3!$BE$11:$BE$18</definedName>
    <definedName name="A126281482V_Data">Data3!$BE$11:$BE$18</definedName>
    <definedName name="A126281482V_Latest">Data3!$BE$18</definedName>
    <definedName name="A126281486C">Data3!$BQ$1:$BQ$10,Data3!$BQ$11:$BQ$18</definedName>
    <definedName name="A126281486C_Data">Data3!$BQ$11:$BQ$18</definedName>
    <definedName name="A126281486C_Latest">Data3!$BQ$18</definedName>
    <definedName name="A126281490V">Data3!$CC$1:$CC$10,Data3!$CC$11:$CC$18</definedName>
    <definedName name="A126281490V_Data">Data3!$CC$11:$CC$18</definedName>
    <definedName name="A126281490V_Latest">Data3!$CC$18</definedName>
    <definedName name="A126281494C">Data3!$DP$1:$DP$10,Data3!$DP$11:$DP$18</definedName>
    <definedName name="A126281494C_Data">Data3!$DP$11:$DP$18</definedName>
    <definedName name="A126281494C_Latest">Data3!$DP$18</definedName>
    <definedName name="A126281498L">Data3!$EH$1:$EH$10,Data3!$EH$11:$EH$18</definedName>
    <definedName name="A126281498L_Data">Data3!$EH$11:$EH$18</definedName>
    <definedName name="A126281498L_Latest">Data3!$EH$18</definedName>
    <definedName name="A126281502T">Data3!$AD$1:$AD$10,Data3!$AD$11:$AD$18</definedName>
    <definedName name="A126281502T_Data">Data3!$AD$11:$AD$18</definedName>
    <definedName name="A126281502T_Latest">Data3!$AD$18</definedName>
    <definedName name="A126281506A">Data3!$AJ$1:$AJ$10,Data3!$AJ$11:$AJ$18</definedName>
    <definedName name="A126281506A_Data">Data3!$AJ$11:$AJ$18</definedName>
    <definedName name="A126281506A_Latest">Data3!$AJ$18</definedName>
    <definedName name="A126281510T">Data3!$CI$1:$CI$10,Data3!$CI$11:$CI$18</definedName>
    <definedName name="A126281510T_Data">Data3!$CI$11:$CI$18</definedName>
    <definedName name="A126281510T_Latest">Data3!$CI$18</definedName>
    <definedName name="A126281514A">Data3!$DV$1:$DV$10,Data3!$DV$11:$DV$18</definedName>
    <definedName name="A126281514A_Data">Data3!$DV$11:$DV$18</definedName>
    <definedName name="A126281514A_Latest">Data3!$DV$18</definedName>
    <definedName name="A126281518K">Data3!$BZ$1:$BZ$10,Data3!$BZ$11:$BZ$18</definedName>
    <definedName name="A126281518K_Data">Data3!$BZ$11:$BZ$18</definedName>
    <definedName name="A126281518K_Latest">Data3!$BZ$18</definedName>
    <definedName name="A126281522A">Data3!$CO$1:$CO$10,Data3!$CO$11:$CO$18</definedName>
    <definedName name="A126281522A_Data">Data3!$CO$11:$CO$18</definedName>
    <definedName name="A126281522A_Latest">Data3!$CO$18</definedName>
    <definedName name="A126281526K">Data3!$DA$1:$DA$10,Data3!$DA$11:$DA$18</definedName>
    <definedName name="A126281526K_Data">Data3!$DA$11:$DA$18</definedName>
    <definedName name="A126281526K_Latest">Data3!$DA$18</definedName>
    <definedName name="A126281530A">Data3!$EE$1:$EE$10,Data3!$EE$11:$EE$18</definedName>
    <definedName name="A126281530A_Data">Data3!$EE$11:$EE$18</definedName>
    <definedName name="A126281530A_Latest">Data3!$EE$18</definedName>
    <definedName name="A126281534K">Data3!$L$1:$L$10,Data3!$L$11:$L$18</definedName>
    <definedName name="A126281534K_Data">Data3!$L$11:$L$18</definedName>
    <definedName name="A126281534K_Latest">Data3!$L$18</definedName>
    <definedName name="A126281538V">Data3!$X$1:$X$10,Data3!$X$11:$X$18</definedName>
    <definedName name="A126281538V_Data">Data3!$X$11:$X$18</definedName>
    <definedName name="A126281538V_Latest">Data3!$X$18</definedName>
    <definedName name="A126281542K">Data3!$BH$1:$BH$10,Data3!$BH$11:$BH$18</definedName>
    <definedName name="A126281542K_Data">Data3!$BH$11:$BH$18</definedName>
    <definedName name="A126281542K_Latest">Data3!$BH$18</definedName>
    <definedName name="A126281546V">Data3!$CF$1:$CF$10,Data3!$CF$11:$CF$18</definedName>
    <definedName name="A126281546V_Data">Data3!$CF$11:$CF$18</definedName>
    <definedName name="A126281546V_Latest">Data3!$CF$18</definedName>
    <definedName name="A126281550K">Data3!$CL$1:$CL$10,Data3!$CL$11:$CL$18</definedName>
    <definedName name="A126281550K_Data">Data3!$CL$11:$CL$18</definedName>
    <definedName name="A126281550K_Latest">Data3!$CL$18</definedName>
    <definedName name="A126281554V">Data3!$CR$1:$CR$10,Data3!$CR$11:$CR$18</definedName>
    <definedName name="A126281554V_Data">Data3!$CR$11:$CR$18</definedName>
    <definedName name="A126281554V_Latest">Data3!$CR$18</definedName>
    <definedName name="A126281558C">Data3!$CX$1:$CX$10,Data3!$CX$11:$CX$18</definedName>
    <definedName name="A126281558C_Data">Data3!$CX$11:$CX$18</definedName>
    <definedName name="A126281558C_Latest">Data3!$CX$18</definedName>
    <definedName name="A126281562V">Data3!$DS$1:$DS$10,Data3!$DS$11:$DS$18</definedName>
    <definedName name="A126281562V_Data">Data3!$DS$11:$DS$18</definedName>
    <definedName name="A126281562V_Latest">Data3!$DS$18</definedName>
    <definedName name="A126281566C">Data3!$EN$1:$EN$10,Data3!$EN$11:$EN$18</definedName>
    <definedName name="A126281566C_Data">Data3!$EN$11:$EN$18</definedName>
    <definedName name="A126281566C_Latest">Data3!$EN$18</definedName>
    <definedName name="A126281570V">Data2!$IJ$1:$IJ$10,Data2!$IJ$11:$IJ$18</definedName>
    <definedName name="A126281570V_Data">Data2!$IJ$11:$IJ$18</definedName>
    <definedName name="A126281570V_Latest">Data2!$IJ$18</definedName>
    <definedName name="A126281574C">Data3!$C$1:$C$10,Data3!$C$11:$C$18</definedName>
    <definedName name="A126281574C_Data">Data3!$C$11:$C$18</definedName>
    <definedName name="A126281574C_Latest">Data3!$C$18</definedName>
    <definedName name="A126281578L">Data3!$F$1:$F$10,Data3!$F$11:$F$18</definedName>
    <definedName name="A126281578L_Data">Data3!$F$11:$F$18</definedName>
    <definedName name="A126281578L_Latest">Data3!$F$18</definedName>
    <definedName name="A126281582C">Data3!$AG$1:$AG$10,Data3!$AG$11:$AG$18</definedName>
    <definedName name="A126281582C_Data">Data3!$AG$11:$AG$18</definedName>
    <definedName name="A126281582C_Latest">Data3!$AG$18</definedName>
    <definedName name="A126281586L">Data3!$AM$1:$AM$10,Data3!$AM$11:$AM$18</definedName>
    <definedName name="A126281586L_Data">Data3!$AM$11:$AM$18</definedName>
    <definedName name="A126281586L_Latest">Data3!$AM$18</definedName>
    <definedName name="A126281590C">Data3!$AP$1:$AP$10,Data3!$AP$11:$AP$18</definedName>
    <definedName name="A126281590C_Data">Data3!$AP$11:$AP$18</definedName>
    <definedName name="A126281590C_Latest">Data3!$AP$18</definedName>
    <definedName name="A126281594L">Data3!$BK$1:$BK$10,Data3!$BK$11:$BK$18</definedName>
    <definedName name="A126281594L_Data">Data3!$BK$11:$BK$18</definedName>
    <definedName name="A126281594L_Latest">Data3!$BK$18</definedName>
    <definedName name="A126281598W">Data3!$CU$1:$CU$10,Data3!$CU$11:$CU$18</definedName>
    <definedName name="A126281598W_Data">Data3!$CU$11:$CU$18</definedName>
    <definedName name="A126281598W_Latest">Data3!$CU$18</definedName>
    <definedName name="A126281602A">Data3!$DG$1:$DG$10,Data3!$DG$11:$DG$18</definedName>
    <definedName name="A126281602A_Data">Data3!$DG$11:$DG$18</definedName>
    <definedName name="A126281602A_Latest">Data3!$DG$18</definedName>
    <definedName name="A126281606K">Data3!$DJ$1:$DJ$10,Data3!$DJ$11:$DJ$18</definedName>
    <definedName name="A126281606K_Data">Data3!$DJ$11:$DJ$18</definedName>
    <definedName name="A126281606K_Latest">Data3!$DJ$18</definedName>
    <definedName name="A126281610A">Data3!$DY$1:$DY$10,Data3!$DY$11:$DY$18</definedName>
    <definedName name="A126281610A_Data">Data3!$DY$11:$DY$18</definedName>
    <definedName name="A126281610A_Latest">Data3!$DY$18</definedName>
    <definedName name="A126281614K">Data3!$EB$1:$EB$10,Data3!$EB$11:$EB$18</definedName>
    <definedName name="A126281614K_Data">Data3!$EB$11:$EB$18</definedName>
    <definedName name="A126281614K_Latest">Data3!$EB$18</definedName>
    <definedName name="A126281618V">Data3!$I$1:$I$10,Data3!$I$11:$I$18</definedName>
    <definedName name="A126281618V_Data">Data3!$I$11:$I$18</definedName>
    <definedName name="A126281618V_Latest">Data3!$I$18</definedName>
    <definedName name="A126281622K">Data3!$R$1:$R$10,Data3!$R$11:$R$18</definedName>
    <definedName name="A126281622K_Data">Data3!$R$11:$R$18</definedName>
    <definedName name="A126281622K_Latest">Data3!$R$18</definedName>
    <definedName name="A126281626V">Data3!$BT$1:$BT$10,Data3!$BT$11:$BT$18</definedName>
    <definedName name="A126281626V_Data">Data3!$BT$11:$BT$18</definedName>
    <definedName name="A126281626V_Latest">Data3!$BT$18</definedName>
    <definedName name="A126281630K">Data3!$BW$1:$BW$10,Data3!$BW$11:$BW$18</definedName>
    <definedName name="A126281630K_Data">Data3!$BW$11:$BW$18</definedName>
    <definedName name="A126281630K_Latest">Data3!$BW$18</definedName>
    <definedName name="A126281634V">Data3!$DD$1:$DD$10,Data3!$DD$11:$DD$18</definedName>
    <definedName name="A126281634V_Data">Data3!$DD$11:$DD$18</definedName>
    <definedName name="A126281634V_Latest">Data3!$DD$18</definedName>
    <definedName name="A126281638C">Data3!$EQ$1:$EQ$10,Data3!$EQ$11:$EQ$18</definedName>
    <definedName name="A126281638C_Data">Data3!$EQ$11:$EQ$18</definedName>
    <definedName name="A126281638C_Latest">Data3!$EQ$18</definedName>
    <definedName name="A126281642V">Data2!$IG$1:$IG$10,Data2!$IG$11:$IG$18</definedName>
    <definedName name="A126281642V_Data">Data2!$IG$11:$IG$18</definedName>
    <definedName name="A126281642V_Latest">Data2!$IG$18</definedName>
    <definedName name="A126281646C">Data2!$IM$1:$IM$10,Data2!$IM$11:$IM$18</definedName>
    <definedName name="A126281646C_Data">Data2!$IM$11:$IM$18</definedName>
    <definedName name="A126281646C_Latest">Data2!$IM$18</definedName>
    <definedName name="A126281650V">Data2!$IP$1:$IP$10,Data2!$IP$11:$IP$18</definedName>
    <definedName name="A126281650V_Data">Data2!$IP$11:$IP$18</definedName>
    <definedName name="A126281650V_Latest">Data2!$IP$18</definedName>
    <definedName name="A126281654C">Data3!$O$1:$O$10,Data3!$O$11:$O$18</definedName>
    <definedName name="A126281654C_Data">Data3!$O$11:$O$18</definedName>
    <definedName name="A126281654C_Latest">Data3!$O$18</definedName>
    <definedName name="A126281658L">Data3!$AY$1:$AY$10,Data3!$AY$11:$AY$18</definedName>
    <definedName name="A126281658L_Data">Data3!$AY$11:$AY$18</definedName>
    <definedName name="A126281658L_Latest">Data3!$AY$18</definedName>
    <definedName name="A126281662C">Data3!$BB$1:$BB$10,Data3!$BB$11:$BB$18</definedName>
    <definedName name="A126281662C_Data">Data3!$BB$11:$BB$18</definedName>
    <definedName name="A126281662C_Latest">Data3!$BB$18</definedName>
    <definedName name="A126281666L">Data3!$U$1:$U$10,Data3!$U$11:$U$18</definedName>
    <definedName name="A126281666L_Data">Data3!$U$11:$U$18</definedName>
    <definedName name="A126281666L_Latest">Data3!$U$18</definedName>
    <definedName name="A126281670C">Data3!$AS$1:$AS$10,Data3!$AS$11:$AS$18</definedName>
    <definedName name="A126281670C_Data">Data3!$AS$11:$AS$18</definedName>
    <definedName name="A126281670C_Latest">Data3!$AS$18</definedName>
    <definedName name="A126281674L">Data3!$BN$1:$BN$10,Data3!$BN$11:$BN$18</definedName>
    <definedName name="A126281674L_Data">Data3!$BN$11:$BN$18</definedName>
    <definedName name="A126281674L_Latest">Data3!$BN$18</definedName>
    <definedName name="A126281678W">Data3!$DM$1:$DM$10,Data3!$DM$11:$DM$18</definedName>
    <definedName name="A126281678W_Data">Data3!$DM$11:$DM$18</definedName>
    <definedName name="A126281678W_Latest">Data3!$DM$18</definedName>
    <definedName name="A126281682L">Data3!$EK$1:$EK$10,Data3!$EK$11:$EK$18</definedName>
    <definedName name="A126281682L_Data">Data3!$EK$11:$EK$18</definedName>
    <definedName name="A126281682L_Latest">Data3!$EK$18</definedName>
    <definedName name="A126281686W">Data2!$ID$1:$ID$10,Data2!$ID$11:$ID$18</definedName>
    <definedName name="A126281686W_Data">Data2!$ID$11:$ID$18</definedName>
    <definedName name="A126281686W_Latest">Data2!$ID$18</definedName>
    <definedName name="A126283418L">Data3!$GG$1:$GG$10,Data3!$GG$11:$GG$18</definedName>
    <definedName name="A126283418L_Data">Data3!$GG$11:$GG$18</definedName>
    <definedName name="A126283418L_Latest">Data3!$GG$18</definedName>
    <definedName name="A126283422C">Data3!$HB$1:$HB$10,Data3!$HB$11:$HB$18</definedName>
    <definedName name="A126283422C_Data">Data3!$HB$11:$HB$18</definedName>
    <definedName name="A126283422C_Latest">Data3!$HB$18</definedName>
    <definedName name="A126283426L">Data3!$HK$1:$HK$10,Data3!$HK$11:$HK$18</definedName>
    <definedName name="A126283426L_Data">Data3!$HK$11:$HK$18</definedName>
    <definedName name="A126283426L_Latest">Data3!$HK$18</definedName>
    <definedName name="A126283430C">Data3!$HW$1:$HW$10,Data3!$HW$11:$HW$18</definedName>
    <definedName name="A126283430C_Data">Data3!$HW$11:$HW$18</definedName>
    <definedName name="A126283430C_Latest">Data3!$HW$18</definedName>
    <definedName name="A126283434L">Data3!$II$1:$II$10,Data3!$II$11:$II$18</definedName>
    <definedName name="A126283434L_Data">Data3!$II$11:$II$18</definedName>
    <definedName name="A126283434L_Latest">Data3!$II$18</definedName>
    <definedName name="A126283438W">Data4!$AF$1:$AF$10,Data4!$AF$11:$AF$18</definedName>
    <definedName name="A126283438W_Data">Data4!$AF$11:$AF$18</definedName>
    <definedName name="A126283438W_Latest">Data4!$AF$18</definedName>
    <definedName name="A126283442L">Data4!$AX$1:$AX$10,Data4!$AX$11:$AX$18</definedName>
    <definedName name="A126283442L_Data">Data4!$AX$11:$AX$18</definedName>
    <definedName name="A126283442L_Latest">Data4!$AX$18</definedName>
    <definedName name="A126283446W">Data3!$GJ$1:$GJ$10,Data3!$GJ$11:$GJ$18</definedName>
    <definedName name="A126283446W_Data">Data3!$GJ$11:$GJ$18</definedName>
    <definedName name="A126283446W_Latest">Data3!$GJ$18</definedName>
    <definedName name="A126283450L">Data3!$GP$1:$GP$10,Data3!$GP$11:$GP$18</definedName>
    <definedName name="A126283450L_Data">Data3!$GP$11:$GP$18</definedName>
    <definedName name="A126283450L_Latest">Data3!$GP$18</definedName>
    <definedName name="A126283454W">Data3!$IO$1:$IO$10,Data3!$IO$11:$IO$18</definedName>
    <definedName name="A126283454W_Data">Data3!$IO$11:$IO$18</definedName>
    <definedName name="A126283454W_Latest">Data3!$IO$18</definedName>
    <definedName name="A126283458F">Data4!$AL$1:$AL$10,Data4!$AL$11:$AL$18</definedName>
    <definedName name="A126283458F_Data">Data4!$AL$11:$AL$18</definedName>
    <definedName name="A126283458F_Latest">Data4!$AL$18</definedName>
    <definedName name="A126283462W">Data3!$IF$1:$IF$10,Data3!$IF$11:$IF$18</definedName>
    <definedName name="A126283462W_Data">Data3!$IF$11:$IF$18</definedName>
    <definedName name="A126283462W_Latest">Data3!$IF$18</definedName>
    <definedName name="A126283466F">Data4!$E$1:$E$10,Data4!$E$11:$E$18</definedName>
    <definedName name="A126283466F_Data">Data4!$E$11:$E$18</definedName>
    <definedName name="A126283466F_Latest">Data4!$E$18</definedName>
    <definedName name="A126283470W">Data4!$Q$1:$Q$10,Data4!$Q$11:$Q$18</definedName>
    <definedName name="A126283470W_Data">Data4!$Q$11:$Q$18</definedName>
    <definedName name="A126283470W_Latest">Data4!$Q$18</definedName>
    <definedName name="A126283474F">Data4!$AU$1:$AU$10,Data4!$AU$11:$AU$18</definedName>
    <definedName name="A126283474F_Data">Data4!$AU$11:$AU$18</definedName>
    <definedName name="A126283474F_Latest">Data4!$AU$18</definedName>
    <definedName name="A126283478R">Data3!$FR$1:$FR$10,Data3!$FR$11:$FR$18</definedName>
    <definedName name="A126283478R_Data">Data3!$FR$11:$FR$18</definedName>
    <definedName name="A126283478R_Latest">Data3!$FR$18</definedName>
    <definedName name="A126283482F">Data3!$GD$1:$GD$10,Data3!$GD$11:$GD$18</definedName>
    <definedName name="A126283482F_Data">Data3!$GD$11:$GD$18</definedName>
    <definedName name="A126283482F_Latest">Data3!$GD$18</definedName>
    <definedName name="A126283486R">Data3!$HN$1:$HN$10,Data3!$HN$11:$HN$18</definedName>
    <definedName name="A126283486R_Data">Data3!$HN$11:$HN$18</definedName>
    <definedName name="A126283486R_Latest">Data3!$HN$18</definedName>
    <definedName name="A126283490F">Data3!$IL$1:$IL$10,Data3!$IL$11:$IL$18</definedName>
    <definedName name="A126283490F_Data">Data3!$IL$11:$IL$18</definedName>
    <definedName name="A126283490F_Latest">Data3!$IL$18</definedName>
    <definedName name="A126283494R">Data4!$B$1:$B$10,Data4!$B$11:$B$18</definedName>
    <definedName name="A126283494R_Data">Data4!$B$11:$B$18</definedName>
    <definedName name="A126283494R_Latest">Data4!$B$18</definedName>
    <definedName name="A126283498X">Data4!$H$1:$H$10,Data4!$H$11:$H$18</definedName>
    <definedName name="A126283498X_Data">Data4!$H$11:$H$18</definedName>
    <definedName name="A126283498X_Latest">Data4!$H$18</definedName>
    <definedName name="A126283502C">Data4!$N$1:$N$10,Data4!$N$11:$N$18</definedName>
    <definedName name="A126283502C_Data">Data4!$N$11:$N$18</definedName>
    <definedName name="A126283502C_Latest">Data4!$N$18</definedName>
    <definedName name="A126283506L">Data4!$AI$1:$AI$10,Data4!$AI$11:$AI$18</definedName>
    <definedName name="A126283506L_Data">Data4!$AI$11:$AI$18</definedName>
    <definedName name="A126283506L_Latest">Data4!$AI$18</definedName>
    <definedName name="A126283510C">Data4!$BD$1:$BD$10,Data4!$BD$11:$BD$18</definedName>
    <definedName name="A126283510C_Data">Data4!$BD$11:$BD$18</definedName>
    <definedName name="A126283510C_Latest">Data4!$BD$18</definedName>
    <definedName name="A126283514L">Data3!$EZ$1:$EZ$10,Data3!$EZ$11:$EZ$18</definedName>
    <definedName name="A126283514L_Data">Data3!$EZ$11:$EZ$18</definedName>
    <definedName name="A126283514L_Latest">Data3!$EZ$18</definedName>
    <definedName name="A126283518W">Data3!$FI$1:$FI$10,Data3!$FI$11:$FI$18</definedName>
    <definedName name="A126283518W_Data">Data3!$FI$11:$FI$18</definedName>
    <definedName name="A126283518W_Latest">Data3!$FI$18</definedName>
    <definedName name="A126283522L">Data3!$FL$1:$FL$10,Data3!$FL$11:$FL$18</definedName>
    <definedName name="A126283522L_Data">Data3!$FL$11:$FL$18</definedName>
    <definedName name="A126283522L_Latest">Data3!$FL$18</definedName>
    <definedName name="A126283526W">Data3!$GM$1:$GM$10,Data3!$GM$11:$GM$18</definedName>
    <definedName name="A126283526W_Data">Data3!$GM$11:$GM$18</definedName>
    <definedName name="A126283526W_Latest">Data3!$GM$18</definedName>
    <definedName name="A126283530L">Data3!$GS$1:$GS$10,Data3!$GS$11:$GS$18</definedName>
    <definedName name="A126283530L_Data">Data3!$GS$11:$GS$18</definedName>
    <definedName name="A126283530L_Latest">Data3!$GS$18</definedName>
    <definedName name="A126283534W">Data3!$GV$1:$GV$10,Data3!$GV$11:$GV$18</definedName>
    <definedName name="A126283534W_Data">Data3!$GV$11:$GV$18</definedName>
    <definedName name="A126283534W_Latest">Data3!$GV$18</definedName>
    <definedName name="A126283538F">Data3!$HQ$1:$HQ$10,Data3!$HQ$11:$HQ$18</definedName>
    <definedName name="A126283538F_Data">Data3!$HQ$11:$HQ$18</definedName>
    <definedName name="A126283538F_Latest">Data3!$HQ$18</definedName>
    <definedName name="A126283542W">Data4!$K$1:$K$10,Data4!$K$11:$K$18</definedName>
    <definedName name="A126283542W_Data">Data4!$K$11:$K$18</definedName>
    <definedName name="A126283542W_Latest">Data4!$K$18</definedName>
    <definedName name="A126283546F">Data4!$W$1:$W$10,Data4!$W$11:$W$18</definedName>
    <definedName name="A126283546F_Data">Data4!$W$11:$W$18</definedName>
    <definedName name="A126283546F_Latest">Data4!$W$18</definedName>
    <definedName name="A126283550W">Data4!$Z$1:$Z$10,Data4!$Z$11:$Z$18</definedName>
    <definedName name="A126283550W_Data">Data4!$Z$11:$Z$18</definedName>
    <definedName name="A126283550W_Latest">Data4!$Z$18</definedName>
    <definedName name="A126283554F">Data4!$AO$1:$AO$10,Data4!$AO$11:$AO$18</definedName>
    <definedName name="A126283554F_Data">Data4!$AO$11:$AO$18</definedName>
    <definedName name="A126283554F_Latest">Data4!$AO$18</definedName>
    <definedName name="A126283558R">Data4!$AR$1:$AR$10,Data4!$AR$11:$AR$18</definedName>
    <definedName name="A126283558R_Data">Data4!$AR$11:$AR$18</definedName>
    <definedName name="A126283558R_Latest">Data4!$AR$18</definedName>
    <definedName name="A126283562F">Data3!$FO$1:$FO$10,Data3!$FO$11:$FO$18</definedName>
    <definedName name="A126283562F_Data">Data3!$FO$11:$FO$18</definedName>
    <definedName name="A126283562F_Latest">Data3!$FO$18</definedName>
    <definedName name="A126283566R">Data3!$FX$1:$FX$10,Data3!$FX$11:$FX$18</definedName>
    <definedName name="A126283566R_Data">Data3!$FX$11:$FX$18</definedName>
    <definedName name="A126283566R_Latest">Data3!$FX$18</definedName>
    <definedName name="A126283570F">Data3!$HZ$1:$HZ$10,Data3!$HZ$11:$HZ$18</definedName>
    <definedName name="A126283570F_Data">Data3!$HZ$11:$HZ$18</definedName>
    <definedName name="A126283570F_Latest">Data3!$HZ$18</definedName>
    <definedName name="A126283574R">Data3!$IC$1:$IC$10,Data3!$IC$11:$IC$18</definedName>
    <definedName name="A126283574R_Data">Data3!$IC$11:$IC$18</definedName>
    <definedName name="A126283574R_Latest">Data3!$IC$18</definedName>
    <definedName name="A126283578X">Data4!$T$1:$T$10,Data4!$T$11:$T$18</definedName>
    <definedName name="A126283578X_Data">Data4!$T$11:$T$18</definedName>
    <definedName name="A126283578X_Latest">Data4!$T$18</definedName>
    <definedName name="A126283582R">Data4!$BG$1:$BG$10,Data4!$BG$11:$BG$18</definedName>
    <definedName name="A126283582R_Data">Data4!$BG$11:$BG$18</definedName>
    <definedName name="A126283582R_Latest">Data4!$BG$18</definedName>
    <definedName name="A126283586X">Data3!$EW$1:$EW$10,Data3!$EW$11:$EW$18</definedName>
    <definedName name="A126283586X_Data">Data3!$EW$11:$EW$18</definedName>
    <definedName name="A126283586X_Latest">Data3!$EW$18</definedName>
    <definedName name="A126283590R">Data3!$FC$1:$FC$10,Data3!$FC$11:$FC$18</definedName>
    <definedName name="A126283590R_Data">Data3!$FC$11:$FC$18</definedName>
    <definedName name="A126283590R_Latest">Data3!$FC$18</definedName>
    <definedName name="A126283594X">Data3!$FF$1:$FF$10,Data3!$FF$11:$FF$18</definedName>
    <definedName name="A126283594X_Data">Data3!$FF$11:$FF$18</definedName>
    <definedName name="A126283594X_Latest">Data3!$FF$18</definedName>
    <definedName name="A126283598J">Data3!$FU$1:$FU$10,Data3!$FU$11:$FU$18</definedName>
    <definedName name="A126283598J_Data">Data3!$FU$11:$FU$18</definedName>
    <definedName name="A126283598J_Latest">Data3!$FU$18</definedName>
    <definedName name="A126283602L">Data3!$HE$1:$HE$10,Data3!$HE$11:$HE$18</definedName>
    <definedName name="A126283602L_Data">Data3!$HE$11:$HE$18</definedName>
    <definedName name="A126283602L_Latest">Data3!$HE$18</definedName>
    <definedName name="A126283606W">Data3!$HH$1:$HH$10,Data3!$HH$11:$HH$18</definedName>
    <definedName name="A126283606W_Data">Data3!$HH$11:$HH$18</definedName>
    <definedName name="A126283606W_Latest">Data3!$HH$18</definedName>
    <definedName name="A126283610L">Data3!$GA$1:$GA$10,Data3!$GA$11:$GA$18</definedName>
    <definedName name="A126283610L_Data">Data3!$GA$11:$GA$18</definedName>
    <definedName name="A126283610L_Latest">Data3!$GA$18</definedName>
    <definedName name="A126283614W">Data3!$GY$1:$GY$10,Data3!$GY$11:$GY$18</definedName>
    <definedName name="A126283614W_Data">Data3!$GY$11:$GY$18</definedName>
    <definedName name="A126283614W_Latest">Data3!$GY$18</definedName>
    <definedName name="A126283618F">Data3!$HT$1:$HT$10,Data3!$HT$11:$HT$18</definedName>
    <definedName name="A126283618F_Data">Data3!$HT$11:$HT$18</definedName>
    <definedName name="A126283618F_Latest">Data3!$HT$18</definedName>
    <definedName name="A126283622W">Data4!$AC$1:$AC$10,Data4!$AC$11:$AC$18</definedName>
    <definedName name="A126283622W_Data">Data4!$AC$11:$AC$18</definedName>
    <definedName name="A126283622W_Latest">Data4!$AC$18</definedName>
    <definedName name="A126283626F">Data4!$BA$1:$BA$10,Data4!$BA$11:$BA$18</definedName>
    <definedName name="A126283626F_Data">Data4!$BA$11:$BA$18</definedName>
    <definedName name="A126283626F_Latest">Data4!$BA$18</definedName>
    <definedName name="A126283630W">Data3!$ET$1:$ET$10,Data3!$ET$11:$ET$18</definedName>
    <definedName name="A126283630W_Data">Data3!$ET$11:$ET$18</definedName>
    <definedName name="A126283630W_Latest">Data3!$ET$18</definedName>
    <definedName name="A126285362X">Data1!$AQ$1:$AQ$10,Data1!$AQ$11:$AQ$18</definedName>
    <definedName name="A126285362X_Data">Data1!$AQ$11:$AQ$18</definedName>
    <definedName name="A126285362X_Latest">Data1!$AQ$18</definedName>
    <definedName name="A126285366J">Data1!$BL$1:$BL$10,Data1!$BL$11:$BL$18</definedName>
    <definedName name="A126285366J_Data">Data1!$BL$11:$BL$18</definedName>
    <definedName name="A126285366J_Latest">Data1!$BL$18</definedName>
    <definedName name="A126285370X">Data1!$BU$1:$BU$10,Data1!$BU$11:$BU$18</definedName>
    <definedName name="A126285370X_Data">Data1!$BU$11:$BU$18</definedName>
    <definedName name="A126285370X_Latest">Data1!$BU$18</definedName>
    <definedName name="A126285374J">Data1!$CG$1:$CG$10,Data1!$CG$11:$CG$18</definedName>
    <definedName name="A126285374J_Data">Data1!$CG$11:$CG$18</definedName>
    <definedName name="A126285374J_Latest">Data1!$CG$18</definedName>
    <definedName name="A126285378T">Data1!$CS$1:$CS$10,Data1!$CS$11:$CS$18</definedName>
    <definedName name="A126285378T_Data">Data1!$CS$11:$CS$18</definedName>
    <definedName name="A126285378T_Latest">Data1!$CS$18</definedName>
    <definedName name="A126285382J">Data1!$EF$1:$EF$10,Data1!$EF$11:$EF$18</definedName>
    <definedName name="A126285382J_Data">Data1!$EF$11:$EF$18</definedName>
    <definedName name="A126285382J_Latest">Data1!$EF$18</definedName>
    <definedName name="A126285386T">Data1!$EX$1:$EX$10,Data1!$EX$11:$EX$18</definedName>
    <definedName name="A126285386T_Data">Data1!$EX$11:$EX$18</definedName>
    <definedName name="A126285386T_Latest">Data1!$EX$18</definedName>
    <definedName name="A126285390J">Data1!$AT$1:$AT$10,Data1!$AT$11:$AT$18</definedName>
    <definedName name="A126285390J_Data">Data1!$AT$11:$AT$18</definedName>
    <definedName name="A126285390J_Latest">Data1!$AT$18</definedName>
    <definedName name="A126285394T">Data1!$AZ$1:$AZ$10,Data1!$AZ$11:$AZ$18</definedName>
    <definedName name="A126285394T_Data">Data1!$AZ$11:$AZ$18</definedName>
    <definedName name="A126285394T_Latest">Data1!$AZ$18</definedName>
    <definedName name="A126285398A">Data1!$CY$1:$CY$10,Data1!$CY$11:$CY$18</definedName>
    <definedName name="A126285398A_Data">Data1!$CY$11:$CY$18</definedName>
    <definedName name="A126285398A_Latest">Data1!$CY$18</definedName>
    <definedName name="A126285402F">Data1!$EL$1:$EL$10,Data1!$EL$11:$EL$18</definedName>
    <definedName name="A126285402F_Data">Data1!$EL$11:$EL$18</definedName>
    <definedName name="A126285402F_Latest">Data1!$EL$18</definedName>
    <definedName name="A126285406R">Data1!$CP$1:$CP$10,Data1!$CP$11:$CP$18</definedName>
    <definedName name="A126285406R_Data">Data1!$CP$11:$CP$18</definedName>
    <definedName name="A126285406R_Latest">Data1!$CP$18</definedName>
    <definedName name="A126285410F">Data1!$DE$1:$DE$10,Data1!$DE$11:$DE$18</definedName>
    <definedName name="A126285410F_Data">Data1!$DE$11:$DE$18</definedName>
    <definedName name="A126285410F_Latest">Data1!$DE$18</definedName>
    <definedName name="A126285414R">Data1!$DQ$1:$DQ$10,Data1!$DQ$11:$DQ$18</definedName>
    <definedName name="A126285414R_Data">Data1!$DQ$11:$DQ$18</definedName>
    <definedName name="A126285414R_Latest">Data1!$DQ$18</definedName>
    <definedName name="A126285418X">Data1!$EU$1:$EU$10,Data1!$EU$11:$EU$18</definedName>
    <definedName name="A126285418X_Data">Data1!$EU$11:$EU$18</definedName>
    <definedName name="A126285418X_Latest">Data1!$EU$18</definedName>
    <definedName name="A126285422R">Data1!$AB$1:$AB$10,Data1!$AB$11:$AB$18</definedName>
    <definedName name="A126285422R_Data">Data1!$AB$11:$AB$18</definedName>
    <definedName name="A126285422R_Latest">Data1!$AB$18</definedName>
    <definedName name="A126285426X">Data1!$AN$1:$AN$10,Data1!$AN$11:$AN$18</definedName>
    <definedName name="A126285426X_Data">Data1!$AN$11:$AN$18</definedName>
    <definedName name="A126285426X_Latest">Data1!$AN$18</definedName>
    <definedName name="A126285430R">Data1!$BX$1:$BX$10,Data1!$BX$11:$BX$18</definedName>
    <definedName name="A126285430R_Data">Data1!$BX$11:$BX$18</definedName>
    <definedName name="A126285430R_Latest">Data1!$BX$18</definedName>
    <definedName name="A126285434X">Data1!$CV$1:$CV$10,Data1!$CV$11:$CV$18</definedName>
    <definedName name="A126285434X_Data">Data1!$CV$11:$CV$18</definedName>
    <definedName name="A126285434X_Latest">Data1!$CV$18</definedName>
    <definedName name="A126285438J">Data1!$DB$1:$DB$10,Data1!$DB$11:$DB$18</definedName>
    <definedName name="A126285438J_Data">Data1!$DB$11:$DB$18</definedName>
    <definedName name="A126285438J_Latest">Data1!$DB$18</definedName>
    <definedName name="A126285442X">Data1!$DH$1:$DH$10,Data1!$DH$11:$DH$18</definedName>
    <definedName name="A126285442X_Data">Data1!$DH$11:$DH$18</definedName>
    <definedName name="A126285442X_Latest">Data1!$DH$18</definedName>
    <definedName name="A126285446J">Data1!$DN$1:$DN$10,Data1!$DN$11:$DN$18</definedName>
    <definedName name="A126285446J_Data">Data1!$DN$11:$DN$18</definedName>
    <definedName name="A126285446J_Latest">Data1!$DN$18</definedName>
    <definedName name="A126285450X">Data1!$EI$1:$EI$10,Data1!$EI$11:$EI$18</definedName>
    <definedName name="A126285450X_Data">Data1!$EI$11:$EI$18</definedName>
    <definedName name="A126285450X_Latest">Data1!$EI$18</definedName>
    <definedName name="A126285454J">Data1!$FD$1:$FD$10,Data1!$FD$11:$FD$18</definedName>
    <definedName name="A126285454J_Data">Data1!$FD$11:$FD$18</definedName>
    <definedName name="A126285454J_Latest">Data1!$FD$18</definedName>
    <definedName name="A126285458T">Data1!$J$1:$J$10,Data1!$J$11:$J$18</definedName>
    <definedName name="A126285458T_Data">Data1!$J$11:$J$18</definedName>
    <definedName name="A126285458T_Latest">Data1!$J$18</definedName>
    <definedName name="A126285462J">Data1!$S$1:$S$10,Data1!$S$11:$S$18</definedName>
    <definedName name="A126285462J_Data">Data1!$S$11:$S$18</definedName>
    <definedName name="A126285462J_Latest">Data1!$S$18</definedName>
    <definedName name="A126285466T">Data1!$V$1:$V$10,Data1!$V$11:$V$18</definedName>
    <definedName name="A126285466T_Data">Data1!$V$11:$V$18</definedName>
    <definedName name="A126285466T_Latest">Data1!$V$18</definedName>
    <definedName name="A126285470J">Data1!$AW$1:$AW$10,Data1!$AW$11:$AW$18</definedName>
    <definedName name="A126285470J_Data">Data1!$AW$11:$AW$18</definedName>
    <definedName name="A126285470J_Latest">Data1!$AW$18</definedName>
    <definedName name="A126285474T">Data1!$BC$1:$BC$10,Data1!$BC$11:$BC$18</definedName>
    <definedName name="A126285474T_Data">Data1!$BC$11:$BC$18</definedName>
    <definedName name="A126285474T_Latest">Data1!$BC$18</definedName>
    <definedName name="A126285478A">Data1!$BF$1:$BF$10,Data1!$BF$11:$BF$18</definedName>
    <definedName name="A126285478A_Data">Data1!$BF$11:$BF$18</definedName>
    <definedName name="A126285478A_Latest">Data1!$BF$18</definedName>
    <definedName name="A126285482T">Data1!$CA$1:$CA$10,Data1!$CA$11:$CA$18</definedName>
    <definedName name="A126285482T_Data">Data1!$CA$11:$CA$18</definedName>
    <definedName name="A126285482T_Latest">Data1!$CA$18</definedName>
    <definedName name="A126285486A">Data1!$DK$1:$DK$10,Data1!$DK$11:$DK$18</definedName>
    <definedName name="A126285486A_Data">Data1!$DK$11:$DK$18</definedName>
    <definedName name="A126285486A_Latest">Data1!$DK$18</definedName>
    <definedName name="A126285490T">Data1!$DW$1:$DW$10,Data1!$DW$11:$DW$18</definedName>
    <definedName name="A126285490T_Data">Data1!$DW$11:$DW$18</definedName>
    <definedName name="A126285490T_Latest">Data1!$DW$18</definedName>
    <definedName name="A126285494A">Data1!$DZ$1:$DZ$10,Data1!$DZ$11:$DZ$18</definedName>
    <definedName name="A126285494A_Data">Data1!$DZ$11:$DZ$18</definedName>
    <definedName name="A126285494A_Latest">Data1!$DZ$18</definedName>
    <definedName name="A126285498K">Data1!$EO$1:$EO$10,Data1!$EO$11:$EO$18</definedName>
    <definedName name="A126285498K_Data">Data1!$EO$11:$EO$18</definedName>
    <definedName name="A126285498K_Latest">Data1!$EO$18</definedName>
    <definedName name="A126285502R">Data1!$ER$1:$ER$10,Data1!$ER$11:$ER$18</definedName>
    <definedName name="A126285502R_Data">Data1!$ER$11:$ER$18</definedName>
    <definedName name="A126285502R_Latest">Data1!$ER$18</definedName>
    <definedName name="A126285506X">Data1!$Y$1:$Y$10,Data1!$Y$11:$Y$18</definedName>
    <definedName name="A126285506X_Data">Data1!$Y$11:$Y$18</definedName>
    <definedName name="A126285506X_Latest">Data1!$Y$18</definedName>
    <definedName name="A126285510R">Data1!$AH$1:$AH$10,Data1!$AH$11:$AH$18</definedName>
    <definedName name="A126285510R_Data">Data1!$AH$11:$AH$18</definedName>
    <definedName name="A126285510R_Latest">Data1!$AH$18</definedName>
    <definedName name="A126285514X">Data1!$CJ$1:$CJ$10,Data1!$CJ$11:$CJ$18</definedName>
    <definedName name="A126285514X_Data">Data1!$CJ$11:$CJ$18</definedName>
    <definedName name="A126285514X_Latest">Data1!$CJ$18</definedName>
    <definedName name="A126285518J">Data1!$CM$1:$CM$10,Data1!$CM$11:$CM$18</definedName>
    <definedName name="A126285518J_Data">Data1!$CM$11:$CM$18</definedName>
    <definedName name="A126285518J_Latest">Data1!$CM$18</definedName>
    <definedName name="A126285522X">Data1!$DT$1:$DT$10,Data1!$DT$11:$DT$18</definedName>
    <definedName name="A126285522X_Data">Data1!$DT$11:$DT$18</definedName>
    <definedName name="A126285522X_Latest">Data1!$DT$18</definedName>
    <definedName name="A126285526J">Data1!$FG$1:$FG$10,Data1!$FG$11:$FG$18</definedName>
    <definedName name="A126285526J_Data">Data1!$FG$11:$FG$18</definedName>
    <definedName name="A126285526J_Latest">Data1!$FG$18</definedName>
    <definedName name="A126285530X">Data1!$G$1:$G$10,Data1!$G$11:$G$18</definedName>
    <definedName name="A126285530X_Data">Data1!$G$11:$G$18</definedName>
    <definedName name="A126285530X_Latest">Data1!$G$18</definedName>
    <definedName name="A126285534J">Data1!$M$1:$M$10,Data1!$M$11:$M$18</definedName>
    <definedName name="A126285534J_Data">Data1!$M$11:$M$18</definedName>
    <definedName name="A126285534J_Latest">Data1!$M$18</definedName>
    <definedName name="A126285538T">Data1!$P$1:$P$10,Data1!$P$11:$P$18</definedName>
    <definedName name="A126285538T_Data">Data1!$P$11:$P$18</definedName>
    <definedName name="A126285538T_Latest">Data1!$P$18</definedName>
    <definedName name="A126285542J">Data1!$AE$1:$AE$10,Data1!$AE$11:$AE$18</definedName>
    <definedName name="A126285542J_Data">Data1!$AE$11:$AE$18</definedName>
    <definedName name="A126285542J_Latest">Data1!$AE$18</definedName>
    <definedName name="A126285546T">Data1!$BO$1:$BO$10,Data1!$BO$11:$BO$18</definedName>
    <definedName name="A126285546T_Data">Data1!$BO$11:$BO$18</definedName>
    <definedName name="A126285546T_Latest">Data1!$BO$18</definedName>
    <definedName name="A126285550J">Data1!$BR$1:$BR$10,Data1!$BR$11:$BR$18</definedName>
    <definedName name="A126285550J_Data">Data1!$BR$11:$BR$18</definedName>
    <definedName name="A126285550J_Latest">Data1!$BR$18</definedName>
    <definedName name="A126285554T">Data1!$AK$1:$AK$10,Data1!$AK$11:$AK$18</definedName>
    <definedName name="A126285554T_Data">Data1!$AK$11:$AK$18</definedName>
    <definedName name="A126285554T_Latest">Data1!$AK$18</definedName>
    <definedName name="A126285558A">Data1!$BI$1:$BI$10,Data1!$BI$11:$BI$18</definedName>
    <definedName name="A126285558A_Data">Data1!$BI$11:$BI$18</definedName>
    <definedName name="A126285558A_Latest">Data1!$BI$18</definedName>
    <definedName name="A126285562T">Data1!$CD$1:$CD$10,Data1!$CD$11:$CD$18</definedName>
    <definedName name="A126285562T_Data">Data1!$CD$11:$CD$18</definedName>
    <definedName name="A126285562T_Latest">Data1!$CD$18</definedName>
    <definedName name="A126285566A">Data1!$EC$1:$EC$10,Data1!$EC$11:$EC$18</definedName>
    <definedName name="A126285566A_Data">Data1!$EC$11:$EC$18</definedName>
    <definedName name="A126285566A_Latest">Data1!$EC$18</definedName>
    <definedName name="A126285570T">Data1!$FA$1:$FA$10,Data1!$FA$11:$FA$18</definedName>
    <definedName name="A126285570T_Data">Data1!$FA$11:$FA$18</definedName>
    <definedName name="A126285570T_Latest">Data1!$FA$18</definedName>
    <definedName name="A126285574A">Data1!$D$1:$D$10,Data1!$D$11:$D$18</definedName>
    <definedName name="A126285574A_Data">Data1!$D$11:$D$18</definedName>
    <definedName name="A126285574A_Latest">Data1!$D$18</definedName>
    <definedName name="A126285578K">Data9!$ES$1:$ES$10,Data9!$ES$11:$ES$18</definedName>
    <definedName name="A126285578K_Data">Data9!$ES$11:$ES$18</definedName>
    <definedName name="A126285578K_Latest">Data9!$ES$18</definedName>
    <definedName name="A126285582A">Data9!$FN$1:$FN$10,Data9!$FN$11:$FN$18</definedName>
    <definedName name="A126285582A_Data">Data9!$FN$11:$FN$18</definedName>
    <definedName name="A126285582A_Latest">Data9!$FN$18</definedName>
    <definedName name="A126285586K">Data9!$FW$1:$FW$10,Data9!$FW$11:$FW$18</definedName>
    <definedName name="A126285586K_Data">Data9!$FW$11:$FW$18</definedName>
    <definedName name="A126285586K_Latest">Data9!$FW$18</definedName>
    <definedName name="A126285590A">Data9!$GI$1:$GI$10,Data9!$GI$11:$GI$18</definedName>
    <definedName name="A126285590A_Data">Data9!$GI$11:$GI$18</definedName>
    <definedName name="A126285590A_Latest">Data9!$GI$18</definedName>
    <definedName name="A126285594K">Data9!$GU$1:$GU$10,Data9!$GU$11:$GU$18</definedName>
    <definedName name="A126285594K_Data">Data9!$GU$11:$GU$18</definedName>
    <definedName name="A126285594K_Latest">Data9!$GU$18</definedName>
    <definedName name="A126285598V">Data9!$IH$1:$IH$10,Data9!$IH$11:$IH$18</definedName>
    <definedName name="A126285598V_Data">Data9!$IH$11:$IH$18</definedName>
    <definedName name="A126285598V_Latest">Data9!$IH$18</definedName>
    <definedName name="A126285602X">Data10!$J$1:$J$10,Data10!$J$11:$J$18</definedName>
    <definedName name="A126285602X_Data">Data10!$J$11:$J$18</definedName>
    <definedName name="A126285602X_Latest">Data10!$J$18</definedName>
    <definedName name="A126285606J">Data9!$EV$1:$EV$10,Data9!$EV$11:$EV$18</definedName>
    <definedName name="A126285606J_Data">Data9!$EV$11:$EV$18</definedName>
    <definedName name="A126285606J_Latest">Data9!$EV$18</definedName>
    <definedName name="A126285610X">Data9!$FB$1:$FB$10,Data9!$FB$11:$FB$18</definedName>
    <definedName name="A126285610X_Data">Data9!$FB$11:$FB$18</definedName>
    <definedName name="A126285610X_Latest">Data9!$FB$18</definedName>
    <definedName name="A126285614J">Data9!$HA$1:$HA$10,Data9!$HA$11:$HA$18</definedName>
    <definedName name="A126285614J_Data">Data9!$HA$11:$HA$18</definedName>
    <definedName name="A126285614J_Latest">Data9!$HA$18</definedName>
    <definedName name="A126285618T">Data9!$IN$1:$IN$10,Data9!$IN$11:$IN$18</definedName>
    <definedName name="A126285618T_Data">Data9!$IN$11:$IN$18</definedName>
    <definedName name="A126285618T_Latest">Data9!$IN$18</definedName>
    <definedName name="A126285622J">Data9!$GR$1:$GR$10,Data9!$GR$11:$GR$18</definedName>
    <definedName name="A126285622J_Data">Data9!$GR$11:$GR$18</definedName>
    <definedName name="A126285622J_Latest">Data9!$GR$18</definedName>
    <definedName name="A126285626T">Data9!$HG$1:$HG$10,Data9!$HG$11:$HG$18</definedName>
    <definedName name="A126285626T_Data">Data9!$HG$11:$HG$18</definedName>
    <definedName name="A126285626T_Latest">Data9!$HG$18</definedName>
    <definedName name="A126285630J">Data9!$HS$1:$HS$10,Data9!$HS$11:$HS$18</definedName>
    <definedName name="A126285630J_Data">Data9!$HS$11:$HS$18</definedName>
    <definedName name="A126285630J_Latest">Data9!$HS$18</definedName>
    <definedName name="A126285634T">Data10!$G$1:$G$10,Data10!$G$11:$G$18</definedName>
    <definedName name="A126285634T_Data">Data10!$G$11:$G$18</definedName>
    <definedName name="A126285634T_Latest">Data10!$G$18</definedName>
    <definedName name="A126285638A">Data9!$ED$1:$ED$10,Data9!$ED$11:$ED$18</definedName>
    <definedName name="A126285638A_Data">Data9!$ED$11:$ED$18</definedName>
    <definedName name="A126285638A_Latest">Data9!$ED$18</definedName>
    <definedName name="A126285642T">Data9!$EP$1:$EP$10,Data9!$EP$11:$EP$18</definedName>
    <definedName name="A126285642T_Data">Data9!$EP$11:$EP$18</definedName>
    <definedName name="A126285642T_Latest">Data9!$EP$18</definedName>
    <definedName name="A126285646A">Data9!$FZ$1:$FZ$10,Data9!$FZ$11:$FZ$18</definedName>
    <definedName name="A126285646A_Data">Data9!$FZ$11:$FZ$18</definedName>
    <definedName name="A126285646A_Latest">Data9!$FZ$18</definedName>
    <definedName name="A126285650T">Data9!$GX$1:$GX$10,Data9!$GX$11:$GX$18</definedName>
    <definedName name="A126285650T_Data">Data9!$GX$11:$GX$18</definedName>
    <definedName name="A126285650T_Latest">Data9!$GX$18</definedName>
    <definedName name="A126285654A">Data9!$HD$1:$HD$10,Data9!$HD$11:$HD$18</definedName>
    <definedName name="A126285654A_Data">Data9!$HD$11:$HD$18</definedName>
    <definedName name="A126285654A_Latest">Data9!$HD$18</definedName>
    <definedName name="A126285658K">Data9!$HJ$1:$HJ$10,Data9!$HJ$11:$HJ$18</definedName>
    <definedName name="A126285658K_Data">Data9!$HJ$11:$HJ$18</definedName>
    <definedName name="A126285658K_Latest">Data9!$HJ$18</definedName>
    <definedName name="A126285662A">Data9!$HP$1:$HP$10,Data9!$HP$11:$HP$18</definedName>
    <definedName name="A126285662A_Data">Data9!$HP$11:$HP$18</definedName>
    <definedName name="A126285662A_Latest">Data9!$HP$18</definedName>
    <definedName name="A126285666K">Data9!$IK$1:$IK$10,Data9!$IK$11:$IK$18</definedName>
    <definedName name="A126285666K_Data">Data9!$IK$11:$IK$18</definedName>
    <definedName name="A126285666K_Latest">Data9!$IK$18</definedName>
    <definedName name="A126285670A">Data10!$P$1:$P$10,Data10!$P$11:$P$18</definedName>
    <definedName name="A126285670A_Data">Data10!$P$11:$P$18</definedName>
    <definedName name="A126285670A_Latest">Data10!$P$18</definedName>
    <definedName name="A126285674K">Data9!$DL$1:$DL$10,Data9!$DL$11:$DL$18</definedName>
    <definedName name="A126285674K_Data">Data9!$DL$11:$DL$18</definedName>
    <definedName name="A126285674K_Latest">Data9!$DL$18</definedName>
    <definedName name="A126285678V">Data9!$DU$1:$DU$10,Data9!$DU$11:$DU$18</definedName>
    <definedName name="A126285678V_Data">Data9!$DU$11:$DU$18</definedName>
    <definedName name="A126285678V_Latest">Data9!$DU$18</definedName>
    <definedName name="A126285682K">Data9!$DX$1:$DX$10,Data9!$DX$11:$DX$18</definedName>
    <definedName name="A126285682K_Data">Data9!$DX$11:$DX$18</definedName>
    <definedName name="A126285682K_Latest">Data9!$DX$18</definedName>
    <definedName name="A126285686V">Data9!$EY$1:$EY$10,Data9!$EY$11:$EY$18</definedName>
    <definedName name="A126285686V_Data">Data9!$EY$11:$EY$18</definedName>
    <definedName name="A126285686V_Latest">Data9!$EY$18</definedName>
    <definedName name="A126285690K">Data9!$FE$1:$FE$10,Data9!$FE$11:$FE$18</definedName>
    <definedName name="A126285690K_Data">Data9!$FE$11:$FE$18</definedName>
    <definedName name="A126285690K_Latest">Data9!$FE$18</definedName>
    <definedName name="A126285694V">Data9!$FH$1:$FH$10,Data9!$FH$11:$FH$18</definedName>
    <definedName name="A126285694V_Data">Data9!$FH$11:$FH$18</definedName>
    <definedName name="A126285694V_Latest">Data9!$FH$18</definedName>
    <definedName name="A126285698C">Data9!$GC$1:$GC$10,Data9!$GC$11:$GC$18</definedName>
    <definedName name="A126285698C_Data">Data9!$GC$11:$GC$18</definedName>
    <definedName name="A126285698C_Latest">Data9!$GC$18</definedName>
    <definedName name="A126285702J">Data9!$HM$1:$HM$10,Data9!$HM$11:$HM$18</definedName>
    <definedName name="A126285702J_Data">Data9!$HM$11:$HM$18</definedName>
    <definedName name="A126285702J_Latest">Data9!$HM$18</definedName>
    <definedName name="A126285706T">Data9!$HY$1:$HY$10,Data9!$HY$11:$HY$18</definedName>
    <definedName name="A126285706T_Data">Data9!$HY$11:$HY$18</definedName>
    <definedName name="A126285706T_Latest">Data9!$HY$18</definedName>
    <definedName name="A126285710J">Data9!$IB$1:$IB$10,Data9!$IB$11:$IB$18</definedName>
    <definedName name="A126285710J_Data">Data9!$IB$11:$IB$18</definedName>
    <definedName name="A126285710J_Latest">Data9!$IB$18</definedName>
    <definedName name="A126285714T">Data9!$IQ$1:$IQ$10,Data9!$IQ$11:$IQ$18</definedName>
    <definedName name="A126285714T_Data">Data9!$IQ$11:$IQ$18</definedName>
    <definedName name="A126285714T_Latest">Data9!$IQ$18</definedName>
    <definedName name="A126285718A">Data10!$D$1:$D$10,Data10!$D$11:$D$18</definedName>
    <definedName name="A126285718A_Data">Data10!$D$11:$D$18</definedName>
    <definedName name="A126285718A_Latest">Data10!$D$18</definedName>
    <definedName name="A126285722T">Data9!$EA$1:$EA$10,Data9!$EA$11:$EA$18</definedName>
    <definedName name="A126285722T_Data">Data9!$EA$11:$EA$18</definedName>
    <definedName name="A126285722T_Latest">Data9!$EA$18</definedName>
    <definedName name="A126285726A">Data9!$EJ$1:$EJ$10,Data9!$EJ$11:$EJ$18</definedName>
    <definedName name="A126285726A_Data">Data9!$EJ$11:$EJ$18</definedName>
    <definedName name="A126285726A_Latest">Data9!$EJ$18</definedName>
    <definedName name="A126285730T">Data9!$GL$1:$GL$10,Data9!$GL$11:$GL$18</definedName>
    <definedName name="A126285730T_Data">Data9!$GL$11:$GL$18</definedName>
    <definedName name="A126285730T_Latest">Data9!$GL$18</definedName>
    <definedName name="A126285734A">Data9!$GO$1:$GO$10,Data9!$GO$11:$GO$18</definedName>
    <definedName name="A126285734A_Data">Data9!$GO$11:$GO$18</definedName>
    <definedName name="A126285734A_Latest">Data9!$GO$18</definedName>
    <definedName name="A126285738K">Data9!$HV$1:$HV$10,Data9!$HV$11:$HV$18</definedName>
    <definedName name="A126285738K_Data">Data9!$HV$11:$HV$18</definedName>
    <definedName name="A126285738K_Latest">Data9!$HV$18</definedName>
    <definedName name="A126285742A">Data10!$S$1:$S$10,Data10!$S$11:$S$18</definedName>
    <definedName name="A126285742A_Data">Data10!$S$11:$S$18</definedName>
    <definedName name="A126285742A_Latest">Data10!$S$18</definedName>
    <definedName name="A126285746K">Data9!$DI$1:$DI$10,Data9!$DI$11:$DI$18</definedName>
    <definedName name="A126285746K_Data">Data9!$DI$11:$DI$18</definedName>
    <definedName name="A126285746K_Latest">Data9!$DI$18</definedName>
    <definedName name="A126285750A">Data9!$DO$1:$DO$10,Data9!$DO$11:$DO$18</definedName>
    <definedName name="A126285750A_Data">Data9!$DO$11:$DO$18</definedName>
    <definedName name="A126285750A_Latest">Data9!$DO$18</definedName>
    <definedName name="A126285754K">Data9!$DR$1:$DR$10,Data9!$DR$11:$DR$18</definedName>
    <definedName name="A126285754K_Data">Data9!$DR$11:$DR$18</definedName>
    <definedName name="A126285754K_Latest">Data9!$DR$18</definedName>
    <definedName name="A126285758V">Data9!$EG$1:$EG$10,Data9!$EG$11:$EG$18</definedName>
    <definedName name="A126285758V_Data">Data9!$EG$11:$EG$18</definedName>
    <definedName name="A126285758V_Latest">Data9!$EG$18</definedName>
    <definedName name="A126285762K">Data9!$FQ$1:$FQ$10,Data9!$FQ$11:$FQ$18</definedName>
    <definedName name="A126285762K_Data">Data9!$FQ$11:$FQ$18</definedName>
    <definedName name="A126285762K_Latest">Data9!$FQ$18</definedName>
    <definedName name="A126285766V">Data9!$FT$1:$FT$10,Data9!$FT$11:$FT$18</definedName>
    <definedName name="A126285766V_Data">Data9!$FT$11:$FT$18</definedName>
    <definedName name="A126285766V_Latest">Data9!$FT$18</definedName>
    <definedName name="A126285770K">Data9!$EM$1:$EM$10,Data9!$EM$11:$EM$18</definedName>
    <definedName name="A126285770K_Data">Data9!$EM$11:$EM$18</definedName>
    <definedName name="A126285770K_Latest">Data9!$EM$18</definedName>
    <definedName name="A126285774V">Data9!$FK$1:$FK$10,Data9!$FK$11:$FK$18</definedName>
    <definedName name="A126285774V_Data">Data9!$FK$11:$FK$18</definedName>
    <definedName name="A126285774V_Latest">Data9!$FK$18</definedName>
    <definedName name="A126285778C">Data9!$GF$1:$GF$10,Data9!$GF$11:$GF$18</definedName>
    <definedName name="A126285778C_Data">Data9!$GF$11:$GF$18</definedName>
    <definedName name="A126285778C_Latest">Data9!$GF$18</definedName>
    <definedName name="A126285782V">Data9!$IE$1:$IE$10,Data9!$IE$11:$IE$18</definedName>
    <definedName name="A126285782V_Data">Data9!$IE$11:$IE$18</definedName>
    <definedName name="A126285782V_Latest">Data9!$IE$18</definedName>
    <definedName name="A126285786C">Data10!$M$1:$M$10,Data10!$M$11:$M$18</definedName>
    <definedName name="A126285786C_Data">Data10!$M$11:$M$18</definedName>
    <definedName name="A126285786C_Latest">Data10!$M$18</definedName>
    <definedName name="A126285790V">Data9!$DF$1:$DF$10,Data9!$DF$11:$DF$18</definedName>
    <definedName name="A126285790V_Data">Data9!$DF$11:$DF$18</definedName>
    <definedName name="A126285790V_Latest">Data9!$DF$18</definedName>
    <definedName name="A126285794C">Data5!$FU$1:$FU$10,Data5!$FU$11:$FU$18</definedName>
    <definedName name="A126285794C_Data">Data5!$FU$11:$FU$18</definedName>
    <definedName name="A126285794C_Latest">Data5!$FU$18</definedName>
    <definedName name="A126285798L">Data5!$GP$1:$GP$10,Data5!$GP$11:$GP$18</definedName>
    <definedName name="A126285798L_Data">Data5!$GP$11:$GP$18</definedName>
    <definedName name="A126285798L_Latest">Data5!$GP$18</definedName>
    <definedName name="A126285802T">Data5!$GY$1:$GY$10,Data5!$GY$11:$GY$18</definedName>
    <definedName name="A126285802T_Data">Data5!$GY$11:$GY$18</definedName>
    <definedName name="A126285802T_Latest">Data5!$GY$18</definedName>
    <definedName name="A126285806A">Data5!$HK$1:$HK$10,Data5!$HK$11:$HK$18</definedName>
    <definedName name="A126285806A_Data">Data5!$HK$11:$HK$18</definedName>
    <definedName name="A126285806A_Latest">Data5!$HK$18</definedName>
    <definedName name="A126285810T">Data5!$HW$1:$HW$10,Data5!$HW$11:$HW$18</definedName>
    <definedName name="A126285810T_Data">Data5!$HW$11:$HW$18</definedName>
    <definedName name="A126285810T_Latest">Data5!$HW$18</definedName>
    <definedName name="A126285814A">Data6!$T$1:$T$10,Data6!$T$11:$T$18</definedName>
    <definedName name="A126285814A_Data">Data6!$T$11:$T$18</definedName>
    <definedName name="A126285814A_Latest">Data6!$T$18</definedName>
    <definedName name="A126285818K">Data6!$AL$1:$AL$10,Data6!$AL$11:$AL$18</definedName>
    <definedName name="A126285818K_Data">Data6!$AL$11:$AL$18</definedName>
    <definedName name="A126285818K_Latest">Data6!$AL$18</definedName>
    <definedName name="A126285822A">Data5!$FX$1:$FX$10,Data5!$FX$11:$FX$18</definedName>
    <definedName name="A126285822A_Data">Data5!$FX$11:$FX$18</definedName>
    <definedName name="A126285822A_Latest">Data5!$FX$18</definedName>
    <definedName name="A126285826K">Data5!$GD$1:$GD$10,Data5!$GD$11:$GD$18</definedName>
    <definedName name="A126285826K_Data">Data5!$GD$11:$GD$18</definedName>
    <definedName name="A126285826K_Latest">Data5!$GD$18</definedName>
    <definedName name="A126285830A">Data5!$IC$1:$IC$10,Data5!$IC$11:$IC$18</definedName>
    <definedName name="A126285830A_Data">Data5!$IC$11:$IC$18</definedName>
    <definedName name="A126285830A_Latest">Data5!$IC$18</definedName>
    <definedName name="A126285834K">Data6!$Z$1:$Z$10,Data6!$Z$11:$Z$18</definedName>
    <definedName name="A126285834K_Data">Data6!$Z$11:$Z$18</definedName>
    <definedName name="A126285834K_Latest">Data6!$Z$18</definedName>
    <definedName name="A126285838V">Data5!$HT$1:$HT$10,Data5!$HT$11:$HT$18</definedName>
    <definedName name="A126285838V_Data">Data5!$HT$11:$HT$18</definedName>
    <definedName name="A126285838V_Latest">Data5!$HT$18</definedName>
    <definedName name="A126285842K">Data5!$II$1:$II$10,Data5!$II$11:$II$18</definedName>
    <definedName name="A126285842K_Data">Data5!$II$11:$II$18</definedName>
    <definedName name="A126285842K_Latest">Data5!$II$18</definedName>
    <definedName name="A126285846V">Data6!$E$1:$E$10,Data6!$E$11:$E$18</definedName>
    <definedName name="A126285846V_Data">Data6!$E$11:$E$18</definedName>
    <definedName name="A126285846V_Latest">Data6!$E$18</definedName>
    <definedName name="A126285850K">Data6!$AI$1:$AI$10,Data6!$AI$11:$AI$18</definedName>
    <definedName name="A126285850K_Data">Data6!$AI$11:$AI$18</definedName>
    <definedName name="A126285850K_Latest">Data6!$AI$18</definedName>
    <definedName name="A126285854V">Data5!$FF$1:$FF$10,Data5!$FF$11:$FF$18</definedName>
    <definedName name="A126285854V_Data">Data5!$FF$11:$FF$18</definedName>
    <definedName name="A126285854V_Latest">Data5!$FF$18</definedName>
    <definedName name="A126285858C">Data5!$FR$1:$FR$10,Data5!$FR$11:$FR$18</definedName>
    <definedName name="A126285858C_Data">Data5!$FR$11:$FR$18</definedName>
    <definedName name="A126285858C_Latest">Data5!$FR$18</definedName>
    <definedName name="A126285862V">Data5!$HB$1:$HB$10,Data5!$HB$11:$HB$18</definedName>
    <definedName name="A126285862V_Data">Data5!$HB$11:$HB$18</definedName>
    <definedName name="A126285862V_Latest">Data5!$HB$18</definedName>
    <definedName name="A126285866C">Data5!$HZ$1:$HZ$10,Data5!$HZ$11:$HZ$18</definedName>
    <definedName name="A126285866C_Data">Data5!$HZ$11:$HZ$18</definedName>
    <definedName name="A126285866C_Latest">Data5!$HZ$18</definedName>
    <definedName name="A126285870V">Data5!$IF$1:$IF$10,Data5!$IF$11:$IF$18</definedName>
    <definedName name="A126285870V_Data">Data5!$IF$11:$IF$18</definedName>
    <definedName name="A126285870V_Latest">Data5!$IF$18</definedName>
    <definedName name="A126285874C">Data5!$IL$1:$IL$10,Data5!$IL$11:$IL$18</definedName>
    <definedName name="A126285874C_Data">Data5!$IL$11:$IL$18</definedName>
    <definedName name="A126285874C_Latest">Data5!$IL$18</definedName>
    <definedName name="A126285878L">Data6!$B$1:$B$10,Data6!$B$11:$B$18</definedName>
    <definedName name="A126285878L_Data">Data6!$B$11:$B$18</definedName>
    <definedName name="A126285878L_Latest">Data6!$B$18</definedName>
    <definedName name="A126285882C">Data6!$W$1:$W$10,Data6!$W$11:$W$18</definedName>
    <definedName name="A126285882C_Data">Data6!$W$11:$W$18</definedName>
    <definedName name="A126285882C_Latest">Data6!$W$18</definedName>
    <definedName name="A126285886L">Data6!$AR$1:$AR$10,Data6!$AR$11:$AR$18</definedName>
    <definedName name="A126285886L_Data">Data6!$AR$11:$AR$18</definedName>
    <definedName name="A126285886L_Latest">Data6!$AR$18</definedName>
    <definedName name="A126285890C">Data5!$EN$1:$EN$10,Data5!$EN$11:$EN$18</definedName>
    <definedName name="A126285890C_Data">Data5!$EN$11:$EN$18</definedName>
    <definedName name="A126285890C_Latest">Data5!$EN$18</definedName>
    <definedName name="A126285894L">Data5!$EW$1:$EW$10,Data5!$EW$11:$EW$18</definedName>
    <definedName name="A126285894L_Data">Data5!$EW$11:$EW$18</definedName>
    <definedName name="A126285894L_Latest">Data5!$EW$18</definedName>
    <definedName name="A126285898W">Data5!$EZ$1:$EZ$10,Data5!$EZ$11:$EZ$18</definedName>
    <definedName name="A126285898W_Data">Data5!$EZ$11:$EZ$18</definedName>
    <definedName name="A126285898W_Latest">Data5!$EZ$18</definedName>
    <definedName name="A126285902A">Data5!$GA$1:$GA$10,Data5!$GA$11:$GA$18</definedName>
    <definedName name="A126285902A_Data">Data5!$GA$11:$GA$18</definedName>
    <definedName name="A126285902A_Latest">Data5!$GA$18</definedName>
    <definedName name="A126285906K">Data5!$GG$1:$GG$10,Data5!$GG$11:$GG$18</definedName>
    <definedName name="A126285906K_Data">Data5!$GG$11:$GG$18</definedName>
    <definedName name="A126285906K_Latest">Data5!$GG$18</definedName>
    <definedName name="A126285910A">Data5!$GJ$1:$GJ$10,Data5!$GJ$11:$GJ$18</definedName>
    <definedName name="A126285910A_Data">Data5!$GJ$11:$GJ$18</definedName>
    <definedName name="A126285910A_Latest">Data5!$GJ$18</definedName>
    <definedName name="A126285914K">Data5!$HE$1:$HE$10,Data5!$HE$11:$HE$18</definedName>
    <definedName name="A126285914K_Data">Data5!$HE$11:$HE$18</definedName>
    <definedName name="A126285914K_Latest">Data5!$HE$18</definedName>
    <definedName name="A126285918V">Data5!$IO$1:$IO$10,Data5!$IO$11:$IO$18</definedName>
    <definedName name="A126285918V_Data">Data5!$IO$11:$IO$18</definedName>
    <definedName name="A126285918V_Latest">Data5!$IO$18</definedName>
    <definedName name="A126285922K">Data6!$K$1:$K$10,Data6!$K$11:$K$18</definedName>
    <definedName name="A126285922K_Data">Data6!$K$11:$K$18</definedName>
    <definedName name="A126285922K_Latest">Data6!$K$18</definedName>
    <definedName name="A126285926V">Data6!$N$1:$N$10,Data6!$N$11:$N$18</definedName>
    <definedName name="A126285926V_Data">Data6!$N$11:$N$18</definedName>
    <definedName name="A126285926V_Latest">Data6!$N$18</definedName>
    <definedName name="A126285930K">Data6!$AC$1:$AC$10,Data6!$AC$11:$AC$18</definedName>
    <definedName name="A126285930K_Data">Data6!$AC$11:$AC$18</definedName>
    <definedName name="A126285930K_Latest">Data6!$AC$18</definedName>
    <definedName name="A126285934V">Data6!$AF$1:$AF$10,Data6!$AF$11:$AF$18</definedName>
    <definedName name="A126285934V_Data">Data6!$AF$11:$AF$18</definedName>
    <definedName name="A126285934V_Latest">Data6!$AF$18</definedName>
    <definedName name="A126285938C">Data5!$FC$1:$FC$10,Data5!$FC$11:$FC$18</definedName>
    <definedName name="A126285938C_Data">Data5!$FC$11:$FC$18</definedName>
    <definedName name="A126285938C_Latest">Data5!$FC$18</definedName>
    <definedName name="A126285942V">Data5!$FL$1:$FL$10,Data5!$FL$11:$FL$18</definedName>
    <definedName name="A126285942V_Data">Data5!$FL$11:$FL$18</definedName>
    <definedName name="A126285942V_Latest">Data5!$FL$18</definedName>
    <definedName name="A126285946C">Data5!$HN$1:$HN$10,Data5!$HN$11:$HN$18</definedName>
    <definedName name="A126285946C_Data">Data5!$HN$11:$HN$18</definedName>
    <definedName name="A126285946C_Latest">Data5!$HN$18</definedName>
    <definedName name="A126285950V">Data5!$HQ$1:$HQ$10,Data5!$HQ$11:$HQ$18</definedName>
    <definedName name="A126285950V_Data">Data5!$HQ$11:$HQ$18</definedName>
    <definedName name="A126285950V_Latest">Data5!$HQ$18</definedName>
    <definedName name="A126285954C">Data6!$H$1:$H$10,Data6!$H$11:$H$18</definedName>
    <definedName name="A126285954C_Data">Data6!$H$11:$H$18</definedName>
    <definedName name="A126285954C_Latest">Data6!$H$18</definedName>
    <definedName name="A126285958L">Data6!$AU$1:$AU$10,Data6!$AU$11:$AU$18</definedName>
    <definedName name="A126285958L_Data">Data6!$AU$11:$AU$18</definedName>
    <definedName name="A126285958L_Latest">Data6!$AU$18</definedName>
    <definedName name="A126285962C">Data5!$EK$1:$EK$10,Data5!$EK$11:$EK$18</definedName>
    <definedName name="A126285962C_Data">Data5!$EK$11:$EK$18</definedName>
    <definedName name="A126285962C_Latest">Data5!$EK$18</definedName>
    <definedName name="A126285966L">Data5!$EQ$1:$EQ$10,Data5!$EQ$11:$EQ$18</definedName>
    <definedName name="A126285966L_Data">Data5!$EQ$11:$EQ$18</definedName>
    <definedName name="A126285966L_Latest">Data5!$EQ$18</definedName>
    <definedName name="A126285970C">Data5!$ET$1:$ET$10,Data5!$ET$11:$ET$18</definedName>
    <definedName name="A126285970C_Data">Data5!$ET$11:$ET$18</definedName>
    <definedName name="A126285970C_Latest">Data5!$ET$18</definedName>
    <definedName name="A126285974L">Data5!$FI$1:$FI$10,Data5!$FI$11:$FI$18</definedName>
    <definedName name="A126285974L_Data">Data5!$FI$11:$FI$18</definedName>
    <definedName name="A126285974L_Latest">Data5!$FI$18</definedName>
    <definedName name="A126285978W">Data5!$GS$1:$GS$10,Data5!$GS$11:$GS$18</definedName>
    <definedName name="A126285978W_Data">Data5!$GS$11:$GS$18</definedName>
    <definedName name="A126285978W_Latest">Data5!$GS$18</definedName>
    <definedName name="A126285982L">Data5!$GV$1:$GV$10,Data5!$GV$11:$GV$18</definedName>
    <definedName name="A126285982L_Data">Data5!$GV$11:$GV$18</definedName>
    <definedName name="A126285982L_Latest">Data5!$GV$18</definedName>
    <definedName name="A126285986W">Data5!$FO$1:$FO$10,Data5!$FO$11:$FO$18</definedName>
    <definedName name="A126285986W_Data">Data5!$FO$11:$FO$18</definedName>
    <definedName name="A126285986W_Latest">Data5!$FO$18</definedName>
    <definedName name="A126285990L">Data5!$GM$1:$GM$10,Data5!$GM$11:$GM$18</definedName>
    <definedName name="A126285990L_Data">Data5!$GM$11:$GM$18</definedName>
    <definedName name="A126285990L_Latest">Data5!$GM$18</definedName>
    <definedName name="A126285994W">Data5!$HH$1:$HH$10,Data5!$HH$11:$HH$18</definedName>
    <definedName name="A126285994W_Data">Data5!$HH$11:$HH$18</definedName>
    <definedName name="A126285994W_Latest">Data5!$HH$18</definedName>
    <definedName name="A126285998F">Data6!$Q$1:$Q$10,Data6!$Q$11:$Q$18</definedName>
    <definedName name="A126285998F_Data">Data6!$Q$11:$Q$18</definedName>
    <definedName name="A126285998F_Latest">Data6!$Q$18</definedName>
    <definedName name="A126286002L">Data6!$AO$1:$AO$10,Data6!$AO$11:$AO$18</definedName>
    <definedName name="A126286002L_Data">Data6!$AO$11:$AO$18</definedName>
    <definedName name="A126286002L_Latest">Data6!$AO$18</definedName>
    <definedName name="A126286006W">Data5!$EH$1:$EH$10,Data5!$EH$11:$EH$18</definedName>
    <definedName name="A126286006W_Data">Data5!$EH$11:$EH$18</definedName>
    <definedName name="A126286006W_Latest">Data5!$EH$18</definedName>
    <definedName name="A126286010L">Data7!$FG$1:$FG$10,Data7!$FG$11:$FG$18</definedName>
    <definedName name="A126286010L_Data">Data7!$FG$11:$FG$18</definedName>
    <definedName name="A126286010L_Latest">Data7!$FG$18</definedName>
    <definedName name="A126286014W">Data7!$GB$1:$GB$10,Data7!$GB$11:$GB$18</definedName>
    <definedName name="A126286014W_Data">Data7!$GB$11:$GB$18</definedName>
    <definedName name="A126286014W_Latest">Data7!$GB$18</definedName>
    <definedName name="A126286018F">Data7!$GK$1:$GK$10,Data7!$GK$11:$GK$18</definedName>
    <definedName name="A126286018F_Data">Data7!$GK$11:$GK$18</definedName>
    <definedName name="A126286018F_Latest">Data7!$GK$18</definedName>
    <definedName name="A126286022W">Data7!$GW$1:$GW$10,Data7!$GW$11:$GW$18</definedName>
    <definedName name="A126286022W_Data">Data7!$GW$11:$GW$18</definedName>
    <definedName name="A126286022W_Latest">Data7!$GW$18</definedName>
    <definedName name="A126286026F">Data7!$HI$1:$HI$10,Data7!$HI$11:$HI$18</definedName>
    <definedName name="A126286026F_Data">Data7!$HI$11:$HI$18</definedName>
    <definedName name="A126286026F_Latest">Data7!$HI$18</definedName>
    <definedName name="A126286030W">Data8!$F$1:$F$10,Data8!$F$11:$F$18</definedName>
    <definedName name="A126286030W_Data">Data8!$F$11:$F$18</definedName>
    <definedName name="A126286030W_Latest">Data8!$F$18</definedName>
    <definedName name="A126286034F">Data8!$X$1:$X$10,Data8!$X$11:$X$18</definedName>
    <definedName name="A126286034F_Data">Data8!$X$11:$X$18</definedName>
    <definedName name="A126286034F_Latest">Data8!$X$18</definedName>
    <definedName name="A126286038R">Data7!$FJ$1:$FJ$10,Data7!$FJ$11:$FJ$18</definedName>
    <definedName name="A126286038R_Data">Data7!$FJ$11:$FJ$18</definedName>
    <definedName name="A126286038R_Latest">Data7!$FJ$18</definedName>
    <definedName name="A126286042F">Data7!$FP$1:$FP$10,Data7!$FP$11:$FP$18</definedName>
    <definedName name="A126286042F_Data">Data7!$FP$11:$FP$18</definedName>
    <definedName name="A126286042F_Latest">Data7!$FP$18</definedName>
    <definedName name="A126286046R">Data7!$HO$1:$HO$10,Data7!$HO$11:$HO$18</definedName>
    <definedName name="A126286046R_Data">Data7!$HO$11:$HO$18</definedName>
    <definedName name="A126286046R_Latest">Data7!$HO$18</definedName>
    <definedName name="A126286050F">Data8!$L$1:$L$10,Data8!$L$11:$L$18</definedName>
    <definedName name="A126286050F_Data">Data8!$L$11:$L$18</definedName>
    <definedName name="A126286050F_Latest">Data8!$L$18</definedName>
    <definedName name="A126286054R">Data7!$HF$1:$HF$10,Data7!$HF$11:$HF$18</definedName>
    <definedName name="A126286054R_Data">Data7!$HF$11:$HF$18</definedName>
    <definedName name="A126286054R_Latest">Data7!$HF$18</definedName>
    <definedName name="A126286058X">Data7!$HU$1:$HU$10,Data7!$HU$11:$HU$18</definedName>
    <definedName name="A126286058X_Data">Data7!$HU$11:$HU$18</definedName>
    <definedName name="A126286058X_Latest">Data7!$HU$18</definedName>
    <definedName name="A126286062R">Data7!$IG$1:$IG$10,Data7!$IG$11:$IG$18</definedName>
    <definedName name="A126286062R_Data">Data7!$IG$11:$IG$18</definedName>
    <definedName name="A126286062R_Latest">Data7!$IG$18</definedName>
    <definedName name="A126286066X">Data8!$U$1:$U$10,Data8!$U$11:$U$18</definedName>
    <definedName name="A126286066X_Data">Data8!$U$11:$U$18</definedName>
    <definedName name="A126286066X_Latest">Data8!$U$18</definedName>
    <definedName name="A126286070R">Data7!$ER$1:$ER$10,Data7!$ER$11:$ER$18</definedName>
    <definedName name="A126286070R_Data">Data7!$ER$11:$ER$18</definedName>
    <definedName name="A126286070R_Latest">Data7!$ER$18</definedName>
    <definedName name="A126286074X">Data7!$FD$1:$FD$10,Data7!$FD$11:$FD$18</definedName>
    <definedName name="A126286074X_Data">Data7!$FD$11:$FD$18</definedName>
    <definedName name="A126286074X_Latest">Data7!$FD$18</definedName>
    <definedName name="A126286078J">Data7!$GN$1:$GN$10,Data7!$GN$11:$GN$18</definedName>
    <definedName name="A126286078J_Data">Data7!$GN$11:$GN$18</definedName>
    <definedName name="A126286078J_Latest">Data7!$GN$18</definedName>
    <definedName name="A126286082X">Data7!$HL$1:$HL$10,Data7!$HL$11:$HL$18</definedName>
    <definedName name="A126286082X_Data">Data7!$HL$11:$HL$18</definedName>
    <definedName name="A126286082X_Latest">Data7!$HL$18</definedName>
    <definedName name="A126286086J">Data7!$HR$1:$HR$10,Data7!$HR$11:$HR$18</definedName>
    <definedName name="A126286086J_Data">Data7!$HR$11:$HR$18</definedName>
    <definedName name="A126286086J_Latest">Data7!$HR$18</definedName>
    <definedName name="A126286090X">Data7!$HX$1:$HX$10,Data7!$HX$11:$HX$18</definedName>
    <definedName name="A126286090X_Data">Data7!$HX$11:$HX$18</definedName>
    <definedName name="A126286090X_Latest">Data7!$HX$18</definedName>
    <definedName name="A126286094J">Data7!$ID$1:$ID$10,Data7!$ID$11:$ID$18</definedName>
    <definedName name="A126286094J_Data">Data7!$ID$11:$ID$18</definedName>
    <definedName name="A126286094J_Latest">Data7!$ID$18</definedName>
    <definedName name="A126286098T">Data8!$I$1:$I$10,Data8!$I$11:$I$18</definedName>
    <definedName name="A126286098T_Data">Data8!$I$11:$I$18</definedName>
    <definedName name="A126286098T_Latest">Data8!$I$18</definedName>
    <definedName name="A126286102W">Data8!$AD$1:$AD$10,Data8!$AD$11:$AD$18</definedName>
    <definedName name="A126286102W_Data">Data8!$AD$11:$AD$18</definedName>
    <definedName name="A126286102W_Latest">Data8!$AD$18</definedName>
    <definedName name="A126286106F">Data7!$DZ$1:$DZ$10,Data7!$DZ$11:$DZ$18</definedName>
    <definedName name="A126286106F_Data">Data7!$DZ$11:$DZ$18</definedName>
    <definedName name="A126286106F_Latest">Data7!$DZ$18</definedName>
    <definedName name="A126286110W">Data7!$EI$1:$EI$10,Data7!$EI$11:$EI$18</definedName>
    <definedName name="A126286110W_Data">Data7!$EI$11:$EI$18</definedName>
    <definedName name="A126286110W_Latest">Data7!$EI$18</definedName>
    <definedName name="A126286114F">Data7!$EL$1:$EL$10,Data7!$EL$11:$EL$18</definedName>
    <definedName name="A126286114F_Data">Data7!$EL$11:$EL$18</definedName>
    <definedName name="A126286114F_Latest">Data7!$EL$18</definedName>
    <definedName name="A126286118R">Data7!$FM$1:$FM$10,Data7!$FM$11:$FM$18</definedName>
    <definedName name="A126286118R_Data">Data7!$FM$11:$FM$18</definedName>
    <definedName name="A126286118R_Latest">Data7!$FM$18</definedName>
    <definedName name="A126286122F">Data7!$FS$1:$FS$10,Data7!$FS$11:$FS$18</definedName>
    <definedName name="A126286122F_Data">Data7!$FS$11:$FS$18</definedName>
    <definedName name="A126286122F_Latest">Data7!$FS$18</definedName>
    <definedName name="A126286126R">Data7!$FV$1:$FV$10,Data7!$FV$11:$FV$18</definedName>
    <definedName name="A126286126R_Data">Data7!$FV$11:$FV$18</definedName>
    <definedName name="A126286126R_Latest">Data7!$FV$18</definedName>
    <definedName name="A126286130F">Data7!$GQ$1:$GQ$10,Data7!$GQ$11:$GQ$18</definedName>
    <definedName name="A126286130F_Data">Data7!$GQ$11:$GQ$18</definedName>
    <definedName name="A126286130F_Latest">Data7!$GQ$18</definedName>
    <definedName name="A126286134R">Data7!$IA$1:$IA$10,Data7!$IA$11:$IA$18</definedName>
    <definedName name="A126286134R_Data">Data7!$IA$11:$IA$18</definedName>
    <definedName name="A126286134R_Latest">Data7!$IA$18</definedName>
    <definedName name="A126286138X">Data7!$IM$1:$IM$10,Data7!$IM$11:$IM$18</definedName>
    <definedName name="A126286138X_Data">Data7!$IM$11:$IM$18</definedName>
    <definedName name="A126286138X_Latest">Data7!$IM$18</definedName>
    <definedName name="A126286142R">Data7!$IP$1:$IP$10,Data7!$IP$11:$IP$18</definedName>
    <definedName name="A126286142R_Data">Data7!$IP$11:$IP$18</definedName>
    <definedName name="A126286142R_Latest">Data7!$IP$18</definedName>
    <definedName name="A126286146X">Data8!$O$1:$O$10,Data8!$O$11:$O$18</definedName>
    <definedName name="A126286146X_Data">Data8!$O$11:$O$18</definedName>
    <definedName name="A126286146X_Latest">Data8!$O$18</definedName>
    <definedName name="A126286150R">Data8!$R$1:$R$10,Data8!$R$11:$R$18</definedName>
    <definedName name="A126286150R_Data">Data8!$R$11:$R$18</definedName>
    <definedName name="A126286150R_Latest">Data8!$R$18</definedName>
    <definedName name="A126286154X">Data7!$EO$1:$EO$10,Data7!$EO$11:$EO$18</definedName>
    <definedName name="A126286154X_Data">Data7!$EO$11:$EO$18</definedName>
    <definedName name="A126286154X_Latest">Data7!$EO$18</definedName>
    <definedName name="A126286158J">Data7!$EX$1:$EX$10,Data7!$EX$11:$EX$18</definedName>
    <definedName name="A126286158J_Data">Data7!$EX$11:$EX$18</definedName>
    <definedName name="A126286158J_Latest">Data7!$EX$18</definedName>
    <definedName name="A126286162X">Data7!$GZ$1:$GZ$10,Data7!$GZ$11:$GZ$18</definedName>
    <definedName name="A126286162X_Data">Data7!$GZ$11:$GZ$18</definedName>
    <definedName name="A126286162X_Latest">Data7!$GZ$18</definedName>
    <definedName name="A126286166J">Data7!$HC$1:$HC$10,Data7!$HC$11:$HC$18</definedName>
    <definedName name="A126286166J_Data">Data7!$HC$11:$HC$18</definedName>
    <definedName name="A126286166J_Latest">Data7!$HC$18</definedName>
    <definedName name="A126286170X">Data7!$IJ$1:$IJ$10,Data7!$IJ$11:$IJ$18</definedName>
    <definedName name="A126286170X_Data">Data7!$IJ$11:$IJ$18</definedName>
    <definedName name="A126286170X_Latest">Data7!$IJ$18</definedName>
    <definedName name="A126286174J">Data8!$AG$1:$AG$10,Data8!$AG$11:$AG$18</definedName>
    <definedName name="A126286174J_Data">Data8!$AG$11:$AG$18</definedName>
    <definedName name="A126286174J_Latest">Data8!$AG$18</definedName>
    <definedName name="A126286178T">Data7!$DW$1:$DW$10,Data7!$DW$11:$DW$18</definedName>
    <definedName name="A126286178T_Data">Data7!$DW$11:$DW$18</definedName>
    <definedName name="A126286178T_Latest">Data7!$DW$18</definedName>
    <definedName name="A126286182J">Data7!$EC$1:$EC$10,Data7!$EC$11:$EC$18</definedName>
    <definedName name="A126286182J_Data">Data7!$EC$11:$EC$18</definedName>
    <definedName name="A126286182J_Latest">Data7!$EC$18</definedName>
    <definedName name="A126286186T">Data7!$EF$1:$EF$10,Data7!$EF$11:$EF$18</definedName>
    <definedName name="A126286186T_Data">Data7!$EF$11:$EF$18</definedName>
    <definedName name="A126286186T_Latest">Data7!$EF$18</definedName>
    <definedName name="A126286190J">Data7!$EU$1:$EU$10,Data7!$EU$11:$EU$18</definedName>
    <definedName name="A126286190J_Data">Data7!$EU$11:$EU$18</definedName>
    <definedName name="A126286190J_Latest">Data7!$EU$18</definedName>
    <definedName name="A126286194T">Data7!$GE$1:$GE$10,Data7!$GE$11:$GE$18</definedName>
    <definedName name="A126286194T_Data">Data7!$GE$11:$GE$18</definedName>
    <definedName name="A126286194T_Latest">Data7!$GE$18</definedName>
    <definedName name="A126286198A">Data7!$GH$1:$GH$10,Data7!$GH$11:$GH$18</definedName>
    <definedName name="A126286198A_Data">Data7!$GH$11:$GH$18</definedName>
    <definedName name="A126286198A_Latest">Data7!$GH$18</definedName>
    <definedName name="A126286202F">Data7!$FA$1:$FA$10,Data7!$FA$11:$FA$18</definedName>
    <definedName name="A126286202F_Data">Data7!$FA$11:$FA$18</definedName>
    <definedName name="A126286202F_Latest">Data7!$FA$18</definedName>
    <definedName name="A126286206R">Data7!$FY$1:$FY$10,Data7!$FY$11:$FY$18</definedName>
    <definedName name="A126286206R_Data">Data7!$FY$11:$FY$18</definedName>
    <definedName name="A126286206R_Latest">Data7!$FY$18</definedName>
    <definedName name="A126286210F">Data7!$GT$1:$GT$10,Data7!$GT$11:$GT$18</definedName>
    <definedName name="A126286210F_Data">Data7!$GT$11:$GT$18</definedName>
    <definedName name="A126286210F_Latest">Data7!$GT$18</definedName>
    <definedName name="A126286214R">Data8!$C$1:$C$10,Data8!$C$11:$C$18</definedName>
    <definedName name="A126286214R_Data">Data8!$C$11:$C$18</definedName>
    <definedName name="A126286214R_Latest">Data8!$C$18</definedName>
    <definedName name="A126286218X">Data8!$AA$1:$AA$10,Data8!$AA$11:$AA$18</definedName>
    <definedName name="A126286218X_Data">Data8!$AA$11:$AA$18</definedName>
    <definedName name="A126286218X_Latest">Data8!$AA$18</definedName>
    <definedName name="A126286222R">Data7!$DT$1:$DT$10,Data7!$DT$11:$DT$18</definedName>
    <definedName name="A126286222R_Data">Data7!$DT$11:$DT$18</definedName>
    <definedName name="A126286222R_Latest">Data7!$DT$18</definedName>
    <definedName name="A126286226X">Data8!$BW$1:$BW$10,Data8!$BW$11:$BW$18</definedName>
    <definedName name="A126286226X_Data">Data8!$BW$11:$BW$18</definedName>
    <definedName name="A126286226X_Latest">Data8!$BW$18</definedName>
    <definedName name="A126286230R">Data8!$CR$1:$CR$10,Data8!$CR$11:$CR$18</definedName>
    <definedName name="A126286230R_Data">Data8!$CR$11:$CR$18</definedName>
    <definedName name="A126286230R_Latest">Data8!$CR$18</definedName>
    <definedName name="A126286234X">Data8!$DA$1:$DA$10,Data8!$DA$11:$DA$18</definedName>
    <definedName name="A126286234X_Data">Data8!$DA$11:$DA$18</definedName>
    <definedName name="A126286234X_Latest">Data8!$DA$18</definedName>
    <definedName name="A126286238J">Data8!$DM$1:$DM$10,Data8!$DM$11:$DM$18</definedName>
    <definedName name="A126286238J_Data">Data8!$DM$11:$DM$18</definedName>
    <definedName name="A126286238J_Latest">Data8!$DM$18</definedName>
    <definedName name="A126286242X">Data8!$DY$1:$DY$10,Data8!$DY$11:$DY$18</definedName>
    <definedName name="A126286242X_Data">Data8!$DY$11:$DY$18</definedName>
    <definedName name="A126286242X_Latest">Data8!$DY$18</definedName>
    <definedName name="A126286246J">Data8!$FL$1:$FL$10,Data8!$FL$11:$FL$18</definedName>
    <definedName name="A126286246J_Data">Data8!$FL$11:$FL$18</definedName>
    <definedName name="A126286246J_Latest">Data8!$FL$18</definedName>
    <definedName name="A126286250X">Data8!$GD$1:$GD$10,Data8!$GD$11:$GD$18</definedName>
    <definedName name="A126286250X_Data">Data8!$GD$11:$GD$18</definedName>
    <definedName name="A126286250X_Latest">Data8!$GD$18</definedName>
    <definedName name="A126286254J">Data8!$BZ$1:$BZ$10,Data8!$BZ$11:$BZ$18</definedName>
    <definedName name="A126286254J_Data">Data8!$BZ$11:$BZ$18</definedName>
    <definedName name="A126286254J_Latest">Data8!$BZ$18</definedName>
    <definedName name="A126286258T">Data8!$CF$1:$CF$10,Data8!$CF$11:$CF$18</definedName>
    <definedName name="A126286258T_Data">Data8!$CF$11:$CF$18</definedName>
    <definedName name="A126286258T_Latest">Data8!$CF$18</definedName>
    <definedName name="A126286262J">Data8!$EE$1:$EE$10,Data8!$EE$11:$EE$18</definedName>
    <definedName name="A126286262J_Data">Data8!$EE$11:$EE$18</definedName>
    <definedName name="A126286262J_Latest">Data8!$EE$18</definedName>
    <definedName name="A126286266T">Data8!$FR$1:$FR$10,Data8!$FR$11:$FR$18</definedName>
    <definedName name="A126286266T_Data">Data8!$FR$11:$FR$18</definedName>
    <definedName name="A126286266T_Latest">Data8!$FR$18</definedName>
    <definedName name="A126286270J">Data8!$DV$1:$DV$10,Data8!$DV$11:$DV$18</definedName>
    <definedName name="A126286270J_Data">Data8!$DV$11:$DV$18</definedName>
    <definedName name="A126286270J_Latest">Data8!$DV$18</definedName>
    <definedName name="A126286274T">Data8!$EK$1:$EK$10,Data8!$EK$11:$EK$18</definedName>
    <definedName name="A126286274T_Data">Data8!$EK$11:$EK$18</definedName>
    <definedName name="A126286274T_Latest">Data8!$EK$18</definedName>
    <definedName name="A126286278A">Data8!$EW$1:$EW$10,Data8!$EW$11:$EW$18</definedName>
    <definedName name="A126286278A_Data">Data8!$EW$11:$EW$18</definedName>
    <definedName name="A126286278A_Latest">Data8!$EW$18</definedName>
    <definedName name="A126286282T">Data8!$GA$1:$GA$10,Data8!$GA$11:$GA$18</definedName>
    <definedName name="A126286282T_Data">Data8!$GA$11:$GA$18</definedName>
    <definedName name="A126286282T_Latest">Data8!$GA$18</definedName>
    <definedName name="A126286286A">Data8!$BH$1:$BH$10,Data8!$BH$11:$BH$18</definedName>
    <definedName name="A126286286A_Data">Data8!$BH$11:$BH$18</definedName>
    <definedName name="A126286286A_Latest">Data8!$BH$18</definedName>
    <definedName name="A126286290T">Data8!$BT$1:$BT$10,Data8!$BT$11:$BT$18</definedName>
    <definedName name="A126286290T_Data">Data8!$BT$11:$BT$18</definedName>
    <definedName name="A126286290T_Latest">Data8!$BT$18</definedName>
    <definedName name="A126286294A">Data8!$DD$1:$DD$10,Data8!$DD$11:$DD$18</definedName>
    <definedName name="A126286294A_Data">Data8!$DD$11:$DD$18</definedName>
    <definedName name="A126286294A_Latest">Data8!$DD$18</definedName>
    <definedName name="A126286298K">Data8!$EB$1:$EB$10,Data8!$EB$11:$EB$18</definedName>
    <definedName name="A126286298K_Data">Data8!$EB$11:$EB$18</definedName>
    <definedName name="A126286298K_Latest">Data8!$EB$18</definedName>
    <definedName name="A126286302R">Data8!$EH$1:$EH$10,Data8!$EH$11:$EH$18</definedName>
    <definedName name="A126286302R_Data">Data8!$EH$11:$EH$18</definedName>
    <definedName name="A126286302R_Latest">Data8!$EH$18</definedName>
    <definedName name="A126286306X">Data8!$EN$1:$EN$10,Data8!$EN$11:$EN$18</definedName>
    <definedName name="A126286306X_Data">Data8!$EN$11:$EN$18</definedName>
    <definedName name="A126286306X_Latest">Data8!$EN$18</definedName>
    <definedName name="A126286310R">Data8!$ET$1:$ET$10,Data8!$ET$11:$ET$18</definedName>
    <definedName name="A126286310R_Data">Data8!$ET$11:$ET$18</definedName>
    <definedName name="A126286310R_Latest">Data8!$ET$18</definedName>
    <definedName name="A126286314X">Data8!$FO$1:$FO$10,Data8!$FO$11:$FO$18</definedName>
    <definedName name="A126286314X_Data">Data8!$FO$11:$FO$18</definedName>
    <definedName name="A126286314X_Latest">Data8!$FO$18</definedName>
    <definedName name="A126286318J">Data8!$GJ$1:$GJ$10,Data8!$GJ$11:$GJ$18</definedName>
    <definedName name="A126286318J_Data">Data8!$GJ$11:$GJ$18</definedName>
    <definedName name="A126286318J_Latest">Data8!$GJ$18</definedName>
    <definedName name="A126286322X">Data8!$AP$1:$AP$10,Data8!$AP$11:$AP$18</definedName>
    <definedName name="A126286322X_Data">Data8!$AP$11:$AP$18</definedName>
    <definedName name="A126286322X_Latest">Data8!$AP$18</definedName>
    <definedName name="A126286326J">Data8!$AY$1:$AY$10,Data8!$AY$11:$AY$18</definedName>
    <definedName name="A126286326J_Data">Data8!$AY$11:$AY$18</definedName>
    <definedName name="A126286326J_Latest">Data8!$AY$18</definedName>
    <definedName name="A126286330X">Data8!$BB$1:$BB$10,Data8!$BB$11:$BB$18</definedName>
    <definedName name="A126286330X_Data">Data8!$BB$11:$BB$18</definedName>
    <definedName name="A126286330X_Latest">Data8!$BB$18</definedName>
    <definedName name="A126286334J">Data8!$CC$1:$CC$10,Data8!$CC$11:$CC$18</definedName>
    <definedName name="A126286334J_Data">Data8!$CC$11:$CC$18</definedName>
    <definedName name="A126286334J_Latest">Data8!$CC$18</definedName>
    <definedName name="A126286338T">Data8!$CI$1:$CI$10,Data8!$CI$11:$CI$18</definedName>
    <definedName name="A126286338T_Data">Data8!$CI$11:$CI$18</definedName>
    <definedName name="A126286338T_Latest">Data8!$CI$18</definedName>
    <definedName name="A126286342J">Data8!$CL$1:$CL$10,Data8!$CL$11:$CL$18</definedName>
    <definedName name="A126286342J_Data">Data8!$CL$11:$CL$18</definedName>
    <definedName name="A126286342J_Latest">Data8!$CL$18</definedName>
    <definedName name="A126286346T">Data8!$DG$1:$DG$10,Data8!$DG$11:$DG$18</definedName>
    <definedName name="A126286346T_Data">Data8!$DG$11:$DG$18</definedName>
    <definedName name="A126286346T_Latest">Data8!$DG$18</definedName>
    <definedName name="A126286350J">Data8!$EQ$1:$EQ$10,Data8!$EQ$11:$EQ$18</definedName>
    <definedName name="A126286350J_Data">Data8!$EQ$11:$EQ$18</definedName>
    <definedName name="A126286350J_Latest">Data8!$EQ$18</definedName>
    <definedName name="A126286354T">Data8!$FC$1:$FC$10,Data8!$FC$11:$FC$18</definedName>
    <definedName name="A126286354T_Data">Data8!$FC$11:$FC$18</definedName>
    <definedName name="A126286354T_Latest">Data8!$FC$18</definedName>
    <definedName name="A126286358A">Data8!$FF$1:$FF$10,Data8!$FF$11:$FF$18</definedName>
    <definedName name="A126286358A_Data">Data8!$FF$11:$FF$18</definedName>
    <definedName name="A126286358A_Latest">Data8!$FF$18</definedName>
    <definedName name="A126286362T">Data8!$FU$1:$FU$10,Data8!$FU$11:$FU$18</definedName>
    <definedName name="A126286362T_Data">Data8!$FU$11:$FU$18</definedName>
    <definedName name="A126286362T_Latest">Data8!$FU$18</definedName>
    <definedName name="A126286366A">Data8!$FX$1:$FX$10,Data8!$FX$11:$FX$18</definedName>
    <definedName name="A126286366A_Data">Data8!$FX$11:$FX$18</definedName>
    <definedName name="A126286366A_Latest">Data8!$FX$18</definedName>
    <definedName name="A126286370T">Data8!$BE$1:$BE$10,Data8!$BE$11:$BE$18</definedName>
    <definedName name="A126286370T_Data">Data8!$BE$11:$BE$18</definedName>
    <definedName name="A126286370T_Latest">Data8!$BE$18</definedName>
    <definedName name="A126286374A">Data8!$BN$1:$BN$10,Data8!$BN$11:$BN$18</definedName>
    <definedName name="A126286374A_Data">Data8!$BN$11:$BN$18</definedName>
    <definedName name="A126286374A_Latest">Data8!$BN$18</definedName>
    <definedName name="A126286378K">Data8!$DP$1:$DP$10,Data8!$DP$11:$DP$18</definedName>
    <definedName name="A126286378K_Data">Data8!$DP$11:$DP$18</definedName>
    <definedName name="A126286378K_Latest">Data8!$DP$18</definedName>
    <definedName name="A126286382A">Data8!$DS$1:$DS$10,Data8!$DS$11:$DS$18</definedName>
    <definedName name="A126286382A_Data">Data8!$DS$11:$DS$18</definedName>
    <definedName name="A126286382A_Latest">Data8!$DS$18</definedName>
    <definedName name="A126286386K">Data8!$EZ$1:$EZ$10,Data8!$EZ$11:$EZ$18</definedName>
    <definedName name="A126286386K_Data">Data8!$EZ$11:$EZ$18</definedName>
    <definedName name="A126286386K_Latest">Data8!$EZ$18</definedName>
    <definedName name="A126286390A">Data8!$GM$1:$GM$10,Data8!$GM$11:$GM$18</definedName>
    <definedName name="A126286390A_Data">Data8!$GM$11:$GM$18</definedName>
    <definedName name="A126286390A_Latest">Data8!$GM$18</definedName>
    <definedName name="A126286394K">Data8!$AM$1:$AM$10,Data8!$AM$11:$AM$18</definedName>
    <definedName name="A126286394K_Data">Data8!$AM$11:$AM$18</definedName>
    <definedName name="A126286394K_Latest">Data8!$AM$18</definedName>
    <definedName name="A126286398V">Data8!$AS$1:$AS$10,Data8!$AS$11:$AS$18</definedName>
    <definedName name="A126286398V_Data">Data8!$AS$11:$AS$18</definedName>
    <definedName name="A126286398V_Latest">Data8!$AS$18</definedName>
    <definedName name="A126286402X">Data8!$AV$1:$AV$10,Data8!$AV$11:$AV$18</definedName>
    <definedName name="A126286402X_Data">Data8!$AV$11:$AV$18</definedName>
    <definedName name="A126286402X_Latest">Data8!$AV$18</definedName>
    <definedName name="A126286406J">Data8!$BK$1:$BK$10,Data8!$BK$11:$BK$18</definedName>
    <definedName name="A126286406J_Data">Data8!$BK$11:$BK$18</definedName>
    <definedName name="A126286406J_Latest">Data8!$BK$18</definedName>
    <definedName name="A126286410X">Data8!$CU$1:$CU$10,Data8!$CU$11:$CU$18</definedName>
    <definedName name="A126286410X_Data">Data8!$CU$11:$CU$18</definedName>
    <definedName name="A126286410X_Latest">Data8!$CU$18</definedName>
    <definedName name="A126286414J">Data8!$CX$1:$CX$10,Data8!$CX$11:$CX$18</definedName>
    <definedName name="A126286414J_Data">Data8!$CX$11:$CX$18</definedName>
    <definedName name="A126286414J_Latest">Data8!$CX$18</definedName>
    <definedName name="A126286418T">Data8!$BQ$1:$BQ$10,Data8!$BQ$11:$BQ$18</definedName>
    <definedName name="A126286418T_Data">Data8!$BQ$11:$BQ$18</definedName>
    <definedName name="A126286418T_Latest">Data8!$BQ$18</definedName>
    <definedName name="A126286422J">Data8!$CO$1:$CO$10,Data8!$CO$11:$CO$18</definedName>
    <definedName name="A126286422J_Data">Data8!$CO$11:$CO$18</definedName>
    <definedName name="A126286422J_Latest">Data8!$CO$18</definedName>
    <definedName name="A126286426T">Data8!$DJ$1:$DJ$10,Data8!$DJ$11:$DJ$18</definedName>
    <definedName name="A126286426T_Data">Data8!$DJ$11:$DJ$18</definedName>
    <definedName name="A126286426T_Latest">Data8!$DJ$18</definedName>
    <definedName name="A126286430J">Data8!$FI$1:$FI$10,Data8!$FI$11:$FI$18</definedName>
    <definedName name="A126286430J_Data">Data8!$FI$11:$FI$18</definedName>
    <definedName name="A126286430J_Latest">Data8!$FI$18</definedName>
    <definedName name="A126286434T">Data8!$GG$1:$GG$10,Data8!$GG$11:$GG$18</definedName>
    <definedName name="A126286434T_Data">Data8!$GG$11:$GG$18</definedName>
    <definedName name="A126286434T_Latest">Data8!$GG$18</definedName>
    <definedName name="A126286438A">Data8!$AJ$1:$AJ$10,Data8!$AJ$11:$AJ$18</definedName>
    <definedName name="A126286438A_Data">Data8!$AJ$11:$AJ$18</definedName>
    <definedName name="A126286438A_Latest">Data8!$AJ$18</definedName>
    <definedName name="A126286442T">Data8!$IC$1:$IC$10,Data8!$IC$11:$IC$18</definedName>
    <definedName name="A126286442T_Data">Data8!$IC$11:$IC$18</definedName>
    <definedName name="A126286442T_Latest">Data8!$IC$18</definedName>
    <definedName name="A126286446A">Data9!$H$1:$H$10,Data9!$H$11:$H$18</definedName>
    <definedName name="A126286446A_Data">Data9!$H$11:$H$18</definedName>
    <definedName name="A126286446A_Latest">Data9!$H$18</definedName>
    <definedName name="A126286450T">Data9!$Q$1:$Q$10,Data9!$Q$11:$Q$18</definedName>
    <definedName name="A126286450T_Data">Data9!$Q$11:$Q$18</definedName>
    <definedName name="A126286450T_Latest">Data9!$Q$18</definedName>
    <definedName name="A126286454A">Data9!$AC$1:$AC$10,Data9!$AC$11:$AC$18</definedName>
    <definedName name="A126286454A_Data">Data9!$AC$11:$AC$18</definedName>
    <definedName name="A126286454A_Latest">Data9!$AC$18</definedName>
    <definedName name="A126286458K">Data9!$AO$1:$AO$10,Data9!$AO$11:$AO$18</definedName>
    <definedName name="A126286458K_Data">Data9!$AO$11:$AO$18</definedName>
    <definedName name="A126286458K_Latest">Data9!$AO$18</definedName>
    <definedName name="A126286462A">Data9!$CB$1:$CB$10,Data9!$CB$11:$CB$18</definedName>
    <definedName name="A126286462A_Data">Data9!$CB$11:$CB$18</definedName>
    <definedName name="A126286462A_Latest">Data9!$CB$18</definedName>
    <definedName name="A126286466K">Data9!$CT$1:$CT$10,Data9!$CT$11:$CT$18</definedName>
    <definedName name="A126286466K_Data">Data9!$CT$11:$CT$18</definedName>
    <definedName name="A126286466K_Latest">Data9!$CT$18</definedName>
    <definedName name="A126286470A">Data8!$IF$1:$IF$10,Data8!$IF$11:$IF$18</definedName>
    <definedName name="A126286470A_Data">Data8!$IF$11:$IF$18</definedName>
    <definedName name="A126286470A_Latest">Data8!$IF$18</definedName>
    <definedName name="A126286474K">Data8!$IL$1:$IL$10,Data8!$IL$11:$IL$18</definedName>
    <definedName name="A126286474K_Data">Data8!$IL$11:$IL$18</definedName>
    <definedName name="A126286474K_Latest">Data8!$IL$18</definedName>
    <definedName name="A126286478V">Data9!$AU$1:$AU$10,Data9!$AU$11:$AU$18</definedName>
    <definedName name="A126286478V_Data">Data9!$AU$11:$AU$18</definedName>
    <definedName name="A126286478V_Latest">Data9!$AU$18</definedName>
    <definedName name="A126286482K">Data9!$CH$1:$CH$10,Data9!$CH$11:$CH$18</definedName>
    <definedName name="A126286482K_Data">Data9!$CH$11:$CH$18</definedName>
    <definedName name="A126286482K_Latest">Data9!$CH$18</definedName>
    <definedName name="A126286486V">Data9!$AL$1:$AL$10,Data9!$AL$11:$AL$18</definedName>
    <definedName name="A126286486V_Data">Data9!$AL$11:$AL$18</definedName>
    <definedName name="A126286486V_Latest">Data9!$AL$18</definedName>
    <definedName name="A126286490K">Data9!$BA$1:$BA$10,Data9!$BA$11:$BA$18</definedName>
    <definedName name="A126286490K_Data">Data9!$BA$11:$BA$18</definedName>
    <definedName name="A126286490K_Latest">Data9!$BA$18</definedName>
    <definedName name="A126286494V">Data9!$BM$1:$BM$10,Data9!$BM$11:$BM$18</definedName>
    <definedName name="A126286494V_Data">Data9!$BM$11:$BM$18</definedName>
    <definedName name="A126286494V_Latest">Data9!$BM$18</definedName>
    <definedName name="A126286498C">Data9!$CQ$1:$CQ$10,Data9!$CQ$11:$CQ$18</definedName>
    <definedName name="A126286498C_Data">Data9!$CQ$11:$CQ$18</definedName>
    <definedName name="A126286498C_Latest">Data9!$CQ$18</definedName>
    <definedName name="A126286502J">Data8!$HN$1:$HN$10,Data8!$HN$11:$HN$18</definedName>
    <definedName name="A126286502J_Data">Data8!$HN$11:$HN$18</definedName>
    <definedName name="A126286502J_Latest">Data8!$HN$18</definedName>
    <definedName name="A126286506T">Data8!$HZ$1:$HZ$10,Data8!$HZ$11:$HZ$18</definedName>
    <definedName name="A126286506T_Data">Data8!$HZ$11:$HZ$18</definedName>
    <definedName name="A126286506T_Latest">Data8!$HZ$18</definedName>
    <definedName name="A126286510J">Data9!$T$1:$T$10,Data9!$T$11:$T$18</definedName>
    <definedName name="A126286510J_Data">Data9!$T$11:$T$18</definedName>
    <definedName name="A126286510J_Latest">Data9!$T$18</definedName>
    <definedName name="A126286514T">Data9!$AR$1:$AR$10,Data9!$AR$11:$AR$18</definedName>
    <definedName name="A126286514T_Data">Data9!$AR$11:$AR$18</definedName>
    <definedName name="A126286514T_Latest">Data9!$AR$18</definedName>
    <definedName name="A126286518A">Data9!$AX$1:$AX$10,Data9!$AX$11:$AX$18</definedName>
    <definedName name="A126286518A_Data">Data9!$AX$11:$AX$18</definedName>
    <definedName name="A126286518A_Latest">Data9!$AX$18</definedName>
    <definedName name="A126286522T">Data9!$BD$1:$BD$10,Data9!$BD$11:$BD$18</definedName>
    <definedName name="A126286522T_Data">Data9!$BD$11:$BD$18</definedName>
    <definedName name="A126286522T_Latest">Data9!$BD$18</definedName>
    <definedName name="A126286526A">Data9!$BJ$1:$BJ$10,Data9!$BJ$11:$BJ$18</definedName>
    <definedName name="A126286526A_Data">Data9!$BJ$11:$BJ$18</definedName>
    <definedName name="A126286526A_Latest">Data9!$BJ$18</definedName>
    <definedName name="A126286530T">Data9!$CE$1:$CE$10,Data9!$CE$11:$CE$18</definedName>
    <definedName name="A126286530T_Data">Data9!$CE$11:$CE$18</definedName>
    <definedName name="A126286530T_Latest">Data9!$CE$18</definedName>
    <definedName name="A126286534A">Data9!$CZ$1:$CZ$10,Data9!$CZ$11:$CZ$18</definedName>
    <definedName name="A126286534A_Data">Data9!$CZ$11:$CZ$18</definedName>
    <definedName name="A126286534A_Latest">Data9!$CZ$18</definedName>
    <definedName name="A126286538K">Data8!$GV$1:$GV$10,Data8!$GV$11:$GV$18</definedName>
    <definedName name="A126286538K_Data">Data8!$GV$11:$GV$18</definedName>
    <definedName name="A126286538K_Latest">Data8!$GV$18</definedName>
    <definedName name="A126286542A">Data8!$HE$1:$HE$10,Data8!$HE$11:$HE$18</definedName>
    <definedName name="A126286542A_Data">Data8!$HE$11:$HE$18</definedName>
    <definedName name="A126286542A_Latest">Data8!$HE$18</definedName>
    <definedName name="A126286546K">Data8!$HH$1:$HH$10,Data8!$HH$11:$HH$18</definedName>
    <definedName name="A126286546K_Data">Data8!$HH$11:$HH$18</definedName>
    <definedName name="A126286546K_Latest">Data8!$HH$18</definedName>
    <definedName name="A126286550A">Data8!$II$1:$II$10,Data8!$II$11:$II$18</definedName>
    <definedName name="A126286550A_Data">Data8!$II$11:$II$18</definedName>
    <definedName name="A126286550A_Latest">Data8!$II$18</definedName>
    <definedName name="A126286554K">Data8!$IO$1:$IO$10,Data8!$IO$11:$IO$18</definedName>
    <definedName name="A126286554K_Data">Data8!$IO$11:$IO$18</definedName>
    <definedName name="A126286554K_Latest">Data8!$IO$18</definedName>
    <definedName name="A126286558V">Data9!$B$1:$B$10,Data9!$B$11:$B$18</definedName>
    <definedName name="A126286558V_Data">Data9!$B$11:$B$18</definedName>
    <definedName name="A126286558V_Latest">Data9!$B$18</definedName>
    <definedName name="A126286562K">Data9!$W$1:$W$10,Data9!$W$11:$W$18</definedName>
    <definedName name="A126286562K_Data">Data9!$W$11:$W$18</definedName>
    <definedName name="A126286562K_Latest">Data9!$W$18</definedName>
    <definedName name="A126286566V">Data9!$BG$1:$BG$10,Data9!$BG$11:$BG$18</definedName>
    <definedName name="A126286566V_Data">Data9!$BG$11:$BG$18</definedName>
    <definedName name="A126286566V_Latest">Data9!$BG$18</definedName>
    <definedName name="A126286570K">Data9!$BS$1:$BS$10,Data9!$BS$11:$BS$18</definedName>
    <definedName name="A126286570K_Data">Data9!$BS$11:$BS$18</definedName>
    <definedName name="A126286570K_Latest">Data9!$BS$18</definedName>
    <definedName name="A126286574V">Data9!$BV$1:$BV$10,Data9!$BV$11:$BV$18</definedName>
    <definedName name="A126286574V_Data">Data9!$BV$11:$BV$18</definedName>
    <definedName name="A126286574V_Latest">Data9!$BV$18</definedName>
    <definedName name="A126286578C">Data9!$CK$1:$CK$10,Data9!$CK$11:$CK$18</definedName>
    <definedName name="A126286578C_Data">Data9!$CK$11:$CK$18</definedName>
    <definedName name="A126286578C_Latest">Data9!$CK$18</definedName>
    <definedName name="A126286582V">Data9!$CN$1:$CN$10,Data9!$CN$11:$CN$18</definedName>
    <definedName name="A126286582V_Data">Data9!$CN$11:$CN$18</definedName>
    <definedName name="A126286582V_Latest">Data9!$CN$18</definedName>
    <definedName name="A126286586C">Data8!$HK$1:$HK$10,Data8!$HK$11:$HK$18</definedName>
    <definedName name="A126286586C_Data">Data8!$HK$11:$HK$18</definedName>
    <definedName name="A126286586C_Latest">Data8!$HK$18</definedName>
    <definedName name="A126286590V">Data8!$HT$1:$HT$10,Data8!$HT$11:$HT$18</definedName>
    <definedName name="A126286590V_Data">Data8!$HT$11:$HT$18</definedName>
    <definedName name="A126286590V_Latest">Data8!$HT$18</definedName>
    <definedName name="A126286594C">Data9!$AF$1:$AF$10,Data9!$AF$11:$AF$18</definedName>
    <definedName name="A126286594C_Data">Data9!$AF$11:$AF$18</definedName>
    <definedName name="A126286594C_Latest">Data9!$AF$18</definedName>
    <definedName name="A126286598L">Data9!$AI$1:$AI$10,Data9!$AI$11:$AI$18</definedName>
    <definedName name="A126286598L_Data">Data9!$AI$11:$AI$18</definedName>
    <definedName name="A126286598L_Latest">Data9!$AI$18</definedName>
    <definedName name="A126286602T">Data9!$BP$1:$BP$10,Data9!$BP$11:$BP$18</definedName>
    <definedName name="A126286602T_Data">Data9!$BP$11:$BP$18</definedName>
    <definedName name="A126286602T_Latest">Data9!$BP$18</definedName>
    <definedName name="A126286606A">Data9!$DC$1:$DC$10,Data9!$DC$11:$DC$18</definedName>
    <definedName name="A126286606A_Data">Data9!$DC$11:$DC$18</definedName>
    <definedName name="A126286606A_Latest">Data9!$DC$18</definedName>
    <definedName name="A126286610T">Data8!$GS$1:$GS$10,Data8!$GS$11:$GS$18</definedName>
    <definedName name="A126286610T_Data">Data8!$GS$11:$GS$18</definedName>
    <definedName name="A126286610T_Latest">Data8!$GS$18</definedName>
    <definedName name="A126286614A">Data8!$GY$1:$GY$10,Data8!$GY$11:$GY$18</definedName>
    <definedName name="A126286614A_Data">Data8!$GY$11:$GY$18</definedName>
    <definedName name="A126286614A_Latest">Data8!$GY$18</definedName>
    <definedName name="A126286618K">Data8!$HB$1:$HB$10,Data8!$HB$11:$HB$18</definedName>
    <definedName name="A126286618K_Data">Data8!$HB$11:$HB$18</definedName>
    <definedName name="A126286618K_Latest">Data8!$HB$18</definedName>
    <definedName name="A126286622A">Data8!$HQ$1:$HQ$10,Data8!$HQ$11:$HQ$18</definedName>
    <definedName name="A126286622A_Data">Data8!$HQ$11:$HQ$18</definedName>
    <definedName name="A126286622A_Latest">Data8!$HQ$18</definedName>
    <definedName name="A126286626K">Data9!$K$1:$K$10,Data9!$K$11:$K$18</definedName>
    <definedName name="A126286626K_Data">Data9!$K$11:$K$18</definedName>
    <definedName name="A126286626K_Latest">Data9!$K$18</definedName>
    <definedName name="A126286630A">Data9!$N$1:$N$10,Data9!$N$11:$N$18</definedName>
    <definedName name="A126286630A_Data">Data9!$N$11:$N$18</definedName>
    <definedName name="A126286630A_Latest">Data9!$N$18</definedName>
    <definedName name="A126286634K">Data8!$HW$1:$HW$10,Data8!$HW$11:$HW$18</definedName>
    <definedName name="A126286634K_Data">Data8!$HW$11:$HW$18</definedName>
    <definedName name="A126286634K_Latest">Data8!$HW$18</definedName>
    <definedName name="A126286638V">Data9!$E$1:$E$10,Data9!$E$11:$E$18</definedName>
    <definedName name="A126286638V_Data">Data9!$E$11:$E$18</definedName>
    <definedName name="A126286638V_Latest">Data9!$E$18</definedName>
    <definedName name="A126286642K">Data9!$Z$1:$Z$10,Data9!$Z$11:$Z$18</definedName>
    <definedName name="A126286642K_Data">Data9!$Z$11:$Z$18</definedName>
    <definedName name="A126286642K_Latest">Data9!$Z$18</definedName>
    <definedName name="A126286646V">Data9!$BY$1:$BY$10,Data9!$BY$11:$BY$18</definedName>
    <definedName name="A126286646V_Data">Data9!$BY$11:$BY$18</definedName>
    <definedName name="A126286646V_Latest">Data9!$BY$18</definedName>
    <definedName name="A126286650K">Data9!$CW$1:$CW$10,Data9!$CW$11:$CW$18</definedName>
    <definedName name="A126286650K_Data">Data9!$CW$11:$CW$18</definedName>
    <definedName name="A126286650K_Latest">Data9!$CW$18</definedName>
    <definedName name="A126286654V">Data8!$GP$1:$GP$10,Data8!$GP$11:$GP$18</definedName>
    <definedName name="A126286654V_Data">Data8!$GP$11:$GP$18</definedName>
    <definedName name="A126286654V_Latest">Data8!$GP$18</definedName>
    <definedName name="A126286658C">Data5!$O$1:$O$10,Data5!$O$11:$O$18</definedName>
    <definedName name="A126286658C_Data">Data5!$O$11:$O$18</definedName>
    <definedName name="A126286658C_Latest">Data5!$O$18</definedName>
    <definedName name="A126286662V">Data5!$AJ$1:$AJ$10,Data5!$AJ$11:$AJ$18</definedName>
    <definedName name="A126286662V_Data">Data5!$AJ$11:$AJ$18</definedName>
    <definedName name="A126286662V_Latest">Data5!$AJ$18</definedName>
    <definedName name="A126286666C">Data5!$AS$1:$AS$10,Data5!$AS$11:$AS$18</definedName>
    <definedName name="A126286666C_Data">Data5!$AS$11:$AS$18</definedName>
    <definedName name="A126286666C_Latest">Data5!$AS$18</definedName>
    <definedName name="A126286670V">Data5!$BE$1:$BE$10,Data5!$BE$11:$BE$18</definedName>
    <definedName name="A126286670V_Data">Data5!$BE$11:$BE$18</definedName>
    <definedName name="A126286670V_Latest">Data5!$BE$18</definedName>
    <definedName name="A126286674C">Data5!$BQ$1:$BQ$10,Data5!$BQ$11:$BQ$18</definedName>
    <definedName name="A126286674C_Data">Data5!$BQ$11:$BQ$18</definedName>
    <definedName name="A126286674C_Latest">Data5!$BQ$18</definedName>
    <definedName name="A126286678L">Data5!$DD$1:$DD$10,Data5!$DD$11:$DD$18</definedName>
    <definedName name="A126286678L_Data">Data5!$DD$11:$DD$18</definedName>
    <definedName name="A126286678L_Latest">Data5!$DD$18</definedName>
    <definedName name="A126286682C">Data5!$DV$1:$DV$10,Data5!$DV$11:$DV$18</definedName>
    <definedName name="A126286682C_Data">Data5!$DV$11:$DV$18</definedName>
    <definedName name="A126286682C_Latest">Data5!$DV$18</definedName>
    <definedName name="A126286686L">Data5!$R$1:$R$10,Data5!$R$11:$R$18</definedName>
    <definedName name="A126286686L_Data">Data5!$R$11:$R$18</definedName>
    <definedName name="A126286686L_Latest">Data5!$R$18</definedName>
    <definedName name="A126286690C">Data5!$X$1:$X$10,Data5!$X$11:$X$18</definedName>
    <definedName name="A126286690C_Data">Data5!$X$11:$X$18</definedName>
    <definedName name="A126286690C_Latest">Data5!$X$18</definedName>
    <definedName name="A126286694L">Data5!$BW$1:$BW$10,Data5!$BW$11:$BW$18</definedName>
    <definedName name="A126286694L_Data">Data5!$BW$11:$BW$18</definedName>
    <definedName name="A126286694L_Latest">Data5!$BW$18</definedName>
    <definedName name="A126286698W">Data5!$DJ$1:$DJ$10,Data5!$DJ$11:$DJ$18</definedName>
    <definedName name="A126286698W_Data">Data5!$DJ$11:$DJ$18</definedName>
    <definedName name="A126286698W_Latest">Data5!$DJ$18</definedName>
    <definedName name="A126286702A">Data5!$BN$1:$BN$10,Data5!$BN$11:$BN$18</definedName>
    <definedName name="A126286702A_Data">Data5!$BN$11:$BN$18</definedName>
    <definedName name="A126286702A_Latest">Data5!$BN$18</definedName>
    <definedName name="A126286706K">Data5!$CC$1:$CC$10,Data5!$CC$11:$CC$18</definedName>
    <definedName name="A126286706K_Data">Data5!$CC$11:$CC$18</definedName>
    <definedName name="A126286706K_Latest">Data5!$CC$18</definedName>
    <definedName name="A126286710A">Data5!$CO$1:$CO$10,Data5!$CO$11:$CO$18</definedName>
    <definedName name="A126286710A_Data">Data5!$CO$11:$CO$18</definedName>
    <definedName name="A126286710A_Latest">Data5!$CO$18</definedName>
    <definedName name="A126286714K">Data5!$DS$1:$DS$10,Data5!$DS$11:$DS$18</definedName>
    <definedName name="A126286714K_Data">Data5!$DS$11:$DS$18</definedName>
    <definedName name="A126286714K_Latest">Data5!$DS$18</definedName>
    <definedName name="A126286718V">Data4!$IP$1:$IP$10,Data4!$IP$11:$IP$18</definedName>
    <definedName name="A126286718V_Data">Data4!$IP$11:$IP$18</definedName>
    <definedName name="A126286718V_Latest">Data4!$IP$18</definedName>
    <definedName name="A126286722K">Data5!$L$1:$L$10,Data5!$L$11:$L$18</definedName>
    <definedName name="A126286722K_Data">Data5!$L$11:$L$18</definedName>
    <definedName name="A126286722K_Latest">Data5!$L$18</definedName>
    <definedName name="A126286726V">Data5!$AV$1:$AV$10,Data5!$AV$11:$AV$18</definedName>
    <definedName name="A126286726V_Data">Data5!$AV$11:$AV$18</definedName>
    <definedName name="A126286726V_Latest">Data5!$AV$18</definedName>
    <definedName name="A126286730K">Data5!$BT$1:$BT$10,Data5!$BT$11:$BT$18</definedName>
    <definedName name="A126286730K_Data">Data5!$BT$11:$BT$18</definedName>
    <definedName name="A126286730K_Latest">Data5!$BT$18</definedName>
    <definedName name="A126286734V">Data5!$BZ$1:$BZ$10,Data5!$BZ$11:$BZ$18</definedName>
    <definedName name="A126286734V_Data">Data5!$BZ$11:$BZ$18</definedName>
    <definedName name="A126286734V_Latest">Data5!$BZ$18</definedName>
    <definedName name="A126286738C">Data5!$CF$1:$CF$10,Data5!$CF$11:$CF$18</definedName>
    <definedName name="A126286738C_Data">Data5!$CF$11:$CF$18</definedName>
    <definedName name="A126286738C_Latest">Data5!$CF$18</definedName>
    <definedName name="A126286742V">Data5!$CL$1:$CL$10,Data5!$CL$11:$CL$18</definedName>
    <definedName name="A126286742V_Data">Data5!$CL$11:$CL$18</definedName>
    <definedName name="A126286742V_Latest">Data5!$CL$18</definedName>
    <definedName name="A126286746C">Data5!$DG$1:$DG$10,Data5!$DG$11:$DG$18</definedName>
    <definedName name="A126286746C_Data">Data5!$DG$11:$DG$18</definedName>
    <definedName name="A126286746C_Latest">Data5!$DG$18</definedName>
    <definedName name="A126286750V">Data5!$EB$1:$EB$10,Data5!$EB$11:$EB$18</definedName>
    <definedName name="A126286750V_Data">Data5!$EB$11:$EB$18</definedName>
    <definedName name="A126286750V_Latest">Data5!$EB$18</definedName>
    <definedName name="A126286754C">Data4!$HX$1:$HX$10,Data4!$HX$11:$HX$18</definedName>
    <definedName name="A126286754C_Data">Data4!$HX$11:$HX$18</definedName>
    <definedName name="A126286754C_Latest">Data4!$HX$18</definedName>
    <definedName name="A126286758L">Data4!$IG$1:$IG$10,Data4!$IG$11:$IG$18</definedName>
    <definedName name="A126286758L_Data">Data4!$IG$11:$IG$18</definedName>
    <definedName name="A126286758L_Latest">Data4!$IG$18</definedName>
    <definedName name="A126286762C">Data4!$IJ$1:$IJ$10,Data4!$IJ$11:$IJ$18</definedName>
    <definedName name="A126286762C_Data">Data4!$IJ$11:$IJ$18</definedName>
    <definedName name="A126286762C_Latest">Data4!$IJ$18</definedName>
    <definedName name="A126286766L">Data5!$U$1:$U$10,Data5!$U$11:$U$18</definedName>
    <definedName name="A126286766L_Data">Data5!$U$11:$U$18</definedName>
    <definedName name="A126286766L_Latest">Data5!$U$18</definedName>
    <definedName name="A126286770C">Data5!$AA$1:$AA$10,Data5!$AA$11:$AA$18</definedName>
    <definedName name="A126286770C_Data">Data5!$AA$11:$AA$18</definedName>
    <definedName name="A126286770C_Latest">Data5!$AA$18</definedName>
    <definedName name="A126286774L">Data5!$AD$1:$AD$10,Data5!$AD$11:$AD$18</definedName>
    <definedName name="A126286774L_Data">Data5!$AD$11:$AD$18</definedName>
    <definedName name="A126286774L_Latest">Data5!$AD$18</definedName>
    <definedName name="A126286778W">Data5!$AY$1:$AY$10,Data5!$AY$11:$AY$18</definedName>
    <definedName name="A126286778W_Data">Data5!$AY$11:$AY$18</definedName>
    <definedName name="A126286778W_Latest">Data5!$AY$18</definedName>
    <definedName name="A126286782L">Data5!$CI$1:$CI$10,Data5!$CI$11:$CI$18</definedName>
    <definedName name="A126286782L_Data">Data5!$CI$11:$CI$18</definedName>
    <definedName name="A126286782L_Latest">Data5!$CI$18</definedName>
    <definedName name="A126286786W">Data5!$CU$1:$CU$10,Data5!$CU$11:$CU$18</definedName>
    <definedName name="A126286786W_Data">Data5!$CU$11:$CU$18</definedName>
    <definedName name="A126286786W_Latest">Data5!$CU$18</definedName>
    <definedName name="A126286790L">Data5!$CX$1:$CX$10,Data5!$CX$11:$CX$18</definedName>
    <definedName name="A126286790L_Data">Data5!$CX$11:$CX$18</definedName>
    <definedName name="A126286790L_Latest">Data5!$CX$18</definedName>
    <definedName name="A126286794W">Data5!$DM$1:$DM$10,Data5!$DM$11:$DM$18</definedName>
    <definedName name="A126286794W_Data">Data5!$DM$11:$DM$18</definedName>
    <definedName name="A126286794W_Latest">Data5!$DM$18</definedName>
    <definedName name="A126286798F">Data5!$DP$1:$DP$10,Data5!$DP$11:$DP$18</definedName>
    <definedName name="A126286798F_Data">Data5!$DP$11:$DP$18</definedName>
    <definedName name="A126286798F_Latest">Data5!$DP$18</definedName>
    <definedName name="A126286802K">Data4!$IM$1:$IM$10,Data4!$IM$11:$IM$18</definedName>
    <definedName name="A126286802K_Data">Data4!$IM$11:$IM$18</definedName>
    <definedName name="A126286802K_Latest">Data4!$IM$18</definedName>
    <definedName name="A126286806V">Data5!$F$1:$F$10,Data5!$F$11:$F$18</definedName>
    <definedName name="A126286806V_Data">Data5!$F$11:$F$18</definedName>
    <definedName name="A126286806V_Latest">Data5!$F$18</definedName>
    <definedName name="A126286810K">Data5!$BH$1:$BH$10,Data5!$BH$11:$BH$18</definedName>
    <definedName name="A126286810K_Data">Data5!$BH$11:$BH$18</definedName>
    <definedName name="A126286810K_Latest">Data5!$BH$18</definedName>
    <definedName name="A126286814V">Data5!$BK$1:$BK$10,Data5!$BK$11:$BK$18</definedName>
    <definedName name="A126286814V_Data">Data5!$BK$11:$BK$18</definedName>
    <definedName name="A126286814V_Latest">Data5!$BK$18</definedName>
    <definedName name="A126286818C">Data5!$CR$1:$CR$10,Data5!$CR$11:$CR$18</definedName>
    <definedName name="A126286818C_Data">Data5!$CR$11:$CR$18</definedName>
    <definedName name="A126286818C_Latest">Data5!$CR$18</definedName>
    <definedName name="A126286822V">Data5!$EE$1:$EE$10,Data5!$EE$11:$EE$18</definedName>
    <definedName name="A126286822V_Data">Data5!$EE$11:$EE$18</definedName>
    <definedName name="A126286822V_Latest">Data5!$EE$18</definedName>
    <definedName name="A126286826C">Data4!$HU$1:$HU$10,Data4!$HU$11:$HU$18</definedName>
    <definedName name="A126286826C_Data">Data4!$HU$11:$HU$18</definedName>
    <definedName name="A126286826C_Latest">Data4!$HU$18</definedName>
    <definedName name="A126286830V">Data4!$IA$1:$IA$10,Data4!$IA$11:$IA$18</definedName>
    <definedName name="A126286830V_Data">Data4!$IA$11:$IA$18</definedName>
    <definedName name="A126286830V_Latest">Data4!$IA$18</definedName>
    <definedName name="A126286834C">Data4!$ID$1:$ID$10,Data4!$ID$11:$ID$18</definedName>
    <definedName name="A126286834C_Data">Data4!$ID$11:$ID$18</definedName>
    <definedName name="A126286834C_Latest">Data4!$ID$18</definedName>
    <definedName name="A126286838L">Data5!$C$1:$C$10,Data5!$C$11:$C$18</definedName>
    <definedName name="A126286838L_Data">Data5!$C$11:$C$18</definedName>
    <definedName name="A126286838L_Latest">Data5!$C$18</definedName>
    <definedName name="A126286842C">Data5!$AM$1:$AM$10,Data5!$AM$11:$AM$18</definedName>
    <definedName name="A126286842C_Data">Data5!$AM$11:$AM$18</definedName>
    <definedName name="A126286842C_Latest">Data5!$AM$18</definedName>
    <definedName name="A126286846L">Data5!$AP$1:$AP$10,Data5!$AP$11:$AP$18</definedName>
    <definedName name="A126286846L_Data">Data5!$AP$11:$AP$18</definedName>
    <definedName name="A126286846L_Latest">Data5!$AP$18</definedName>
    <definedName name="A126286850C">Data5!$I$1:$I$10,Data5!$I$11:$I$18</definedName>
    <definedName name="A126286850C_Data">Data5!$I$11:$I$18</definedName>
    <definedName name="A126286850C_Latest">Data5!$I$18</definedName>
    <definedName name="A126286854L">Data5!$AG$1:$AG$10,Data5!$AG$11:$AG$18</definedName>
    <definedName name="A126286854L_Data">Data5!$AG$11:$AG$18</definedName>
    <definedName name="A126286854L_Latest">Data5!$AG$18</definedName>
    <definedName name="A126286858W">Data5!$BB$1:$BB$10,Data5!$BB$11:$BB$18</definedName>
    <definedName name="A126286858W_Data">Data5!$BB$11:$BB$18</definedName>
    <definedName name="A126286858W_Latest">Data5!$BB$18</definedName>
    <definedName name="A126286862L">Data5!$DA$1:$DA$10,Data5!$DA$11:$DA$18</definedName>
    <definedName name="A126286862L_Data">Data5!$DA$11:$DA$18</definedName>
    <definedName name="A126286862L_Latest">Data5!$DA$18</definedName>
    <definedName name="A126286866W">Data5!$DY$1:$DY$10,Data5!$DY$11:$DY$18</definedName>
    <definedName name="A126286866W_Data">Data5!$DY$11:$DY$18</definedName>
    <definedName name="A126286866W_Latest">Data5!$DY$18</definedName>
    <definedName name="A126286870L">Data4!$HR$1:$HR$10,Data4!$HR$11:$HR$18</definedName>
    <definedName name="A126286870L_Data">Data4!$HR$11:$HR$18</definedName>
    <definedName name="A126286870L_Latest">Data4!$HR$18</definedName>
    <definedName name="A126286874W">Data6!$CK$1:$CK$10,Data6!$CK$11:$CK$18</definedName>
    <definedName name="A126286874W_Data">Data6!$CK$11:$CK$18</definedName>
    <definedName name="A126286874W_Latest">Data6!$CK$18</definedName>
    <definedName name="A126286878F">Data6!$DF$1:$DF$10,Data6!$DF$11:$DF$18</definedName>
    <definedName name="A126286878F_Data">Data6!$DF$11:$DF$18</definedName>
    <definedName name="A126286878F_Latest">Data6!$DF$18</definedName>
    <definedName name="A126286882W">Data6!$DO$1:$DO$10,Data6!$DO$11:$DO$18</definedName>
    <definedName name="A126286882W_Data">Data6!$DO$11:$DO$18</definedName>
    <definedName name="A126286882W_Latest">Data6!$DO$18</definedName>
    <definedName name="A126286886F">Data6!$EA$1:$EA$10,Data6!$EA$11:$EA$18</definedName>
    <definedName name="A126286886F_Data">Data6!$EA$11:$EA$18</definedName>
    <definedName name="A126286886F_Latest">Data6!$EA$18</definedName>
    <definedName name="A126286890W">Data6!$EM$1:$EM$10,Data6!$EM$11:$EM$18</definedName>
    <definedName name="A126286890W_Data">Data6!$EM$11:$EM$18</definedName>
    <definedName name="A126286890W_Latest">Data6!$EM$18</definedName>
    <definedName name="A126286894F">Data6!$FZ$1:$FZ$10,Data6!$FZ$11:$FZ$18</definedName>
    <definedName name="A126286894F_Data">Data6!$FZ$11:$FZ$18</definedName>
    <definedName name="A126286894F_Latest">Data6!$FZ$18</definedName>
    <definedName name="A126286898R">Data6!$GR$1:$GR$10,Data6!$GR$11:$GR$18</definedName>
    <definedName name="A126286898R_Data">Data6!$GR$11:$GR$18</definedName>
    <definedName name="A126286898R_Latest">Data6!$GR$18</definedName>
    <definedName name="A126286902V">Data6!$CN$1:$CN$10,Data6!$CN$11:$CN$18</definedName>
    <definedName name="A126286902V_Data">Data6!$CN$11:$CN$18</definedName>
    <definedName name="A126286902V_Latest">Data6!$CN$18</definedName>
    <definedName name="A126286906C">Data6!$CT$1:$CT$10,Data6!$CT$11:$CT$18</definedName>
    <definedName name="A126286906C_Data">Data6!$CT$11:$CT$18</definedName>
    <definedName name="A126286906C_Latest">Data6!$CT$18</definedName>
    <definedName name="A126286910V">Data6!$ES$1:$ES$10,Data6!$ES$11:$ES$18</definedName>
    <definedName name="A126286910V_Data">Data6!$ES$11:$ES$18</definedName>
    <definedName name="A126286910V_Latest">Data6!$ES$18</definedName>
    <definedName name="A126286914C">Data6!$GF$1:$GF$10,Data6!$GF$11:$GF$18</definedName>
    <definedName name="A126286914C_Data">Data6!$GF$11:$GF$18</definedName>
    <definedName name="A126286914C_Latest">Data6!$GF$18</definedName>
    <definedName name="A126286918L">Data6!$EJ$1:$EJ$10,Data6!$EJ$11:$EJ$18</definedName>
    <definedName name="A126286918L_Data">Data6!$EJ$11:$EJ$18</definedName>
    <definedName name="A126286918L_Latest">Data6!$EJ$18</definedName>
    <definedName name="A126286922C">Data6!$EY$1:$EY$10,Data6!$EY$11:$EY$18</definedName>
    <definedName name="A126286922C_Data">Data6!$EY$11:$EY$18</definedName>
    <definedName name="A126286922C_Latest">Data6!$EY$18</definedName>
    <definedName name="A126286926L">Data6!$FK$1:$FK$10,Data6!$FK$11:$FK$18</definedName>
    <definedName name="A126286926L_Data">Data6!$FK$11:$FK$18</definedName>
    <definedName name="A126286926L_Latest">Data6!$FK$18</definedName>
    <definedName name="A126286930C">Data6!$GO$1:$GO$10,Data6!$GO$11:$GO$18</definedName>
    <definedName name="A126286930C_Data">Data6!$GO$11:$GO$18</definedName>
    <definedName name="A126286930C_Latest">Data6!$GO$18</definedName>
    <definedName name="A126286934L">Data6!$BV$1:$BV$10,Data6!$BV$11:$BV$18</definedName>
    <definedName name="A126286934L_Data">Data6!$BV$11:$BV$18</definedName>
    <definedName name="A126286934L_Latest">Data6!$BV$18</definedName>
    <definedName name="A126286938W">Data6!$CH$1:$CH$10,Data6!$CH$11:$CH$18</definedName>
    <definedName name="A126286938W_Data">Data6!$CH$11:$CH$18</definedName>
    <definedName name="A126286938W_Latest">Data6!$CH$18</definedName>
    <definedName name="A126286942L">Data6!$DR$1:$DR$10,Data6!$DR$11:$DR$18</definedName>
    <definedName name="A126286942L_Data">Data6!$DR$11:$DR$18</definedName>
    <definedName name="A126286942L_Latest">Data6!$DR$18</definedName>
    <definedName name="A126286946W">Data6!$EP$1:$EP$10,Data6!$EP$11:$EP$18</definedName>
    <definedName name="A126286946W_Data">Data6!$EP$11:$EP$18</definedName>
    <definedName name="A126286946W_Latest">Data6!$EP$18</definedName>
    <definedName name="A126286950L">Data6!$EV$1:$EV$10,Data6!$EV$11:$EV$18</definedName>
    <definedName name="A126286950L_Data">Data6!$EV$11:$EV$18</definedName>
    <definedName name="A126286950L_Latest">Data6!$EV$18</definedName>
    <definedName name="A126286954W">Data6!$FB$1:$FB$10,Data6!$FB$11:$FB$18</definedName>
    <definedName name="A126286954W_Data">Data6!$FB$11:$FB$18</definedName>
    <definedName name="A126286954W_Latest">Data6!$FB$18</definedName>
    <definedName name="A126286958F">Data6!$FH$1:$FH$10,Data6!$FH$11:$FH$18</definedName>
    <definedName name="A126286958F_Data">Data6!$FH$11:$FH$18</definedName>
    <definedName name="A126286958F_Latest">Data6!$FH$18</definedName>
    <definedName name="A126286962W">Data6!$GC$1:$GC$10,Data6!$GC$11:$GC$18</definedName>
    <definedName name="A126286962W_Data">Data6!$GC$11:$GC$18</definedName>
    <definedName name="A126286962W_Latest">Data6!$GC$18</definedName>
    <definedName name="A126286966F">Data6!$GX$1:$GX$10,Data6!$GX$11:$GX$18</definedName>
    <definedName name="A126286966F_Data">Data6!$GX$11:$GX$18</definedName>
    <definedName name="A126286966F_Latest">Data6!$GX$18</definedName>
    <definedName name="A126286970W">Data6!$BD$1:$BD$10,Data6!$BD$11:$BD$18</definedName>
    <definedName name="A126286970W_Data">Data6!$BD$11:$BD$18</definedName>
    <definedName name="A126286970W_Latest">Data6!$BD$18</definedName>
    <definedName name="A126286974F">Data6!$BM$1:$BM$10,Data6!$BM$11:$BM$18</definedName>
    <definedName name="A126286974F_Data">Data6!$BM$11:$BM$18</definedName>
    <definedName name="A126286974F_Latest">Data6!$BM$18</definedName>
    <definedName name="A126286978R">Data6!$BP$1:$BP$10,Data6!$BP$11:$BP$18</definedName>
    <definedName name="A126286978R_Data">Data6!$BP$11:$BP$18</definedName>
    <definedName name="A126286978R_Latest">Data6!$BP$18</definedName>
    <definedName name="A126286982F">Data6!$CQ$1:$CQ$10,Data6!$CQ$11:$CQ$18</definedName>
    <definedName name="A126286982F_Data">Data6!$CQ$11:$CQ$18</definedName>
    <definedName name="A126286982F_Latest">Data6!$CQ$18</definedName>
    <definedName name="A126286986R">Data6!$CW$1:$CW$10,Data6!$CW$11:$CW$18</definedName>
    <definedName name="A126286986R_Data">Data6!$CW$11:$CW$18</definedName>
    <definedName name="A126286986R_Latest">Data6!$CW$18</definedName>
    <definedName name="A126286990F">Data6!$CZ$1:$CZ$10,Data6!$CZ$11:$CZ$18</definedName>
    <definedName name="A126286990F_Data">Data6!$CZ$11:$CZ$18</definedName>
    <definedName name="A126286990F_Latest">Data6!$CZ$18</definedName>
    <definedName name="A126286994R">Data6!$DU$1:$DU$10,Data6!$DU$11:$DU$18</definedName>
    <definedName name="A126286994R_Data">Data6!$DU$11:$DU$18</definedName>
    <definedName name="A126286994R_Latest">Data6!$DU$18</definedName>
    <definedName name="A126286998X">Data6!$FE$1:$FE$10,Data6!$FE$11:$FE$18</definedName>
    <definedName name="A126286998X_Data">Data6!$FE$11:$FE$18</definedName>
    <definedName name="A126286998X_Latest">Data6!$FE$18</definedName>
    <definedName name="A126287002F">Data6!$FQ$1:$FQ$10,Data6!$FQ$11:$FQ$18</definedName>
    <definedName name="A126287002F_Data">Data6!$FQ$11:$FQ$18</definedName>
    <definedName name="A126287002F_Latest">Data6!$FQ$18</definedName>
    <definedName name="A126287006R">Data6!$FT$1:$FT$10,Data6!$FT$11:$FT$18</definedName>
    <definedName name="A126287006R_Data">Data6!$FT$11:$FT$18</definedName>
    <definedName name="A126287006R_Latest">Data6!$FT$18</definedName>
    <definedName name="A126287010F">Data6!$GI$1:$GI$10,Data6!$GI$11:$GI$18</definedName>
    <definedName name="A126287010F_Data">Data6!$GI$11:$GI$18</definedName>
    <definedName name="A126287010F_Latest">Data6!$GI$18</definedName>
    <definedName name="A126287014R">Data6!$GL$1:$GL$10,Data6!$GL$11:$GL$18</definedName>
    <definedName name="A126287014R_Data">Data6!$GL$11:$GL$18</definedName>
    <definedName name="A126287014R_Latest">Data6!$GL$18</definedName>
    <definedName name="A126287018X">Data6!$BS$1:$BS$10,Data6!$BS$11:$BS$18</definedName>
    <definedName name="A126287018X_Data">Data6!$BS$11:$BS$18</definedName>
    <definedName name="A126287018X_Latest">Data6!$BS$18</definedName>
    <definedName name="A126287022R">Data6!$CB$1:$CB$10,Data6!$CB$11:$CB$18</definedName>
    <definedName name="A126287022R_Data">Data6!$CB$11:$CB$18</definedName>
    <definedName name="A126287022R_Latest">Data6!$CB$18</definedName>
    <definedName name="A126287026X">Data6!$ED$1:$ED$10,Data6!$ED$11:$ED$18</definedName>
    <definedName name="A126287026X_Data">Data6!$ED$11:$ED$18</definedName>
    <definedName name="A126287026X_Latest">Data6!$ED$18</definedName>
    <definedName name="A126287030R">Data6!$EG$1:$EG$10,Data6!$EG$11:$EG$18</definedName>
    <definedName name="A126287030R_Data">Data6!$EG$11:$EG$18</definedName>
    <definedName name="A126287030R_Latest">Data6!$EG$18</definedName>
    <definedName name="A126287034X">Data6!$FN$1:$FN$10,Data6!$FN$11:$FN$18</definedName>
    <definedName name="A126287034X_Data">Data6!$FN$11:$FN$18</definedName>
    <definedName name="A126287034X_Latest">Data6!$FN$18</definedName>
    <definedName name="A126287038J">Data6!$HA$1:$HA$10,Data6!$HA$11:$HA$18</definedName>
    <definedName name="A126287038J_Data">Data6!$HA$11:$HA$18</definedName>
    <definedName name="A126287038J_Latest">Data6!$HA$18</definedName>
    <definedName name="A126287042X">Data6!$BA$1:$BA$10,Data6!$BA$11:$BA$18</definedName>
    <definedName name="A126287042X_Data">Data6!$BA$11:$BA$18</definedName>
    <definedName name="A126287042X_Latest">Data6!$BA$18</definedName>
    <definedName name="A126287046J">Data6!$BG$1:$BG$10,Data6!$BG$11:$BG$18</definedName>
    <definedName name="A126287046J_Data">Data6!$BG$11:$BG$18</definedName>
    <definedName name="A126287046J_Latest">Data6!$BG$18</definedName>
    <definedName name="A126287050X">Data6!$BJ$1:$BJ$10,Data6!$BJ$11:$BJ$18</definedName>
    <definedName name="A126287050X_Data">Data6!$BJ$11:$BJ$18</definedName>
    <definedName name="A126287050X_Latest">Data6!$BJ$18</definedName>
    <definedName name="A126287054J">Data6!$BY$1:$BY$10,Data6!$BY$11:$BY$18</definedName>
    <definedName name="A126287054J_Data">Data6!$BY$11:$BY$18</definedName>
    <definedName name="A126287054J_Latest">Data6!$BY$18</definedName>
    <definedName name="A126287058T">Data6!$DI$1:$DI$10,Data6!$DI$11:$DI$18</definedName>
    <definedName name="A126287058T_Data">Data6!$DI$11:$DI$18</definedName>
    <definedName name="A126287058T_Latest">Data6!$DI$18</definedName>
    <definedName name="A126287062J">Data6!$DL$1:$DL$10,Data6!$DL$11:$DL$18</definedName>
    <definedName name="A126287062J_Data">Data6!$DL$11:$DL$18</definedName>
    <definedName name="A126287062J_Latest">Data6!$DL$18</definedName>
    <definedName name="A126287066T">Data6!$CE$1:$CE$10,Data6!$CE$11:$CE$18</definedName>
    <definedName name="A126287066T_Data">Data6!$CE$11:$CE$18</definedName>
    <definedName name="A126287066T_Latest">Data6!$CE$18</definedName>
    <definedName name="A126287070J">Data6!$DC$1:$DC$10,Data6!$DC$11:$DC$18</definedName>
    <definedName name="A126287070J_Data">Data6!$DC$11:$DC$18</definedName>
    <definedName name="A126287070J_Latest">Data6!$DC$18</definedName>
    <definedName name="A126287074T">Data6!$DX$1:$DX$10,Data6!$DX$11:$DX$18</definedName>
    <definedName name="A126287074T_Data">Data6!$DX$11:$DX$18</definedName>
    <definedName name="A126287074T_Latest">Data6!$DX$18</definedName>
    <definedName name="A126287078A">Data6!$FW$1:$FW$10,Data6!$FW$11:$FW$18</definedName>
    <definedName name="A126287078A_Data">Data6!$FW$11:$FW$18</definedName>
    <definedName name="A126287078A_Latest">Data6!$FW$18</definedName>
    <definedName name="A126287082T">Data6!$GU$1:$GU$10,Data6!$GU$11:$GU$18</definedName>
    <definedName name="A126287082T_Data">Data6!$GU$11:$GU$18</definedName>
    <definedName name="A126287082T_Latest">Data6!$GU$18</definedName>
    <definedName name="A126287086A">Data6!$AX$1:$AX$10,Data6!$AX$11:$AX$18</definedName>
    <definedName name="A126287086A_Data">Data6!$AX$11:$AX$18</definedName>
    <definedName name="A126287086A_Latest">Data6!$AX$18</definedName>
    <definedName name="A126287090T">Data6!$IQ$1:$IQ$10,Data6!$IQ$11:$IQ$18</definedName>
    <definedName name="A126287090T_Data">Data6!$IQ$11:$IQ$18</definedName>
    <definedName name="A126287090T_Latest">Data6!$IQ$18</definedName>
    <definedName name="A126287094A">Data7!$V$1:$V$10,Data7!$V$11:$V$18</definedName>
    <definedName name="A126287094A_Data">Data7!$V$11:$V$18</definedName>
    <definedName name="A126287094A_Latest">Data7!$V$18</definedName>
    <definedName name="A126287098K">Data7!$AE$1:$AE$10,Data7!$AE$11:$AE$18</definedName>
    <definedName name="A126287098K_Data">Data7!$AE$11:$AE$18</definedName>
    <definedName name="A126287098K_Latest">Data7!$AE$18</definedName>
    <definedName name="A126287102R">Data7!$AQ$1:$AQ$10,Data7!$AQ$11:$AQ$18</definedName>
    <definedName name="A126287102R_Data">Data7!$AQ$11:$AQ$18</definedName>
    <definedName name="A126287102R_Latest">Data7!$AQ$18</definedName>
    <definedName name="A126287106X">Data7!$BC$1:$BC$10,Data7!$BC$11:$BC$18</definedName>
    <definedName name="A126287106X_Data">Data7!$BC$11:$BC$18</definedName>
    <definedName name="A126287106X_Latest">Data7!$BC$18</definedName>
    <definedName name="A126287110R">Data7!$CP$1:$CP$10,Data7!$CP$11:$CP$18</definedName>
    <definedName name="A126287110R_Data">Data7!$CP$11:$CP$18</definedName>
    <definedName name="A126287110R_Latest">Data7!$CP$18</definedName>
    <definedName name="A126287114X">Data7!$DH$1:$DH$10,Data7!$DH$11:$DH$18</definedName>
    <definedName name="A126287114X_Data">Data7!$DH$11:$DH$18</definedName>
    <definedName name="A126287114X_Latest">Data7!$DH$18</definedName>
    <definedName name="A126287118J">Data7!$D$1:$D$10,Data7!$D$11:$D$18</definedName>
    <definedName name="A126287118J_Data">Data7!$D$11:$D$18</definedName>
    <definedName name="A126287118J_Latest">Data7!$D$18</definedName>
    <definedName name="A126287122X">Data7!$J$1:$J$10,Data7!$J$11:$J$18</definedName>
    <definedName name="A126287122X_Data">Data7!$J$11:$J$18</definedName>
    <definedName name="A126287122X_Latest">Data7!$J$18</definedName>
    <definedName name="A126287126J">Data7!$BI$1:$BI$10,Data7!$BI$11:$BI$18</definedName>
    <definedName name="A126287126J_Data">Data7!$BI$11:$BI$18</definedName>
    <definedName name="A126287126J_Latest">Data7!$BI$18</definedName>
    <definedName name="A126287130X">Data7!$CV$1:$CV$10,Data7!$CV$11:$CV$18</definedName>
    <definedName name="A126287130X_Data">Data7!$CV$11:$CV$18</definedName>
    <definedName name="A126287130X_Latest">Data7!$CV$18</definedName>
    <definedName name="A126287134J">Data7!$AZ$1:$AZ$10,Data7!$AZ$11:$AZ$18</definedName>
    <definedName name="A126287134J_Data">Data7!$AZ$11:$AZ$18</definedName>
    <definedName name="A126287134J_Latest">Data7!$AZ$18</definedName>
    <definedName name="A126287138T">Data7!$BO$1:$BO$10,Data7!$BO$11:$BO$18</definedName>
    <definedName name="A126287138T_Data">Data7!$BO$11:$BO$18</definedName>
    <definedName name="A126287138T_Latest">Data7!$BO$18</definedName>
    <definedName name="A126287142J">Data7!$CA$1:$CA$10,Data7!$CA$11:$CA$18</definedName>
    <definedName name="A126287142J_Data">Data7!$CA$11:$CA$18</definedName>
    <definedName name="A126287142J_Latest">Data7!$CA$18</definedName>
    <definedName name="A126287146T">Data7!$DE$1:$DE$10,Data7!$DE$11:$DE$18</definedName>
    <definedName name="A126287146T_Data">Data7!$DE$11:$DE$18</definedName>
    <definedName name="A126287146T_Latest">Data7!$DE$18</definedName>
    <definedName name="A126287150J">Data6!$IB$1:$IB$10,Data6!$IB$11:$IB$18</definedName>
    <definedName name="A126287150J_Data">Data6!$IB$11:$IB$18</definedName>
    <definedName name="A126287150J_Latest">Data6!$IB$18</definedName>
    <definedName name="A126287154T">Data6!$IN$1:$IN$10,Data6!$IN$11:$IN$18</definedName>
    <definedName name="A126287154T_Data">Data6!$IN$11:$IN$18</definedName>
    <definedName name="A126287154T_Latest">Data6!$IN$18</definedName>
    <definedName name="A126287158A">Data7!$AH$1:$AH$10,Data7!$AH$11:$AH$18</definedName>
    <definedName name="A126287158A_Data">Data7!$AH$11:$AH$18</definedName>
    <definedName name="A126287158A_Latest">Data7!$AH$18</definedName>
    <definedName name="A126287162T">Data7!$BF$1:$BF$10,Data7!$BF$11:$BF$18</definedName>
    <definedName name="A126287162T_Data">Data7!$BF$11:$BF$18</definedName>
    <definedName name="A126287162T_Latest">Data7!$BF$18</definedName>
    <definedName name="A126287166A">Data7!$BL$1:$BL$10,Data7!$BL$11:$BL$18</definedName>
    <definedName name="A126287166A_Data">Data7!$BL$11:$BL$18</definedName>
    <definedName name="A126287166A_Latest">Data7!$BL$18</definedName>
    <definedName name="A126287170T">Data7!$BR$1:$BR$10,Data7!$BR$11:$BR$18</definedName>
    <definedName name="A126287170T_Data">Data7!$BR$11:$BR$18</definedName>
    <definedName name="A126287170T_Latest">Data7!$BR$18</definedName>
    <definedName name="A126287174A">Data7!$BX$1:$BX$10,Data7!$BX$11:$BX$18</definedName>
    <definedName name="A126287174A_Data">Data7!$BX$11:$BX$18</definedName>
    <definedName name="A126287174A_Latest">Data7!$BX$18</definedName>
    <definedName name="A126287178K">Data7!$CS$1:$CS$10,Data7!$CS$11:$CS$18</definedName>
    <definedName name="A126287178K_Data">Data7!$CS$11:$CS$18</definedName>
    <definedName name="A126287178K_Latest">Data7!$CS$18</definedName>
    <definedName name="A126287182A">Data7!$DN$1:$DN$10,Data7!$DN$11:$DN$18</definedName>
    <definedName name="A126287182A_Data">Data7!$DN$11:$DN$18</definedName>
    <definedName name="A126287182A_Latest">Data7!$DN$18</definedName>
    <definedName name="A126287186K">Data6!$HJ$1:$HJ$10,Data6!$HJ$11:$HJ$18</definedName>
    <definedName name="A126287186K_Data">Data6!$HJ$11:$HJ$18</definedName>
    <definedName name="A126287186K_Latest">Data6!$HJ$18</definedName>
    <definedName name="A126287190A">Data6!$HS$1:$HS$10,Data6!$HS$11:$HS$18</definedName>
    <definedName name="A126287190A_Data">Data6!$HS$11:$HS$18</definedName>
    <definedName name="A126287190A_Latest">Data6!$HS$18</definedName>
    <definedName name="A126287194K">Data6!$HV$1:$HV$10,Data6!$HV$11:$HV$18</definedName>
    <definedName name="A126287194K_Data">Data6!$HV$11:$HV$18</definedName>
    <definedName name="A126287194K_Latest">Data6!$HV$18</definedName>
    <definedName name="A126287198V">Data7!$G$1:$G$10,Data7!$G$11:$G$18</definedName>
    <definedName name="A126287198V_Data">Data7!$G$11:$G$18</definedName>
    <definedName name="A126287198V_Latest">Data7!$G$18</definedName>
    <definedName name="A126287202X">Data7!$M$1:$M$10,Data7!$M$11:$M$18</definedName>
    <definedName name="A126287202X_Data">Data7!$M$11:$M$18</definedName>
    <definedName name="A126287202X_Latest">Data7!$M$18</definedName>
    <definedName name="A126287206J">Data7!$P$1:$P$10,Data7!$P$11:$P$18</definedName>
    <definedName name="A126287206J_Data">Data7!$P$11:$P$18</definedName>
    <definedName name="A126287206J_Latest">Data7!$P$18</definedName>
    <definedName name="A126287210X">Data7!$AK$1:$AK$10,Data7!$AK$11:$AK$18</definedName>
    <definedName name="A126287210X_Data">Data7!$AK$11:$AK$18</definedName>
    <definedName name="A126287210X_Latest">Data7!$AK$18</definedName>
    <definedName name="A126287214J">Data7!$BU$1:$BU$10,Data7!$BU$11:$BU$18</definedName>
    <definedName name="A126287214J_Data">Data7!$BU$11:$BU$18</definedName>
    <definedName name="A126287214J_Latest">Data7!$BU$18</definedName>
    <definedName name="A126287218T">Data7!$CG$1:$CG$10,Data7!$CG$11:$CG$18</definedName>
    <definedName name="A126287218T_Data">Data7!$CG$11:$CG$18</definedName>
    <definedName name="A126287218T_Latest">Data7!$CG$18</definedName>
    <definedName name="A126287222J">Data7!$CJ$1:$CJ$10,Data7!$CJ$11:$CJ$18</definedName>
    <definedName name="A126287222J_Data">Data7!$CJ$11:$CJ$18</definedName>
    <definedName name="A126287222J_Latest">Data7!$CJ$18</definedName>
    <definedName name="A126287226T">Data7!$CY$1:$CY$10,Data7!$CY$11:$CY$18</definedName>
    <definedName name="A126287226T_Data">Data7!$CY$11:$CY$18</definedName>
    <definedName name="A126287226T_Latest">Data7!$CY$18</definedName>
    <definedName name="A126287230J">Data7!$DB$1:$DB$10,Data7!$DB$11:$DB$18</definedName>
    <definedName name="A126287230J_Data">Data7!$DB$11:$DB$18</definedName>
    <definedName name="A126287230J_Latest">Data7!$DB$18</definedName>
    <definedName name="A126287234T">Data6!$HY$1:$HY$10,Data6!$HY$11:$HY$18</definedName>
    <definedName name="A126287234T_Data">Data6!$HY$11:$HY$18</definedName>
    <definedName name="A126287234T_Latest">Data6!$HY$18</definedName>
    <definedName name="A126287238A">Data6!$IH$1:$IH$10,Data6!$IH$11:$IH$18</definedName>
    <definedName name="A126287238A_Data">Data6!$IH$11:$IH$18</definedName>
    <definedName name="A126287238A_Latest">Data6!$IH$18</definedName>
    <definedName name="A126287242T">Data7!$AT$1:$AT$10,Data7!$AT$11:$AT$18</definedName>
    <definedName name="A126287242T_Data">Data7!$AT$11:$AT$18</definedName>
    <definedName name="A126287242T_Latest">Data7!$AT$18</definedName>
    <definedName name="A126287246A">Data7!$AW$1:$AW$10,Data7!$AW$11:$AW$18</definedName>
    <definedName name="A126287246A_Data">Data7!$AW$11:$AW$18</definedName>
    <definedName name="A126287246A_Latest">Data7!$AW$18</definedName>
    <definedName name="A126287250T">Data7!$CD$1:$CD$10,Data7!$CD$11:$CD$18</definedName>
    <definedName name="A126287250T_Data">Data7!$CD$11:$CD$18</definedName>
    <definedName name="A126287250T_Latest">Data7!$CD$18</definedName>
    <definedName name="A126287254A">Data7!$DQ$1:$DQ$10,Data7!$DQ$11:$DQ$18</definedName>
    <definedName name="A126287254A_Data">Data7!$DQ$11:$DQ$18</definedName>
    <definedName name="A126287254A_Latest">Data7!$DQ$18</definedName>
    <definedName name="A126287258K">Data6!$HG$1:$HG$10,Data6!$HG$11:$HG$18</definedName>
    <definedName name="A126287258K_Data">Data6!$HG$11:$HG$18</definedName>
    <definedName name="A126287258K_Latest">Data6!$HG$18</definedName>
    <definedName name="A126287262A">Data6!$HM$1:$HM$10,Data6!$HM$11:$HM$18</definedName>
    <definedName name="A126287262A_Data">Data6!$HM$11:$HM$18</definedName>
    <definedName name="A126287262A_Latest">Data6!$HM$18</definedName>
    <definedName name="A126287266K">Data6!$HP$1:$HP$10,Data6!$HP$11:$HP$18</definedName>
    <definedName name="A126287266K_Data">Data6!$HP$11:$HP$18</definedName>
    <definedName name="A126287266K_Latest">Data6!$HP$18</definedName>
    <definedName name="A126287270A">Data6!$IE$1:$IE$10,Data6!$IE$11:$IE$18</definedName>
    <definedName name="A126287270A_Data">Data6!$IE$11:$IE$18</definedName>
    <definedName name="A126287270A_Latest">Data6!$IE$18</definedName>
    <definedName name="A126287274K">Data7!$Y$1:$Y$10,Data7!$Y$11:$Y$18</definedName>
    <definedName name="A126287274K_Data">Data7!$Y$11:$Y$18</definedName>
    <definedName name="A126287274K_Latest">Data7!$Y$18</definedName>
    <definedName name="A126287278V">Data7!$AB$1:$AB$10,Data7!$AB$11:$AB$18</definedName>
    <definedName name="A126287278V_Data">Data7!$AB$11:$AB$18</definedName>
    <definedName name="A126287278V_Latest">Data7!$AB$18</definedName>
    <definedName name="A126287282K">Data6!$IK$1:$IK$10,Data6!$IK$11:$IK$18</definedName>
    <definedName name="A126287282K_Data">Data6!$IK$11:$IK$18</definedName>
    <definedName name="A126287282K_Latest">Data6!$IK$18</definedName>
    <definedName name="A126287286V">Data7!$S$1:$S$10,Data7!$S$11:$S$18</definedName>
    <definedName name="A126287286V_Data">Data7!$S$11:$S$18</definedName>
    <definedName name="A126287286V_Latest">Data7!$S$18</definedName>
    <definedName name="A126287290K">Data7!$AN$1:$AN$10,Data7!$AN$11:$AN$18</definedName>
    <definedName name="A126287290K_Data">Data7!$AN$11:$AN$18</definedName>
    <definedName name="A126287290K_Latest">Data7!$AN$18</definedName>
    <definedName name="A126287294V">Data7!$CM$1:$CM$10,Data7!$CM$11:$CM$18</definedName>
    <definedName name="A126287294V_Data">Data7!$CM$11:$CM$18</definedName>
    <definedName name="A126287294V_Latest">Data7!$CM$18</definedName>
    <definedName name="A126287298C">Data7!$DK$1:$DK$10,Data7!$DK$11:$DK$18</definedName>
    <definedName name="A126287298C_Data">Data7!$DK$11:$DK$18</definedName>
    <definedName name="A126287298C_Latest">Data7!$DK$18</definedName>
    <definedName name="A126287302J">Data6!$HD$1:$HD$10,Data6!$HD$11:$HD$18</definedName>
    <definedName name="A126287302J_Data">Data6!$HD$11:$HD$18</definedName>
    <definedName name="A126287302J_Latest">Data6!$HD$18</definedName>
    <definedName name="A126287306T">Data2!$DM$1:$DM$10,Data2!$DM$11:$DM$18</definedName>
    <definedName name="A126287306T_Data">Data2!$DM$11:$DM$18</definedName>
    <definedName name="A126287306T_Latest">Data2!$DM$18</definedName>
    <definedName name="A126287310J">Data2!$EH$1:$EH$10,Data2!$EH$11:$EH$18</definedName>
    <definedName name="A126287310J_Data">Data2!$EH$11:$EH$18</definedName>
    <definedName name="A126287310J_Latest">Data2!$EH$18</definedName>
    <definedName name="A126287314T">Data2!$EQ$1:$EQ$10,Data2!$EQ$11:$EQ$18</definedName>
    <definedName name="A126287314T_Data">Data2!$EQ$11:$EQ$18</definedName>
    <definedName name="A126287314T_Latest">Data2!$EQ$18</definedName>
    <definedName name="A126287318A">Data2!$FC$1:$FC$10,Data2!$FC$11:$FC$18</definedName>
    <definedName name="A126287318A_Data">Data2!$FC$11:$FC$18</definedName>
    <definedName name="A126287318A_Latest">Data2!$FC$18</definedName>
    <definedName name="A126287322T">Data2!$FO$1:$FO$10,Data2!$FO$11:$FO$18</definedName>
    <definedName name="A126287322T_Data">Data2!$FO$11:$FO$18</definedName>
    <definedName name="A126287322T_Latest">Data2!$FO$18</definedName>
    <definedName name="A126287326A">Data2!$HB$1:$HB$10,Data2!$HB$11:$HB$18</definedName>
    <definedName name="A126287326A_Data">Data2!$HB$11:$HB$18</definedName>
    <definedName name="A126287326A_Latest">Data2!$HB$18</definedName>
    <definedName name="A126287330T">Data2!$HT$1:$HT$10,Data2!$HT$11:$HT$18</definedName>
    <definedName name="A126287330T_Data">Data2!$HT$11:$HT$18</definedName>
    <definedName name="A126287330T_Latest">Data2!$HT$18</definedName>
    <definedName name="A126287334A">Data2!$DP$1:$DP$10,Data2!$DP$11:$DP$18</definedName>
    <definedName name="A126287334A_Data">Data2!$DP$11:$DP$18</definedName>
    <definedName name="A126287334A_Latest">Data2!$DP$18</definedName>
    <definedName name="A126287338K">Data2!$DV$1:$DV$10,Data2!$DV$11:$DV$18</definedName>
    <definedName name="A126287338K_Data">Data2!$DV$11:$DV$18</definedName>
    <definedName name="A126287338K_Latest">Data2!$DV$18</definedName>
    <definedName name="A126287342A">Data2!$FU$1:$FU$10,Data2!$FU$11:$FU$18</definedName>
    <definedName name="A126287342A_Data">Data2!$FU$11:$FU$18</definedName>
    <definedName name="A126287342A_Latest">Data2!$FU$18</definedName>
    <definedName name="A126287346K">Data2!$HH$1:$HH$10,Data2!$HH$11:$HH$18</definedName>
    <definedName name="A126287346K_Data">Data2!$HH$11:$HH$18</definedName>
    <definedName name="A126287346K_Latest">Data2!$HH$18</definedName>
    <definedName name="A126287350A">Data2!$FL$1:$FL$10,Data2!$FL$11:$FL$18</definedName>
    <definedName name="A126287350A_Data">Data2!$FL$11:$FL$18</definedName>
    <definedName name="A126287350A_Latest">Data2!$FL$18</definedName>
    <definedName name="A126287354K">Data2!$GA$1:$GA$10,Data2!$GA$11:$GA$18</definedName>
    <definedName name="A126287354K_Data">Data2!$GA$11:$GA$18</definedName>
    <definedName name="A126287354K_Latest">Data2!$GA$18</definedName>
    <definedName name="A126287358V">Data2!$GM$1:$GM$10,Data2!$GM$11:$GM$18</definedName>
    <definedName name="A126287358V_Data">Data2!$GM$11:$GM$18</definedName>
    <definedName name="A126287358V_Latest">Data2!$GM$18</definedName>
    <definedName name="A126287362K">Data2!$HQ$1:$HQ$10,Data2!$HQ$11:$HQ$18</definedName>
    <definedName name="A126287362K_Data">Data2!$HQ$11:$HQ$18</definedName>
    <definedName name="A126287362K_Latest">Data2!$HQ$18</definedName>
    <definedName name="A126287366V">Data2!$CX$1:$CX$10,Data2!$CX$11:$CX$18</definedName>
    <definedName name="A126287366V_Data">Data2!$CX$11:$CX$18</definedName>
    <definedName name="A126287366V_Latest">Data2!$CX$18</definedName>
    <definedName name="A126287370K">Data2!$DJ$1:$DJ$10,Data2!$DJ$11:$DJ$18</definedName>
    <definedName name="A126287370K_Data">Data2!$DJ$11:$DJ$18</definedName>
    <definedName name="A126287370K_Latest">Data2!$DJ$18</definedName>
    <definedName name="A126287374V">Data2!$ET$1:$ET$10,Data2!$ET$11:$ET$18</definedName>
    <definedName name="A126287374V_Data">Data2!$ET$11:$ET$18</definedName>
    <definedName name="A126287374V_Latest">Data2!$ET$18</definedName>
    <definedName name="A126287378C">Data2!$FR$1:$FR$10,Data2!$FR$11:$FR$18</definedName>
    <definedName name="A126287378C_Data">Data2!$FR$11:$FR$18</definedName>
    <definedName name="A126287378C_Latest">Data2!$FR$18</definedName>
    <definedName name="A126287382V">Data2!$FX$1:$FX$10,Data2!$FX$11:$FX$18</definedName>
    <definedName name="A126287382V_Data">Data2!$FX$11:$FX$18</definedName>
    <definedName name="A126287382V_Latest">Data2!$FX$18</definedName>
    <definedName name="A126287386C">Data2!$GD$1:$GD$10,Data2!$GD$11:$GD$18</definedName>
    <definedName name="A126287386C_Data">Data2!$GD$11:$GD$18</definedName>
    <definedName name="A126287386C_Latest">Data2!$GD$18</definedName>
    <definedName name="A126287390V">Data2!$GJ$1:$GJ$10,Data2!$GJ$11:$GJ$18</definedName>
    <definedName name="A126287390V_Data">Data2!$GJ$11:$GJ$18</definedName>
    <definedName name="A126287390V_Latest">Data2!$GJ$18</definedName>
    <definedName name="A126287394C">Data2!$HE$1:$HE$10,Data2!$HE$11:$HE$18</definedName>
    <definedName name="A126287394C_Data">Data2!$HE$11:$HE$18</definedName>
    <definedName name="A126287394C_Latest">Data2!$HE$18</definedName>
    <definedName name="A126287398L">Data2!$HZ$1:$HZ$10,Data2!$HZ$11:$HZ$18</definedName>
    <definedName name="A126287398L_Data">Data2!$HZ$11:$HZ$18</definedName>
    <definedName name="A126287398L_Latest">Data2!$HZ$18</definedName>
    <definedName name="A126287402T">Data2!$CF$1:$CF$10,Data2!$CF$11:$CF$18</definedName>
    <definedName name="A126287402T_Data">Data2!$CF$11:$CF$18</definedName>
    <definedName name="A126287402T_Latest">Data2!$CF$18</definedName>
    <definedName name="A126287406A">Data2!$CO$1:$CO$10,Data2!$CO$11:$CO$18</definedName>
    <definedName name="A126287406A_Data">Data2!$CO$11:$CO$18</definedName>
    <definedName name="A126287406A_Latest">Data2!$CO$18</definedName>
    <definedName name="A126287410T">Data2!$CR$1:$CR$10,Data2!$CR$11:$CR$18</definedName>
    <definedName name="A126287410T_Data">Data2!$CR$11:$CR$18</definedName>
    <definedName name="A126287410T_Latest">Data2!$CR$18</definedName>
    <definedName name="A126287414A">Data2!$DS$1:$DS$10,Data2!$DS$11:$DS$18</definedName>
    <definedName name="A126287414A_Data">Data2!$DS$11:$DS$18</definedName>
    <definedName name="A126287414A_Latest">Data2!$DS$18</definedName>
    <definedName name="A126287418K">Data2!$DY$1:$DY$10,Data2!$DY$11:$DY$18</definedName>
    <definedName name="A126287418K_Data">Data2!$DY$11:$DY$18</definedName>
    <definedName name="A126287418K_Latest">Data2!$DY$18</definedName>
    <definedName name="A126287422A">Data2!$EB$1:$EB$10,Data2!$EB$11:$EB$18</definedName>
    <definedName name="A126287422A_Data">Data2!$EB$11:$EB$18</definedName>
    <definedName name="A126287422A_Latest">Data2!$EB$18</definedName>
    <definedName name="A126287426K">Data2!$EW$1:$EW$10,Data2!$EW$11:$EW$18</definedName>
    <definedName name="A126287426K_Data">Data2!$EW$11:$EW$18</definedName>
    <definedName name="A126287426K_Latest">Data2!$EW$18</definedName>
    <definedName name="A126287430A">Data2!$GG$1:$GG$10,Data2!$GG$11:$GG$18</definedName>
    <definedName name="A126287430A_Data">Data2!$GG$11:$GG$18</definedName>
    <definedName name="A126287430A_Latest">Data2!$GG$18</definedName>
    <definedName name="A126287434K">Data2!$GS$1:$GS$10,Data2!$GS$11:$GS$18</definedName>
    <definedName name="A126287434K_Data">Data2!$GS$11:$GS$18</definedName>
    <definedName name="A126287434K_Latest">Data2!$GS$18</definedName>
    <definedName name="A126287438V">Data2!$GV$1:$GV$10,Data2!$GV$11:$GV$18</definedName>
    <definedName name="A126287438V_Data">Data2!$GV$11:$GV$18</definedName>
    <definedName name="A126287438V_Latest">Data2!$GV$18</definedName>
    <definedName name="A126287442K">Data2!$HK$1:$HK$10,Data2!$HK$11:$HK$18</definedName>
    <definedName name="A126287442K_Data">Data2!$HK$11:$HK$18</definedName>
    <definedName name="A126287442K_Latest">Data2!$HK$18</definedName>
    <definedName name="A126287446V">Data2!$HN$1:$HN$10,Data2!$HN$11:$HN$18</definedName>
    <definedName name="A126287446V_Data">Data2!$HN$11:$HN$18</definedName>
    <definedName name="A126287446V_Latest">Data2!$HN$18</definedName>
    <definedName name="A126287450K">Data2!$CU$1:$CU$10,Data2!$CU$11:$CU$18</definedName>
    <definedName name="A126287450K_Data">Data2!$CU$11:$CU$18</definedName>
    <definedName name="A126287450K_Latest">Data2!$CU$18</definedName>
    <definedName name="A126287454V">Data2!$DD$1:$DD$10,Data2!$DD$11:$DD$18</definedName>
    <definedName name="A126287454V_Data">Data2!$DD$11:$DD$18</definedName>
    <definedName name="A126287454V_Latest">Data2!$DD$18</definedName>
    <definedName name="A126287458C">Data2!$FF$1:$FF$10,Data2!$FF$11:$FF$18</definedName>
    <definedName name="A126287458C_Data">Data2!$FF$11:$FF$18</definedName>
    <definedName name="A126287458C_Latest">Data2!$FF$18</definedName>
    <definedName name="A126287462V">Data2!$FI$1:$FI$10,Data2!$FI$11:$FI$18</definedName>
    <definedName name="A126287462V_Data">Data2!$FI$11:$FI$18</definedName>
    <definedName name="A126287462V_Latest">Data2!$FI$18</definedName>
    <definedName name="A126287466C">Data2!$GP$1:$GP$10,Data2!$GP$11:$GP$18</definedName>
    <definedName name="A126287466C_Data">Data2!$GP$11:$GP$18</definedName>
    <definedName name="A126287466C_Latest">Data2!$GP$18</definedName>
    <definedName name="A126287470V">Data2!$IC$1:$IC$10,Data2!$IC$11:$IC$18</definedName>
    <definedName name="A126287470V_Data">Data2!$IC$11:$IC$18</definedName>
    <definedName name="A126287470V_Latest">Data2!$IC$18</definedName>
    <definedName name="A126287474C">Data2!$CC$1:$CC$10,Data2!$CC$11:$CC$18</definedName>
    <definedName name="A126287474C_Data">Data2!$CC$11:$CC$18</definedName>
    <definedName name="A126287474C_Latest">Data2!$CC$18</definedName>
    <definedName name="A126287478L">Data2!$CI$1:$CI$10,Data2!$CI$11:$CI$18</definedName>
    <definedName name="A126287478L_Data">Data2!$CI$11:$CI$18</definedName>
    <definedName name="A126287478L_Latest">Data2!$CI$18</definedName>
    <definedName name="A126287482C">Data2!$CL$1:$CL$10,Data2!$CL$11:$CL$18</definedName>
    <definedName name="A126287482C_Data">Data2!$CL$11:$CL$18</definedName>
    <definedName name="A126287482C_Latest">Data2!$CL$18</definedName>
    <definedName name="A126287486L">Data2!$DA$1:$DA$10,Data2!$DA$11:$DA$18</definedName>
    <definedName name="A126287486L_Data">Data2!$DA$11:$DA$18</definedName>
    <definedName name="A126287486L_Latest">Data2!$DA$18</definedName>
    <definedName name="A126287490C">Data2!$EK$1:$EK$10,Data2!$EK$11:$EK$18</definedName>
    <definedName name="A126287490C_Data">Data2!$EK$11:$EK$18</definedName>
    <definedName name="A126287490C_Latest">Data2!$EK$18</definedName>
    <definedName name="A126287494L">Data2!$EN$1:$EN$10,Data2!$EN$11:$EN$18</definedName>
    <definedName name="A126287494L_Data">Data2!$EN$11:$EN$18</definedName>
    <definedName name="A126287494L_Latest">Data2!$EN$18</definedName>
    <definedName name="A126287498W">Data2!$DG$1:$DG$10,Data2!$DG$11:$DG$18</definedName>
    <definedName name="A126287498W_Data">Data2!$DG$11:$DG$18</definedName>
    <definedName name="A126287498W_Latest">Data2!$DG$18</definedName>
    <definedName name="A126287502A">Data2!$EE$1:$EE$10,Data2!$EE$11:$EE$18</definedName>
    <definedName name="A126287502A_Data">Data2!$EE$11:$EE$18</definedName>
    <definedName name="A126287502A_Latest">Data2!$EE$18</definedName>
    <definedName name="A126287506K">Data2!$EZ$1:$EZ$10,Data2!$EZ$11:$EZ$18</definedName>
    <definedName name="A126287506K_Data">Data2!$EZ$11:$EZ$18</definedName>
    <definedName name="A126287506K_Latest">Data2!$EZ$18</definedName>
    <definedName name="A126287510A">Data2!$GY$1:$GY$10,Data2!$GY$11:$GY$18</definedName>
    <definedName name="A126287510A_Data">Data2!$GY$11:$GY$18</definedName>
    <definedName name="A126287510A_Latest">Data2!$GY$18</definedName>
    <definedName name="A126287514K">Data2!$HW$1:$HW$10,Data2!$HW$11:$HW$18</definedName>
    <definedName name="A126287514K_Data">Data2!$HW$11:$HW$18</definedName>
    <definedName name="A126287514K_Latest">Data2!$HW$18</definedName>
    <definedName name="A126287518V">Data2!$BZ$1:$BZ$10,Data2!$BZ$11:$BZ$18</definedName>
    <definedName name="A126287518V_Data">Data2!$BZ$11:$BZ$18</definedName>
    <definedName name="A126287518V_Latest">Data2!$BZ$18</definedName>
    <definedName name="A126289250C">Data4!$CY$1:$CY$10,Data4!$CY$11:$CY$18</definedName>
    <definedName name="A126289250C_Data">Data4!$CY$11:$CY$18</definedName>
    <definedName name="A126289250C_Latest">Data4!$CY$18</definedName>
    <definedName name="A126289254L">Data4!$DT$1:$DT$10,Data4!$DT$11:$DT$18</definedName>
    <definedName name="A126289254L_Data">Data4!$DT$11:$DT$18</definedName>
    <definedName name="A126289254L_Latest">Data4!$DT$18</definedName>
    <definedName name="A126289258W">Data4!$EC$1:$EC$10,Data4!$EC$11:$EC$18</definedName>
    <definedName name="A126289258W_Data">Data4!$EC$11:$EC$18</definedName>
    <definedName name="A126289258W_Latest">Data4!$EC$18</definedName>
    <definedName name="A126289262L">Data4!$EO$1:$EO$10,Data4!$EO$11:$EO$18</definedName>
    <definedName name="A126289262L_Data">Data4!$EO$11:$EO$18</definedName>
    <definedName name="A126289262L_Latest">Data4!$EO$18</definedName>
    <definedName name="A126289266W">Data4!$FA$1:$FA$10,Data4!$FA$11:$FA$18</definedName>
    <definedName name="A126289266W_Data">Data4!$FA$11:$FA$18</definedName>
    <definedName name="A126289266W_Latest">Data4!$FA$18</definedName>
    <definedName name="A126289270L">Data4!$GN$1:$GN$10,Data4!$GN$11:$GN$18</definedName>
    <definedName name="A126289270L_Data">Data4!$GN$11:$GN$18</definedName>
    <definedName name="A126289270L_Latest">Data4!$GN$18</definedName>
    <definedName name="A126289274W">Data4!$HF$1:$HF$10,Data4!$HF$11:$HF$18</definedName>
    <definedName name="A126289274W_Data">Data4!$HF$11:$HF$18</definedName>
    <definedName name="A126289274W_Latest">Data4!$HF$18</definedName>
    <definedName name="A126289278F">Data4!$DB$1:$DB$10,Data4!$DB$11:$DB$18</definedName>
    <definedName name="A126289278F_Data">Data4!$DB$11:$DB$18</definedName>
    <definedName name="A126289278F_Latest">Data4!$DB$18</definedName>
    <definedName name="A126289282W">Data4!$DH$1:$DH$10,Data4!$DH$11:$DH$18</definedName>
    <definedName name="A126289282W_Data">Data4!$DH$11:$DH$18</definedName>
    <definedName name="A126289282W_Latest">Data4!$DH$18</definedName>
    <definedName name="A126289286F">Data4!$FG$1:$FG$10,Data4!$FG$11:$FG$18</definedName>
    <definedName name="A126289286F_Data">Data4!$FG$11:$FG$18</definedName>
    <definedName name="A126289286F_Latest">Data4!$FG$18</definedName>
    <definedName name="A126289290W">Data4!$GT$1:$GT$10,Data4!$GT$11:$GT$18</definedName>
    <definedName name="A126289290W_Data">Data4!$GT$11:$GT$18</definedName>
    <definedName name="A126289290W_Latest">Data4!$GT$18</definedName>
    <definedName name="A126289294F">Data4!$EX$1:$EX$10,Data4!$EX$11:$EX$18</definedName>
    <definedName name="A126289294F_Data">Data4!$EX$11:$EX$18</definedName>
    <definedName name="A126289294F_Latest">Data4!$EX$18</definedName>
    <definedName name="A126289298R">Data4!$FM$1:$FM$10,Data4!$FM$11:$FM$18</definedName>
    <definedName name="A126289298R_Data">Data4!$FM$11:$FM$18</definedName>
    <definedName name="A126289298R_Latest">Data4!$FM$18</definedName>
    <definedName name="A126289302V">Data4!$FY$1:$FY$10,Data4!$FY$11:$FY$18</definedName>
    <definedName name="A126289302V_Data">Data4!$FY$11:$FY$18</definedName>
    <definedName name="A126289302V_Latest">Data4!$FY$18</definedName>
    <definedName name="A126289306C">Data4!$HC$1:$HC$10,Data4!$HC$11:$HC$18</definedName>
    <definedName name="A126289306C_Data">Data4!$HC$11:$HC$18</definedName>
    <definedName name="A126289306C_Latest">Data4!$HC$18</definedName>
    <definedName name="A126289310V">Data4!$CJ$1:$CJ$10,Data4!$CJ$11:$CJ$18</definedName>
    <definedName name="A126289310V_Data">Data4!$CJ$11:$CJ$18</definedName>
    <definedName name="A126289310V_Latest">Data4!$CJ$18</definedName>
    <definedName name="A126289314C">Data4!$CV$1:$CV$10,Data4!$CV$11:$CV$18</definedName>
    <definedName name="A126289314C_Data">Data4!$CV$11:$CV$18</definedName>
    <definedName name="A126289314C_Latest">Data4!$CV$18</definedName>
    <definedName name="A126289318L">Data4!$EF$1:$EF$10,Data4!$EF$11:$EF$18</definedName>
    <definedName name="A126289318L_Data">Data4!$EF$11:$EF$18</definedName>
    <definedName name="A126289318L_Latest">Data4!$EF$18</definedName>
    <definedName name="A126289322C">Data4!$FD$1:$FD$10,Data4!$FD$11:$FD$18</definedName>
    <definedName name="A126289322C_Data">Data4!$FD$11:$FD$18</definedName>
    <definedName name="A126289322C_Latest">Data4!$FD$18</definedName>
    <definedName name="A126289326L">Data4!$FJ$1:$FJ$10,Data4!$FJ$11:$FJ$18</definedName>
    <definedName name="A126289326L_Data">Data4!$FJ$11:$FJ$18</definedName>
    <definedName name="A126289326L_Latest">Data4!$FJ$18</definedName>
    <definedName name="A126289330C">Data4!$FP$1:$FP$10,Data4!$FP$11:$FP$18</definedName>
    <definedName name="A126289330C_Data">Data4!$FP$11:$FP$18</definedName>
    <definedName name="A126289330C_Latest">Data4!$FP$18</definedName>
    <definedName name="A126289334L">Data4!$FV$1:$FV$10,Data4!$FV$11:$FV$18</definedName>
    <definedName name="A126289334L_Data">Data4!$FV$11:$FV$18</definedName>
    <definedName name="A126289334L_Latest">Data4!$FV$18</definedName>
    <definedName name="A126289338W">Data4!$GQ$1:$GQ$10,Data4!$GQ$11:$GQ$18</definedName>
    <definedName name="A126289338W_Data">Data4!$GQ$11:$GQ$18</definedName>
    <definedName name="A126289338W_Latest">Data4!$GQ$18</definedName>
    <definedName name="A126289342L">Data4!$HL$1:$HL$10,Data4!$HL$11:$HL$18</definedName>
    <definedName name="A126289342L_Data">Data4!$HL$11:$HL$18</definedName>
    <definedName name="A126289342L_Latest">Data4!$HL$18</definedName>
    <definedName name="A126289346W">Data4!$BR$1:$BR$10,Data4!$BR$11:$BR$18</definedName>
    <definedName name="A126289346W_Data">Data4!$BR$11:$BR$18</definedName>
    <definedName name="A126289346W_Latest">Data4!$BR$18</definedName>
    <definedName name="A126289350L">Data4!$CA$1:$CA$10,Data4!$CA$11:$CA$18</definedName>
    <definedName name="A126289350L_Data">Data4!$CA$11:$CA$18</definedName>
    <definedName name="A126289350L_Latest">Data4!$CA$18</definedName>
    <definedName name="A126289354W">Data4!$CD$1:$CD$10,Data4!$CD$11:$CD$18</definedName>
    <definedName name="A126289354W_Data">Data4!$CD$11:$CD$18</definedName>
    <definedName name="A126289354W_Latest">Data4!$CD$18</definedName>
    <definedName name="A126289358F">Data4!$DE$1:$DE$10,Data4!$DE$11:$DE$18</definedName>
    <definedName name="A126289358F_Data">Data4!$DE$11:$DE$18</definedName>
    <definedName name="A126289358F_Latest">Data4!$DE$18</definedName>
    <definedName name="A126289362W">Data4!$DK$1:$DK$10,Data4!$DK$11:$DK$18</definedName>
    <definedName name="A126289362W_Data">Data4!$DK$11:$DK$18</definedName>
    <definedName name="A126289362W_Latest">Data4!$DK$18</definedName>
    <definedName name="A126289366F">Data4!$DN$1:$DN$10,Data4!$DN$11:$DN$18</definedName>
    <definedName name="A126289366F_Data">Data4!$DN$11:$DN$18</definedName>
    <definedName name="A126289366F_Latest">Data4!$DN$18</definedName>
    <definedName name="A126289370W">Data4!$EI$1:$EI$10,Data4!$EI$11:$EI$18</definedName>
    <definedName name="A126289370W_Data">Data4!$EI$11:$EI$18</definedName>
    <definedName name="A126289370W_Latest">Data4!$EI$18</definedName>
    <definedName name="A126289374F">Data4!$FS$1:$FS$10,Data4!$FS$11:$FS$18</definedName>
    <definedName name="A126289374F_Data">Data4!$FS$11:$FS$18</definedName>
    <definedName name="A126289374F_Latest">Data4!$FS$18</definedName>
    <definedName name="A126289378R">Data4!$GE$1:$GE$10,Data4!$GE$11:$GE$18</definedName>
    <definedName name="A126289378R_Data">Data4!$GE$11:$GE$18</definedName>
    <definedName name="A126289378R_Latest">Data4!$GE$18</definedName>
    <definedName name="A126289382F">Data4!$GH$1:$GH$10,Data4!$GH$11:$GH$18</definedName>
    <definedName name="A126289382F_Data">Data4!$GH$11:$GH$18</definedName>
    <definedName name="A126289382F_Latest">Data4!$GH$18</definedName>
    <definedName name="A126289386R">Data4!$GW$1:$GW$10,Data4!$GW$11:$GW$18</definedName>
    <definedName name="A126289386R_Data">Data4!$GW$11:$GW$18</definedName>
    <definedName name="A126289386R_Latest">Data4!$GW$18</definedName>
    <definedName name="A126289390F">Data4!$GZ$1:$GZ$10,Data4!$GZ$11:$GZ$18</definedName>
    <definedName name="A126289390F_Data">Data4!$GZ$11:$GZ$18</definedName>
    <definedName name="A126289390F_Latest">Data4!$GZ$18</definedName>
    <definedName name="A126289394R">Data4!$CG$1:$CG$10,Data4!$CG$11:$CG$18</definedName>
    <definedName name="A126289394R_Data">Data4!$CG$11:$CG$18</definedName>
    <definedName name="A126289394R_Latest">Data4!$CG$18</definedName>
    <definedName name="A126289398X">Data4!$CP$1:$CP$10,Data4!$CP$11:$CP$18</definedName>
    <definedName name="A126289398X_Data">Data4!$CP$11:$CP$18</definedName>
    <definedName name="A126289398X_Latest">Data4!$CP$18</definedName>
    <definedName name="A126289402C">Data4!$ER$1:$ER$10,Data4!$ER$11:$ER$18</definedName>
    <definedName name="A126289402C_Data">Data4!$ER$11:$ER$18</definedName>
    <definedName name="A126289402C_Latest">Data4!$ER$18</definedName>
    <definedName name="A126289406L">Data4!$EU$1:$EU$10,Data4!$EU$11:$EU$18</definedName>
    <definedName name="A126289406L_Data">Data4!$EU$11:$EU$18</definedName>
    <definedName name="A126289406L_Latest">Data4!$EU$18</definedName>
    <definedName name="A126289410C">Data4!$GB$1:$GB$10,Data4!$GB$11:$GB$18</definedName>
    <definedName name="A126289410C_Data">Data4!$GB$11:$GB$18</definedName>
    <definedName name="A126289410C_Latest">Data4!$GB$18</definedName>
    <definedName name="A126289414L">Data4!$HO$1:$HO$10,Data4!$HO$11:$HO$18</definedName>
    <definedName name="A126289414L_Data">Data4!$HO$11:$HO$18</definedName>
    <definedName name="A126289414L_Latest">Data4!$HO$18</definedName>
    <definedName name="A126289418W">Data4!$BO$1:$BO$10,Data4!$BO$11:$BO$18</definedName>
    <definedName name="A126289418W_Data">Data4!$BO$11:$BO$18</definedName>
    <definedName name="A126289418W_Latest">Data4!$BO$18</definedName>
    <definedName name="A126289422L">Data4!$BU$1:$BU$10,Data4!$BU$11:$BU$18</definedName>
    <definedName name="A126289422L_Data">Data4!$BU$11:$BU$18</definedName>
    <definedName name="A126289422L_Latest">Data4!$BU$18</definedName>
    <definedName name="A126289426W">Data4!$BX$1:$BX$10,Data4!$BX$11:$BX$18</definedName>
    <definedName name="A126289426W_Data">Data4!$BX$11:$BX$18</definedName>
    <definedName name="A126289426W_Latest">Data4!$BX$18</definedName>
    <definedName name="A126289430L">Data4!$CM$1:$CM$10,Data4!$CM$11:$CM$18</definedName>
    <definedName name="A126289430L_Data">Data4!$CM$11:$CM$18</definedName>
    <definedName name="A126289430L_Latest">Data4!$CM$18</definedName>
    <definedName name="A126289434W">Data4!$DW$1:$DW$10,Data4!$DW$11:$DW$18</definedName>
    <definedName name="A126289434W_Data">Data4!$DW$11:$DW$18</definedName>
    <definedName name="A126289434W_Latest">Data4!$DW$18</definedName>
    <definedName name="A126289438F">Data4!$DZ$1:$DZ$10,Data4!$DZ$11:$DZ$18</definedName>
    <definedName name="A126289438F_Data">Data4!$DZ$11:$DZ$18</definedName>
    <definedName name="A126289438F_Latest">Data4!$DZ$18</definedName>
    <definedName name="A126289442W">Data4!$CS$1:$CS$10,Data4!$CS$11:$CS$18</definedName>
    <definedName name="A126289442W_Data">Data4!$CS$11:$CS$18</definedName>
    <definedName name="A126289442W_Latest">Data4!$CS$18</definedName>
    <definedName name="A126289446F">Data4!$DQ$1:$DQ$10,Data4!$DQ$11:$DQ$18</definedName>
    <definedName name="A126289446F_Data">Data4!$DQ$11:$DQ$18</definedName>
    <definedName name="A126289446F_Latest">Data4!$DQ$18</definedName>
    <definedName name="A126289450W">Data4!$EL$1:$EL$10,Data4!$EL$11:$EL$18</definedName>
    <definedName name="A126289450W_Data">Data4!$EL$11:$EL$18</definedName>
    <definedName name="A126289450W_Latest">Data4!$EL$18</definedName>
    <definedName name="A126289454F">Data4!$GK$1:$GK$10,Data4!$GK$11:$GK$18</definedName>
    <definedName name="A126289454F_Data">Data4!$GK$11:$GK$18</definedName>
    <definedName name="A126289454F_Latest">Data4!$GK$18</definedName>
    <definedName name="A126289458R">Data4!$HI$1:$HI$10,Data4!$HI$11:$HI$18</definedName>
    <definedName name="A126289458R_Data">Data4!$HI$11:$HI$18</definedName>
    <definedName name="A126289458R_Latest">Data4!$HI$18</definedName>
    <definedName name="A126289462F">Data4!$BL$1:$BL$10,Data4!$BL$11:$BL$18</definedName>
    <definedName name="A126289462F_Data">Data4!$BL$11:$BL$18</definedName>
    <definedName name="A126289462F_Latest">Data4!$BL$18</definedName>
    <definedName name="A126291194L">Data1!$GW$1:$GW$10,Data1!$GW$11:$GW$18</definedName>
    <definedName name="A126291194L_Data">Data1!$GW$11:$GW$18</definedName>
    <definedName name="A126291194L_Latest">Data1!$GW$18</definedName>
    <definedName name="A126291198W">Data1!$HR$1:$HR$10,Data1!$HR$11:$HR$18</definedName>
    <definedName name="A126291198W_Data">Data1!$HR$11:$HR$18</definedName>
    <definedName name="A126291198W_Latest">Data1!$HR$18</definedName>
    <definedName name="A126291202A">Data1!$IA$1:$IA$10,Data1!$IA$11:$IA$18</definedName>
    <definedName name="A126291202A_Data">Data1!$IA$11:$IA$18</definedName>
    <definedName name="A126291202A_Latest">Data1!$IA$18</definedName>
    <definedName name="A126291206K">Data1!$IM$1:$IM$10,Data1!$IM$11:$IM$18</definedName>
    <definedName name="A126291206K_Data">Data1!$IM$11:$IM$18</definedName>
    <definedName name="A126291206K_Latest">Data1!$IM$18</definedName>
    <definedName name="A126291210A">Data2!$I$1:$I$10,Data2!$I$11:$I$18</definedName>
    <definedName name="A126291210A_Data">Data2!$I$11:$I$18</definedName>
    <definedName name="A126291210A_Latest">Data2!$I$18</definedName>
    <definedName name="A126291214K">Data2!$AV$1:$AV$10,Data2!$AV$11:$AV$18</definedName>
    <definedName name="A126291214K_Data">Data2!$AV$11:$AV$18</definedName>
    <definedName name="A126291214K_Latest">Data2!$AV$18</definedName>
    <definedName name="A126291218V">Data2!$BN$1:$BN$10,Data2!$BN$11:$BN$18</definedName>
    <definedName name="A126291218V_Data">Data2!$BN$11:$BN$18</definedName>
    <definedName name="A126291218V_Latest">Data2!$BN$18</definedName>
    <definedName name="A126291222K">Data1!$GZ$1:$GZ$10,Data1!$GZ$11:$GZ$18</definedName>
    <definedName name="A126291222K_Data">Data1!$GZ$11:$GZ$18</definedName>
    <definedName name="A126291222K_Latest">Data1!$GZ$18</definedName>
    <definedName name="A126291226V">Data1!$HF$1:$HF$10,Data1!$HF$11:$HF$18</definedName>
    <definedName name="A126291226V_Data">Data1!$HF$11:$HF$18</definedName>
    <definedName name="A126291226V_Latest">Data1!$HF$18</definedName>
    <definedName name="A126291230K">Data2!$O$1:$O$10,Data2!$O$11:$O$18</definedName>
    <definedName name="A126291230K_Data">Data2!$O$11:$O$18</definedName>
    <definedName name="A126291230K_Latest">Data2!$O$18</definedName>
    <definedName name="A126291234V">Data2!$BB$1:$BB$10,Data2!$BB$11:$BB$18</definedName>
    <definedName name="A126291234V_Data">Data2!$BB$11:$BB$18</definedName>
    <definedName name="A126291234V_Latest">Data2!$BB$18</definedName>
    <definedName name="A126291238C">Data2!$F$1:$F$10,Data2!$F$11:$F$18</definedName>
    <definedName name="A126291238C_Data">Data2!$F$11:$F$18</definedName>
    <definedName name="A126291238C_Latest">Data2!$F$18</definedName>
    <definedName name="A126291242V">Data2!$U$1:$U$10,Data2!$U$11:$U$18</definedName>
    <definedName name="A126291242V_Data">Data2!$U$11:$U$18</definedName>
    <definedName name="A126291242V_Latest">Data2!$U$18</definedName>
    <definedName name="A126291246C">Data2!$AG$1:$AG$10,Data2!$AG$11:$AG$18</definedName>
    <definedName name="A126291246C_Data">Data2!$AG$11:$AG$18</definedName>
    <definedName name="A126291246C_Latest">Data2!$AG$18</definedName>
    <definedName name="A126291250V">Data2!$BK$1:$BK$10,Data2!$BK$11:$BK$18</definedName>
    <definedName name="A126291250V_Data">Data2!$BK$11:$BK$18</definedName>
    <definedName name="A126291250V_Latest">Data2!$BK$18</definedName>
    <definedName name="A126291254C">Data1!$GH$1:$GH$10,Data1!$GH$11:$GH$18</definedName>
    <definedName name="A126291254C_Data">Data1!$GH$11:$GH$18</definedName>
    <definedName name="A126291254C_Latest">Data1!$GH$18</definedName>
    <definedName name="A126291258L">Data1!$GT$1:$GT$10,Data1!$GT$11:$GT$18</definedName>
    <definedName name="A126291258L_Data">Data1!$GT$11:$GT$18</definedName>
    <definedName name="A126291258L_Latest">Data1!$GT$18</definedName>
    <definedName name="A126291262C">Data1!$ID$1:$ID$10,Data1!$ID$11:$ID$18</definedName>
    <definedName name="A126291262C_Data">Data1!$ID$11:$ID$18</definedName>
    <definedName name="A126291262C_Latest">Data1!$ID$18</definedName>
    <definedName name="A126291266L">Data2!$L$1:$L$10,Data2!$L$11:$L$18</definedName>
    <definedName name="A126291266L_Data">Data2!$L$11:$L$18</definedName>
    <definedName name="A126291266L_Latest">Data2!$L$18</definedName>
    <definedName name="A126291270C">Data2!$R$1:$R$10,Data2!$R$11:$R$18</definedName>
    <definedName name="A126291270C_Data">Data2!$R$11:$R$18</definedName>
    <definedName name="A126291270C_Latest">Data2!$R$18</definedName>
    <definedName name="A126291274L">Data2!$X$1:$X$10,Data2!$X$11:$X$18</definedName>
    <definedName name="A126291274L_Data">Data2!$X$11:$X$18</definedName>
    <definedName name="A126291274L_Latest">Data2!$X$18</definedName>
    <definedName name="A126291278W">Data2!$AD$1:$AD$10,Data2!$AD$11:$AD$18</definedName>
    <definedName name="A126291278W_Data">Data2!$AD$11:$AD$18</definedName>
    <definedName name="A126291278W_Latest">Data2!$AD$18</definedName>
    <definedName name="A126291282L">Data2!$AY$1:$AY$10,Data2!$AY$11:$AY$18</definedName>
    <definedName name="A126291282L_Data">Data2!$AY$11:$AY$18</definedName>
    <definedName name="A126291282L_Latest">Data2!$AY$18</definedName>
    <definedName name="A126291286W">Data2!$BT$1:$BT$10,Data2!$BT$11:$BT$18</definedName>
    <definedName name="A126291286W_Data">Data2!$BT$11:$BT$18</definedName>
    <definedName name="A126291286W_Latest">Data2!$BT$18</definedName>
    <definedName name="A126291290L">Data1!$FP$1:$FP$10,Data1!$FP$11:$FP$18</definedName>
    <definedName name="A126291290L_Data">Data1!$FP$11:$FP$18</definedName>
    <definedName name="A126291290L_Latest">Data1!$FP$18</definedName>
    <definedName name="A126291294W">Data1!$FY$1:$FY$10,Data1!$FY$11:$FY$18</definedName>
    <definedName name="A126291294W_Data">Data1!$FY$11:$FY$18</definedName>
    <definedName name="A126291294W_Latest">Data1!$FY$18</definedName>
    <definedName name="A126291298F">Data1!$GB$1:$GB$10,Data1!$GB$11:$GB$18</definedName>
    <definedName name="A126291298F_Data">Data1!$GB$11:$GB$18</definedName>
    <definedName name="A126291298F_Latest">Data1!$GB$18</definedName>
    <definedName name="A126291302K">Data1!$HC$1:$HC$10,Data1!$HC$11:$HC$18</definedName>
    <definedName name="A126291302K_Data">Data1!$HC$11:$HC$18</definedName>
    <definedName name="A126291302K_Latest">Data1!$HC$18</definedName>
    <definedName name="A126291306V">Data1!$HI$1:$HI$10,Data1!$HI$11:$HI$18</definedName>
    <definedName name="A126291306V_Data">Data1!$HI$11:$HI$18</definedName>
    <definedName name="A126291306V_Latest">Data1!$HI$18</definedName>
    <definedName name="A126291310K">Data1!$HL$1:$HL$10,Data1!$HL$11:$HL$18</definedName>
    <definedName name="A126291310K_Data">Data1!$HL$11:$HL$18</definedName>
    <definedName name="A126291310K_Latest">Data1!$HL$18</definedName>
    <definedName name="A126291314V">Data1!$IG$1:$IG$10,Data1!$IG$11:$IG$18</definedName>
    <definedName name="A126291314V_Data">Data1!$IG$11:$IG$18</definedName>
    <definedName name="A126291314V_Latest">Data1!$IG$18</definedName>
    <definedName name="A126291318C">Data2!$AA$1:$AA$10,Data2!$AA$11:$AA$18</definedName>
    <definedName name="A126291318C_Data">Data2!$AA$11:$AA$18</definedName>
    <definedName name="A126291318C_Latest">Data2!$AA$18</definedName>
    <definedName name="A126291322V">Data2!$AM$1:$AM$10,Data2!$AM$11:$AM$18</definedName>
    <definedName name="A126291322V_Data">Data2!$AM$11:$AM$18</definedName>
    <definedName name="A126291322V_Latest">Data2!$AM$18</definedName>
    <definedName name="A126291326C">Data2!$AP$1:$AP$10,Data2!$AP$11:$AP$18</definedName>
    <definedName name="A126291326C_Data">Data2!$AP$11:$AP$18</definedName>
    <definedName name="A126291326C_Latest">Data2!$AP$18</definedName>
    <definedName name="A126291330V">Data2!$BE$1:$BE$10,Data2!$BE$11:$BE$18</definedName>
    <definedName name="A126291330V_Data">Data2!$BE$11:$BE$18</definedName>
    <definedName name="A126291330V_Latest">Data2!$BE$18</definedName>
    <definedName name="A126291334C">Data2!$BH$1:$BH$10,Data2!$BH$11:$BH$18</definedName>
    <definedName name="A126291334C_Data">Data2!$BH$11:$BH$18</definedName>
    <definedName name="A126291334C_Latest">Data2!$BH$18</definedName>
    <definedName name="A126291338L">Data1!$GE$1:$GE$10,Data1!$GE$11:$GE$18</definedName>
    <definedName name="A126291338L_Data">Data1!$GE$11:$GE$18</definedName>
    <definedName name="A126291338L_Latest">Data1!$GE$18</definedName>
    <definedName name="A126291342C">Data1!$GN$1:$GN$10,Data1!$GN$11:$GN$18</definedName>
    <definedName name="A126291342C_Data">Data1!$GN$11:$GN$18</definedName>
    <definedName name="A126291342C_Latest">Data1!$GN$18</definedName>
    <definedName name="A126291346L">Data1!$IP$1:$IP$10,Data1!$IP$11:$IP$18</definedName>
    <definedName name="A126291346L_Data">Data1!$IP$11:$IP$18</definedName>
    <definedName name="A126291346L_Latest">Data1!$IP$18</definedName>
    <definedName name="A126291350C">Data2!$C$1:$C$10,Data2!$C$11:$C$18</definedName>
    <definedName name="A126291350C_Data">Data2!$C$11:$C$18</definedName>
    <definedName name="A126291350C_Latest">Data2!$C$18</definedName>
    <definedName name="A126291354L">Data2!$AJ$1:$AJ$10,Data2!$AJ$11:$AJ$18</definedName>
    <definedName name="A126291354L_Data">Data2!$AJ$11:$AJ$18</definedName>
    <definedName name="A126291354L_Latest">Data2!$AJ$18</definedName>
    <definedName name="A126291358W">Data2!$BW$1:$BW$10,Data2!$BW$11:$BW$18</definedName>
    <definedName name="A126291358W_Data">Data2!$BW$11:$BW$18</definedName>
    <definedName name="A126291358W_Latest">Data2!$BW$18</definedName>
    <definedName name="A126291362L">Data1!$FM$1:$FM$10,Data1!$FM$11:$FM$18</definedName>
    <definedName name="A126291362L_Data">Data1!$FM$11:$FM$18</definedName>
    <definedName name="A126291362L_Latest">Data1!$FM$18</definedName>
    <definedName name="A126291366W">Data1!$FS$1:$FS$10,Data1!$FS$11:$FS$18</definedName>
    <definedName name="A126291366W_Data">Data1!$FS$11:$FS$18</definedName>
    <definedName name="A126291366W_Latest">Data1!$FS$18</definedName>
    <definedName name="A126291370L">Data1!$FV$1:$FV$10,Data1!$FV$11:$FV$18</definedName>
    <definedName name="A126291370L_Data">Data1!$FV$11:$FV$18</definedName>
    <definedName name="A126291370L_Latest">Data1!$FV$18</definedName>
    <definedName name="A126291374W">Data1!$GK$1:$GK$10,Data1!$GK$11:$GK$18</definedName>
    <definedName name="A126291374W_Data">Data1!$GK$11:$GK$18</definedName>
    <definedName name="A126291374W_Latest">Data1!$GK$18</definedName>
    <definedName name="A126291378F">Data1!$HU$1:$HU$10,Data1!$HU$11:$HU$18</definedName>
    <definedName name="A126291378F_Data">Data1!$HU$11:$HU$18</definedName>
    <definedName name="A126291378F_Latest">Data1!$HU$18</definedName>
    <definedName name="A126291382W">Data1!$HX$1:$HX$10,Data1!$HX$11:$HX$18</definedName>
    <definedName name="A126291382W_Data">Data1!$HX$11:$HX$18</definedName>
    <definedName name="A126291382W_Latest">Data1!$HX$18</definedName>
    <definedName name="A126291386F">Data1!$GQ$1:$GQ$10,Data1!$GQ$11:$GQ$18</definedName>
    <definedName name="A126291386F_Data">Data1!$GQ$11:$GQ$18</definedName>
    <definedName name="A126291386F_Latest">Data1!$GQ$18</definedName>
    <definedName name="A126291390W">Data1!$HO$1:$HO$10,Data1!$HO$11:$HO$18</definedName>
    <definedName name="A126291390W_Data">Data1!$HO$11:$HO$18</definedName>
    <definedName name="A126291390W_Latest">Data1!$HO$18</definedName>
    <definedName name="A126291394F">Data1!$IJ$1:$IJ$10,Data1!$IJ$11:$IJ$18</definedName>
    <definedName name="A126291394F_Data">Data1!$IJ$11:$IJ$18</definedName>
    <definedName name="A126291394F_Latest">Data1!$IJ$18</definedName>
    <definedName name="A126291398R">Data2!$AS$1:$AS$10,Data2!$AS$11:$AS$18</definedName>
    <definedName name="A126291398R_Data">Data2!$AS$11:$AS$18</definedName>
    <definedName name="A126291398R_Latest">Data2!$AS$18</definedName>
    <definedName name="A126291402V">Data2!$BQ$1:$BQ$10,Data2!$BQ$11:$BQ$18</definedName>
    <definedName name="A126291402V_Data">Data2!$BQ$11:$BQ$18</definedName>
    <definedName name="A126291402V_Latest">Data2!$BQ$18</definedName>
    <definedName name="A126291406C">Data1!$FJ$1:$FJ$10,Data1!$FJ$11:$FJ$18</definedName>
    <definedName name="A126291406C_Data">Data1!$FJ$11:$FJ$18</definedName>
    <definedName name="A126291406C_Latest">Data1!$FJ$18</definedName>
    <definedName name="A126293138F">Data3!$AC$1:$AC$10,Data3!$AC$11:$AC$18</definedName>
    <definedName name="A126293138F_Data">Data3!$AC$11:$AC$18</definedName>
    <definedName name="A126293138F_Latest">Data3!$AC$18</definedName>
    <definedName name="A126293142W">Data3!$AX$1:$AX$10,Data3!$AX$11:$AX$18</definedName>
    <definedName name="A126293142W_Data">Data3!$AX$11:$AX$18</definedName>
    <definedName name="A126293142W_Latest">Data3!$AX$18</definedName>
    <definedName name="A126293146F">Data3!$BG$1:$BG$10,Data3!$BG$11:$BG$18</definedName>
    <definedName name="A126293146F_Data">Data3!$BG$11:$BG$18</definedName>
    <definedName name="A126293146F_Latest">Data3!$BG$18</definedName>
    <definedName name="A126293150W">Data3!$BS$1:$BS$10,Data3!$BS$11:$BS$18</definedName>
    <definedName name="A126293150W_Data">Data3!$BS$11:$BS$18</definedName>
    <definedName name="A126293150W_Latest">Data3!$BS$18</definedName>
    <definedName name="A126293154F">Data3!$CE$1:$CE$10,Data3!$CE$11:$CE$18</definedName>
    <definedName name="A126293154F_Data">Data3!$CE$11:$CE$18</definedName>
    <definedName name="A126293154F_Latest">Data3!$CE$18</definedName>
    <definedName name="A126293158R">Data3!$DR$1:$DR$10,Data3!$DR$11:$DR$18</definedName>
    <definedName name="A126293158R_Data">Data3!$DR$11:$DR$18</definedName>
    <definedName name="A126293158R_Latest">Data3!$DR$18</definedName>
    <definedName name="A126293162F">Data3!$EJ$1:$EJ$10,Data3!$EJ$11:$EJ$18</definedName>
    <definedName name="A126293162F_Data">Data3!$EJ$11:$EJ$18</definedName>
    <definedName name="A126293162F_Latest">Data3!$EJ$18</definedName>
    <definedName name="A126293166R">Data3!$AF$1:$AF$10,Data3!$AF$11:$AF$18</definedName>
    <definedName name="A126293166R_Data">Data3!$AF$11:$AF$18</definedName>
    <definedName name="A126293166R_Latest">Data3!$AF$18</definedName>
    <definedName name="A126293170F">Data3!$AL$1:$AL$10,Data3!$AL$11:$AL$18</definedName>
    <definedName name="A126293170F_Data">Data3!$AL$11:$AL$18</definedName>
    <definedName name="A126293170F_Latest">Data3!$AL$18</definedName>
    <definedName name="A126293174R">Data3!$CK$1:$CK$10,Data3!$CK$11:$CK$18</definedName>
    <definedName name="A126293174R_Data">Data3!$CK$11:$CK$18</definedName>
    <definedName name="A126293174R_Latest">Data3!$CK$18</definedName>
    <definedName name="A126293178X">Data3!$DX$1:$DX$10,Data3!$DX$11:$DX$18</definedName>
    <definedName name="A126293178X_Data">Data3!$DX$11:$DX$18</definedName>
    <definedName name="A126293178X_Latest">Data3!$DX$18</definedName>
    <definedName name="A126293182R">Data3!$CB$1:$CB$10,Data3!$CB$11:$CB$18</definedName>
    <definedName name="A126293182R_Data">Data3!$CB$11:$CB$18</definedName>
    <definedName name="A126293182R_Latest">Data3!$CB$18</definedName>
    <definedName name="A126293186X">Data3!$CQ$1:$CQ$10,Data3!$CQ$11:$CQ$18</definedName>
    <definedName name="A126293186X_Data">Data3!$CQ$11:$CQ$18</definedName>
    <definedName name="A126293186X_Latest">Data3!$CQ$18</definedName>
    <definedName name="A126293190R">Data3!$DC$1:$DC$10,Data3!$DC$11:$DC$18</definedName>
    <definedName name="A126293190R_Data">Data3!$DC$11:$DC$18</definedName>
    <definedName name="A126293190R_Latest">Data3!$DC$18</definedName>
    <definedName name="A126293194X">Data3!$EG$1:$EG$10,Data3!$EG$11:$EG$18</definedName>
    <definedName name="A126293194X_Data">Data3!$EG$11:$EG$18</definedName>
    <definedName name="A126293194X_Latest">Data3!$EG$18</definedName>
    <definedName name="A126293198J">Data3!$N$1:$N$10,Data3!$N$11:$N$18</definedName>
    <definedName name="A126293198J_Data">Data3!$N$11:$N$18</definedName>
    <definedName name="A126293198J_Latest">Data3!$N$18</definedName>
    <definedName name="A126293202L">Data3!$Z$1:$Z$10,Data3!$Z$11:$Z$18</definedName>
    <definedName name="A126293202L_Data">Data3!$Z$11:$Z$18</definedName>
    <definedName name="A126293202L_Latest">Data3!$Z$18</definedName>
    <definedName name="A126293206W">Data3!$BJ$1:$BJ$10,Data3!$BJ$11:$BJ$18</definedName>
    <definedName name="A126293206W_Data">Data3!$BJ$11:$BJ$18</definedName>
    <definedName name="A126293206W_Latest">Data3!$BJ$18</definedName>
    <definedName name="A126293210L">Data3!$CH$1:$CH$10,Data3!$CH$11:$CH$18</definedName>
    <definedName name="A126293210L_Data">Data3!$CH$11:$CH$18</definedName>
    <definedName name="A126293210L_Latest">Data3!$CH$18</definedName>
    <definedName name="A126293214W">Data3!$CN$1:$CN$10,Data3!$CN$11:$CN$18</definedName>
    <definedName name="A126293214W_Data">Data3!$CN$11:$CN$18</definedName>
    <definedName name="A126293214W_Latest">Data3!$CN$18</definedName>
    <definedName name="A126293218F">Data3!$CT$1:$CT$10,Data3!$CT$11:$CT$18</definedName>
    <definedName name="A126293218F_Data">Data3!$CT$11:$CT$18</definedName>
    <definedName name="A126293218F_Latest">Data3!$CT$18</definedName>
    <definedName name="A126293222W">Data3!$CZ$1:$CZ$10,Data3!$CZ$11:$CZ$18</definedName>
    <definedName name="A126293222W_Data">Data3!$CZ$11:$CZ$18</definedName>
    <definedName name="A126293222W_Latest">Data3!$CZ$18</definedName>
    <definedName name="A126293226F">Data3!$DU$1:$DU$10,Data3!$DU$11:$DU$18</definedName>
    <definedName name="A126293226F_Data">Data3!$DU$11:$DU$18</definedName>
    <definedName name="A126293226F_Latest">Data3!$DU$18</definedName>
    <definedName name="A126293230W">Data3!$EP$1:$EP$10,Data3!$EP$11:$EP$18</definedName>
    <definedName name="A126293230W_Data">Data3!$EP$11:$EP$18</definedName>
    <definedName name="A126293230W_Latest">Data3!$EP$18</definedName>
    <definedName name="A126293234F">Data2!$IL$1:$IL$10,Data2!$IL$11:$IL$18</definedName>
    <definedName name="A126293234F_Data">Data2!$IL$11:$IL$18</definedName>
    <definedName name="A126293234F_Latest">Data2!$IL$18</definedName>
    <definedName name="A126293238R">Data3!$E$1:$E$10,Data3!$E$11:$E$18</definedName>
    <definedName name="A126293238R_Data">Data3!$E$11:$E$18</definedName>
    <definedName name="A126293238R_Latest">Data3!$E$18</definedName>
    <definedName name="A126293242F">Data3!$H$1:$H$10,Data3!$H$11:$H$18</definedName>
    <definedName name="A126293242F_Data">Data3!$H$11:$H$18</definedName>
    <definedName name="A126293242F_Latest">Data3!$H$18</definedName>
    <definedName name="A126293246R">Data3!$AI$1:$AI$10,Data3!$AI$11:$AI$18</definedName>
    <definedName name="A126293246R_Data">Data3!$AI$11:$AI$18</definedName>
    <definedName name="A126293246R_Latest">Data3!$AI$18</definedName>
    <definedName name="A126293250F">Data3!$AO$1:$AO$10,Data3!$AO$11:$AO$18</definedName>
    <definedName name="A126293250F_Data">Data3!$AO$11:$AO$18</definedName>
    <definedName name="A126293250F_Latest">Data3!$AO$18</definedName>
    <definedName name="A126293254R">Data3!$AR$1:$AR$10,Data3!$AR$11:$AR$18</definedName>
    <definedName name="A126293254R_Data">Data3!$AR$11:$AR$18</definedName>
    <definedName name="A126293254R_Latest">Data3!$AR$18</definedName>
    <definedName name="A126293258X">Data3!$BM$1:$BM$10,Data3!$BM$11:$BM$18</definedName>
    <definedName name="A126293258X_Data">Data3!$BM$11:$BM$18</definedName>
    <definedName name="A126293258X_Latest">Data3!$BM$18</definedName>
    <definedName name="A126293262R">Data3!$CW$1:$CW$10,Data3!$CW$11:$CW$18</definedName>
    <definedName name="A126293262R_Data">Data3!$CW$11:$CW$18</definedName>
    <definedName name="A126293262R_Latest">Data3!$CW$18</definedName>
    <definedName name="A126293266X">Data3!$DI$1:$DI$10,Data3!$DI$11:$DI$18</definedName>
    <definedName name="A126293266X_Data">Data3!$DI$11:$DI$18</definedName>
    <definedName name="A126293266X_Latest">Data3!$DI$18</definedName>
    <definedName name="A126293270R">Data3!$DL$1:$DL$10,Data3!$DL$11:$DL$18</definedName>
    <definedName name="A126293270R_Data">Data3!$DL$11:$DL$18</definedName>
    <definedName name="A126293270R_Latest">Data3!$DL$18</definedName>
    <definedName name="A126293274X">Data3!$EA$1:$EA$10,Data3!$EA$11:$EA$18</definedName>
    <definedName name="A126293274X_Data">Data3!$EA$11:$EA$18</definedName>
    <definedName name="A126293274X_Latest">Data3!$EA$18</definedName>
    <definedName name="A126293278J">Data3!$ED$1:$ED$10,Data3!$ED$11:$ED$18</definedName>
    <definedName name="A126293278J_Data">Data3!$ED$11:$ED$18</definedName>
    <definedName name="A126293278J_Latest">Data3!$ED$18</definedName>
    <definedName name="A126293282X">Data3!$K$1:$K$10,Data3!$K$11:$K$18</definedName>
    <definedName name="A126293282X_Data">Data3!$K$11:$K$18</definedName>
    <definedName name="A126293282X_Latest">Data3!$K$18</definedName>
    <definedName name="A126293286J">Data3!$T$1:$T$10,Data3!$T$11:$T$18</definedName>
    <definedName name="A126293286J_Data">Data3!$T$11:$T$18</definedName>
    <definedName name="A126293286J_Latest">Data3!$T$18</definedName>
    <definedName name="A126293290X">Data3!$BV$1:$BV$10,Data3!$BV$11:$BV$18</definedName>
    <definedName name="A126293290X_Data">Data3!$BV$11:$BV$18</definedName>
    <definedName name="A126293290X_Latest">Data3!$BV$18</definedName>
    <definedName name="A126293294J">Data3!$BY$1:$BY$10,Data3!$BY$11:$BY$18</definedName>
    <definedName name="A126293294J_Data">Data3!$BY$11:$BY$18</definedName>
    <definedName name="A126293294J_Latest">Data3!$BY$18</definedName>
    <definedName name="A126293298T">Data3!$DF$1:$DF$10,Data3!$DF$11:$DF$18</definedName>
    <definedName name="A126293298T_Data">Data3!$DF$11:$DF$18</definedName>
    <definedName name="A126293298T_Latest">Data3!$DF$18</definedName>
    <definedName name="A126293302W">Data3!$ES$1:$ES$10,Data3!$ES$11:$ES$18</definedName>
    <definedName name="A126293302W_Data">Data3!$ES$11:$ES$18</definedName>
    <definedName name="A126293302W_Latest">Data3!$ES$18</definedName>
    <definedName name="A126293306F">Data2!$II$1:$II$10,Data2!$II$11:$II$18</definedName>
    <definedName name="A126293306F_Data">Data2!$II$11:$II$18</definedName>
    <definedName name="A126293306F_Latest">Data2!$II$18</definedName>
    <definedName name="A126293310W">Data2!$IO$1:$IO$10,Data2!$IO$11:$IO$18</definedName>
    <definedName name="A126293310W_Data">Data2!$IO$11:$IO$18</definedName>
    <definedName name="A126293310W_Latest">Data2!$IO$18</definedName>
    <definedName name="A126293314F">Data3!$B$1:$B$10,Data3!$B$11:$B$18</definedName>
    <definedName name="A126293314F_Data">Data3!$B$11:$B$18</definedName>
    <definedName name="A126293314F_Latest">Data3!$B$18</definedName>
    <definedName name="A126293318R">Data3!$Q$1:$Q$10,Data3!$Q$11:$Q$18</definedName>
    <definedName name="A126293318R_Data">Data3!$Q$11:$Q$18</definedName>
    <definedName name="A126293318R_Latest">Data3!$Q$18</definedName>
    <definedName name="A126293322F">Data3!$BA$1:$BA$10,Data3!$BA$11:$BA$18</definedName>
    <definedName name="A126293322F_Data">Data3!$BA$11:$BA$18</definedName>
    <definedName name="A126293322F_Latest">Data3!$BA$18</definedName>
    <definedName name="A126293326R">Data3!$BD$1:$BD$10,Data3!$BD$11:$BD$18</definedName>
    <definedName name="A126293326R_Data">Data3!$BD$11:$BD$18</definedName>
    <definedName name="A126293326R_Latest">Data3!$BD$18</definedName>
    <definedName name="A126293330F">Data3!$W$1:$W$10,Data3!$W$11:$W$18</definedName>
    <definedName name="A126293330F_Data">Data3!$W$11:$W$18</definedName>
    <definedName name="A126293330F_Latest">Data3!$W$18</definedName>
    <definedName name="A126293334R">Data3!$AU$1:$AU$10,Data3!$AU$11:$AU$18</definedName>
    <definedName name="A126293334R_Data">Data3!$AU$11:$AU$18</definedName>
    <definedName name="A126293334R_Latest">Data3!$AU$18</definedName>
    <definedName name="A126293338X">Data3!$BP$1:$BP$10,Data3!$BP$11:$BP$18</definedName>
    <definedName name="A126293338X_Data">Data3!$BP$11:$BP$18</definedName>
    <definedName name="A126293338X_Latest">Data3!$BP$18</definedName>
    <definedName name="A126293342R">Data3!$DO$1:$DO$10,Data3!$DO$11:$DO$18</definedName>
    <definedName name="A126293342R_Data">Data3!$DO$11:$DO$18</definedName>
    <definedName name="A126293342R_Latest">Data3!$DO$18</definedName>
    <definedName name="A126293346X">Data3!$EM$1:$EM$10,Data3!$EM$11:$EM$18</definedName>
    <definedName name="A126293346X_Data">Data3!$EM$11:$EM$18</definedName>
    <definedName name="A126293346X_Latest">Data3!$EM$18</definedName>
    <definedName name="A126293350R">Data2!$IF$1:$IF$10,Data2!$IF$11:$IF$18</definedName>
    <definedName name="A126293350R_Data">Data2!$IF$11:$IF$18</definedName>
    <definedName name="A126293350R_Latest">Data2!$IF$18</definedName>
    <definedName name="A126295082T">Data3!$GI$1:$GI$10,Data3!$GI$11:$GI$18</definedName>
    <definedName name="A126295082T_Data">Data3!$GI$11:$GI$18</definedName>
    <definedName name="A126295082T_Latest">Data3!$GI$18</definedName>
    <definedName name="A126295086A">Data3!$HD$1:$HD$10,Data3!$HD$11:$HD$18</definedName>
    <definedName name="A126295086A_Data">Data3!$HD$11:$HD$18</definedName>
    <definedName name="A126295086A_Latest">Data3!$HD$18</definedName>
    <definedName name="A126295090T">Data3!$HM$1:$HM$10,Data3!$HM$11:$HM$18</definedName>
    <definedName name="A126295090T_Data">Data3!$HM$11:$HM$18</definedName>
    <definedName name="A126295090T_Latest">Data3!$HM$18</definedName>
    <definedName name="A126295094A">Data3!$HY$1:$HY$10,Data3!$HY$11:$HY$18</definedName>
    <definedName name="A126295094A_Data">Data3!$HY$11:$HY$18</definedName>
    <definedName name="A126295094A_Latest">Data3!$HY$18</definedName>
    <definedName name="A126295098K">Data3!$IK$1:$IK$10,Data3!$IK$11:$IK$18</definedName>
    <definedName name="A126295098K_Data">Data3!$IK$11:$IK$18</definedName>
    <definedName name="A126295098K_Latest">Data3!$IK$18</definedName>
    <definedName name="A126295102R">Data4!$AH$1:$AH$10,Data4!$AH$11:$AH$18</definedName>
    <definedName name="A126295102R_Data">Data4!$AH$11:$AH$18</definedName>
    <definedName name="A126295102R_Latest">Data4!$AH$18</definedName>
    <definedName name="A126295106X">Data4!$AZ$1:$AZ$10,Data4!$AZ$11:$AZ$18</definedName>
    <definedName name="A126295106X_Data">Data4!$AZ$11:$AZ$18</definedName>
    <definedName name="A126295106X_Latest">Data4!$AZ$18</definedName>
    <definedName name="A126295110R">Data3!$GL$1:$GL$10,Data3!$GL$11:$GL$18</definedName>
    <definedName name="A126295110R_Data">Data3!$GL$11:$GL$18</definedName>
    <definedName name="A126295110R_Latest">Data3!$GL$18</definedName>
    <definedName name="A126295114X">Data3!$GR$1:$GR$10,Data3!$GR$11:$GR$18</definedName>
    <definedName name="A126295114X_Data">Data3!$GR$11:$GR$18</definedName>
    <definedName name="A126295114X_Latest">Data3!$GR$18</definedName>
    <definedName name="A126295118J">Data3!$IQ$1:$IQ$10,Data3!$IQ$11:$IQ$18</definedName>
    <definedName name="A126295118J_Data">Data3!$IQ$11:$IQ$18</definedName>
    <definedName name="A126295118J_Latest">Data3!$IQ$18</definedName>
    <definedName name="A126295122X">Data4!$AN$1:$AN$10,Data4!$AN$11:$AN$18</definedName>
    <definedName name="A126295122X_Data">Data4!$AN$11:$AN$18</definedName>
    <definedName name="A126295122X_Latest">Data4!$AN$18</definedName>
    <definedName name="A126295126J">Data3!$IH$1:$IH$10,Data3!$IH$11:$IH$18</definedName>
    <definedName name="A126295126J_Data">Data3!$IH$11:$IH$18</definedName>
    <definedName name="A126295126J_Latest">Data3!$IH$18</definedName>
    <definedName name="A126295130X">Data4!$G$1:$G$10,Data4!$G$11:$G$18</definedName>
    <definedName name="A126295130X_Data">Data4!$G$11:$G$18</definedName>
    <definedName name="A126295130X_Latest">Data4!$G$18</definedName>
    <definedName name="A126295134J">Data4!$S$1:$S$10,Data4!$S$11:$S$18</definedName>
    <definedName name="A126295134J_Data">Data4!$S$11:$S$18</definedName>
    <definedName name="A126295134J_Latest">Data4!$S$18</definedName>
    <definedName name="A126295138T">Data4!$AW$1:$AW$10,Data4!$AW$11:$AW$18</definedName>
    <definedName name="A126295138T_Data">Data4!$AW$11:$AW$18</definedName>
    <definedName name="A126295138T_Latest">Data4!$AW$18</definedName>
    <definedName name="A126295142J">Data3!$FT$1:$FT$10,Data3!$FT$11:$FT$18</definedName>
    <definedName name="A126295142J_Data">Data3!$FT$11:$FT$18</definedName>
    <definedName name="A126295142J_Latest">Data3!$FT$18</definedName>
    <definedName name="A126295146T">Data3!$GF$1:$GF$10,Data3!$GF$11:$GF$18</definedName>
    <definedName name="A126295146T_Data">Data3!$GF$11:$GF$18</definedName>
    <definedName name="A126295146T_Latest">Data3!$GF$18</definedName>
    <definedName name="A126295150J">Data3!$HP$1:$HP$10,Data3!$HP$11:$HP$18</definedName>
    <definedName name="A126295150J_Data">Data3!$HP$11:$HP$18</definedName>
    <definedName name="A126295150J_Latest">Data3!$HP$18</definedName>
    <definedName name="A126295154T">Data3!$IN$1:$IN$10,Data3!$IN$11:$IN$18</definedName>
    <definedName name="A126295154T_Data">Data3!$IN$11:$IN$18</definedName>
    <definedName name="A126295154T_Latest">Data3!$IN$18</definedName>
    <definedName name="A126295158A">Data4!$D$1:$D$10,Data4!$D$11:$D$18</definedName>
    <definedName name="A126295158A_Data">Data4!$D$11:$D$18</definedName>
    <definedName name="A126295158A_Latest">Data4!$D$18</definedName>
    <definedName name="A126295162T">Data4!$J$1:$J$10,Data4!$J$11:$J$18</definedName>
    <definedName name="A126295162T_Data">Data4!$J$11:$J$18</definedName>
    <definedName name="A126295162T_Latest">Data4!$J$18</definedName>
    <definedName name="A126295166A">Data4!$P$1:$P$10,Data4!$P$11:$P$18</definedName>
    <definedName name="A126295166A_Data">Data4!$P$11:$P$18</definedName>
    <definedName name="A126295166A_Latest">Data4!$P$18</definedName>
    <definedName name="A126295170T">Data4!$AK$1:$AK$10,Data4!$AK$11:$AK$18</definedName>
    <definedName name="A126295170T_Data">Data4!$AK$11:$AK$18</definedName>
    <definedName name="A126295170T_Latest">Data4!$AK$18</definedName>
    <definedName name="A126295174A">Data4!$BF$1:$BF$10,Data4!$BF$11:$BF$18</definedName>
    <definedName name="A126295174A_Data">Data4!$BF$11:$BF$18</definedName>
    <definedName name="A126295174A_Latest">Data4!$BF$18</definedName>
    <definedName name="A126295178K">Data3!$FB$1:$FB$10,Data3!$FB$11:$FB$18</definedName>
    <definedName name="A126295178K_Data">Data3!$FB$11:$FB$18</definedName>
    <definedName name="A126295178K_Latest">Data3!$FB$18</definedName>
    <definedName name="A126295182A">Data3!$FK$1:$FK$10,Data3!$FK$11:$FK$18</definedName>
    <definedName name="A126295182A_Data">Data3!$FK$11:$FK$18</definedName>
    <definedName name="A126295182A_Latest">Data3!$FK$18</definedName>
    <definedName name="A126295186K">Data3!$FN$1:$FN$10,Data3!$FN$11:$FN$18</definedName>
    <definedName name="A126295186K_Data">Data3!$FN$11:$FN$18</definedName>
    <definedName name="A126295186K_Latest">Data3!$FN$18</definedName>
    <definedName name="A126295190A">Data3!$GO$1:$GO$10,Data3!$GO$11:$GO$18</definedName>
    <definedName name="A126295190A_Data">Data3!$GO$11:$GO$18</definedName>
    <definedName name="A126295190A_Latest">Data3!$GO$18</definedName>
    <definedName name="A126295194K">Data3!$GU$1:$GU$10,Data3!$GU$11:$GU$18</definedName>
    <definedName name="A126295194K_Data">Data3!$GU$11:$GU$18</definedName>
    <definedName name="A126295194K_Latest">Data3!$GU$18</definedName>
    <definedName name="A126295198V">Data3!$GX$1:$GX$10,Data3!$GX$11:$GX$18</definedName>
    <definedName name="A126295198V_Data">Data3!$GX$11:$GX$18</definedName>
    <definedName name="A126295198V_Latest">Data3!$GX$18</definedName>
    <definedName name="A126295202X">Data3!$HS$1:$HS$10,Data3!$HS$11:$HS$18</definedName>
    <definedName name="A126295202X_Data">Data3!$HS$11:$HS$18</definedName>
    <definedName name="A126295202X_Latest">Data3!$HS$18</definedName>
    <definedName name="A126295206J">Data4!$M$1:$M$10,Data4!$M$11:$M$18</definedName>
    <definedName name="A126295206J_Data">Data4!$M$11:$M$18</definedName>
    <definedName name="A126295206J_Latest">Data4!$M$18</definedName>
    <definedName name="A126295210X">Data4!$Y$1:$Y$10,Data4!$Y$11:$Y$18</definedName>
    <definedName name="A126295210X_Data">Data4!$Y$11:$Y$18</definedName>
    <definedName name="A126295210X_Latest">Data4!$Y$18</definedName>
    <definedName name="A126295214J">Data4!$AB$1:$AB$10,Data4!$AB$11:$AB$18</definedName>
    <definedName name="A126295214J_Data">Data4!$AB$11:$AB$18</definedName>
    <definedName name="A126295214J_Latest">Data4!$AB$18</definedName>
    <definedName name="A126295218T">Data4!$AQ$1:$AQ$10,Data4!$AQ$11:$AQ$18</definedName>
    <definedName name="A126295218T_Data">Data4!$AQ$11:$AQ$18</definedName>
    <definedName name="A126295218T_Latest">Data4!$AQ$18</definedName>
    <definedName name="A126295222J">Data4!$AT$1:$AT$10,Data4!$AT$11:$AT$18</definedName>
    <definedName name="A126295222J_Data">Data4!$AT$11:$AT$18</definedName>
    <definedName name="A126295222J_Latest">Data4!$AT$18</definedName>
    <definedName name="A126295226T">Data3!$FQ$1:$FQ$10,Data3!$FQ$11:$FQ$18</definedName>
    <definedName name="A126295226T_Data">Data3!$FQ$11:$FQ$18</definedName>
    <definedName name="A126295226T_Latest">Data3!$FQ$18</definedName>
    <definedName name="A126295230J">Data3!$FZ$1:$FZ$10,Data3!$FZ$11:$FZ$18</definedName>
    <definedName name="A126295230J_Data">Data3!$FZ$11:$FZ$18</definedName>
    <definedName name="A126295230J_Latest">Data3!$FZ$18</definedName>
    <definedName name="A126295234T">Data3!$IB$1:$IB$10,Data3!$IB$11:$IB$18</definedName>
    <definedName name="A126295234T_Data">Data3!$IB$11:$IB$18</definedName>
    <definedName name="A126295234T_Latest">Data3!$IB$18</definedName>
    <definedName name="A126295238A">Data3!$IE$1:$IE$10,Data3!$IE$11:$IE$18</definedName>
    <definedName name="A126295238A_Data">Data3!$IE$11:$IE$18</definedName>
    <definedName name="A126295238A_Latest">Data3!$IE$18</definedName>
    <definedName name="A126295242T">Data4!$V$1:$V$10,Data4!$V$11:$V$18</definedName>
    <definedName name="A126295242T_Data">Data4!$V$11:$V$18</definedName>
    <definedName name="A126295242T_Latest">Data4!$V$18</definedName>
    <definedName name="A126295246A">Data4!$BI$1:$BI$10,Data4!$BI$11:$BI$18</definedName>
    <definedName name="A126295246A_Data">Data4!$BI$11:$BI$18</definedName>
    <definedName name="A126295246A_Latest">Data4!$BI$18</definedName>
    <definedName name="A126295250T">Data3!$EY$1:$EY$10,Data3!$EY$11:$EY$18</definedName>
    <definedName name="A126295250T_Data">Data3!$EY$11:$EY$18</definedName>
    <definedName name="A126295250T_Latest">Data3!$EY$18</definedName>
    <definedName name="A126295254A">Data3!$FE$1:$FE$10,Data3!$FE$11:$FE$18</definedName>
    <definedName name="A126295254A_Data">Data3!$FE$11:$FE$18</definedName>
    <definedName name="A126295254A_Latest">Data3!$FE$18</definedName>
    <definedName name="A126295258K">Data3!$FH$1:$FH$10,Data3!$FH$11:$FH$18</definedName>
    <definedName name="A126295258K_Data">Data3!$FH$11:$FH$18</definedName>
    <definedName name="A126295258K_Latest">Data3!$FH$18</definedName>
    <definedName name="A126295262A">Data3!$FW$1:$FW$10,Data3!$FW$11:$FW$18</definedName>
    <definedName name="A126295262A_Data">Data3!$FW$11:$FW$18</definedName>
    <definedName name="A126295262A_Latest">Data3!$FW$18</definedName>
    <definedName name="A126295266K">Data3!$HG$1:$HG$10,Data3!$HG$11:$HG$18</definedName>
    <definedName name="A126295266K_Data">Data3!$HG$11:$HG$18</definedName>
    <definedName name="A126295266K_Latest">Data3!$HG$18</definedName>
    <definedName name="A126295270A">Data3!$HJ$1:$HJ$10,Data3!$HJ$11:$HJ$18</definedName>
    <definedName name="A126295270A_Data">Data3!$HJ$11:$HJ$18</definedName>
    <definedName name="A126295270A_Latest">Data3!$HJ$18</definedName>
    <definedName name="A126295274K">Data3!$GC$1:$GC$10,Data3!$GC$11:$GC$18</definedName>
    <definedName name="A126295274K_Data">Data3!$GC$11:$GC$18</definedName>
    <definedName name="A126295274K_Latest">Data3!$GC$18</definedName>
    <definedName name="A126295278V">Data3!$HA$1:$HA$10,Data3!$HA$11:$HA$18</definedName>
    <definedName name="A126295278V_Data">Data3!$HA$11:$HA$18</definedName>
    <definedName name="A126295278V_Latest">Data3!$HA$18</definedName>
    <definedName name="A126295282K">Data3!$HV$1:$HV$10,Data3!$HV$11:$HV$18</definedName>
    <definedName name="A126295282K_Data">Data3!$HV$11:$HV$18</definedName>
    <definedName name="A126295282K_Latest">Data3!$HV$18</definedName>
    <definedName name="A126295286V">Data4!$AE$1:$AE$10,Data4!$AE$11:$AE$18</definedName>
    <definedName name="A126295286V_Data">Data4!$AE$11:$AE$18</definedName>
    <definedName name="A126295286V_Latest">Data4!$AE$18</definedName>
    <definedName name="A126295290K">Data4!$BC$1:$BC$10,Data4!$BC$11:$BC$18</definedName>
    <definedName name="A126295290K_Data">Data4!$BC$11:$BC$18</definedName>
    <definedName name="A126295290K_Latest">Data4!$BC$18</definedName>
    <definedName name="A126295294V">Data3!$EV$1:$EV$10,Data3!$EV$11:$EV$18</definedName>
    <definedName name="A126295294V_Data">Data3!$EV$11:$EV$18</definedName>
    <definedName name="A126295294V_Latest">Data3!$EV$18</definedName>
    <definedName name="A126297026K">Data1!$AP$1:$AP$10,Data1!$AP$11:$AP$18</definedName>
    <definedName name="A126297026K_Data">Data1!$AP$11:$AP$18</definedName>
    <definedName name="A126297026K_Latest">Data1!$AP$18</definedName>
    <definedName name="A126297030A">Data1!$BK$1:$BK$10,Data1!$BK$11:$BK$18</definedName>
    <definedName name="A126297030A_Data">Data1!$BK$11:$BK$18</definedName>
    <definedName name="A126297030A_Latest">Data1!$BK$18</definedName>
    <definedName name="A126297034K">Data1!$BT$1:$BT$10,Data1!$BT$11:$BT$18</definedName>
    <definedName name="A126297034K_Data">Data1!$BT$11:$BT$18</definedName>
    <definedName name="A126297034K_Latest">Data1!$BT$18</definedName>
    <definedName name="A126297038V">Data1!$CF$1:$CF$10,Data1!$CF$11:$CF$18</definedName>
    <definedName name="A126297038V_Data">Data1!$CF$11:$CF$18</definedName>
    <definedName name="A126297038V_Latest">Data1!$CF$18</definedName>
    <definedName name="A126297042K">Data1!$CR$1:$CR$10,Data1!$CR$11:$CR$18</definedName>
    <definedName name="A126297042K_Data">Data1!$CR$11:$CR$18</definedName>
    <definedName name="A126297042K_Latest">Data1!$CR$18</definedName>
    <definedName name="A126297046V">Data1!$EE$1:$EE$10,Data1!$EE$11:$EE$18</definedName>
    <definedName name="A126297046V_Data">Data1!$EE$11:$EE$18</definedName>
    <definedName name="A126297046V_Latest">Data1!$EE$18</definedName>
    <definedName name="A126297050K">Data1!$EW$1:$EW$10,Data1!$EW$11:$EW$18</definedName>
    <definedName name="A126297050K_Data">Data1!$EW$11:$EW$18</definedName>
    <definedName name="A126297050K_Latest">Data1!$EW$18</definedName>
    <definedName name="A126297054V">Data1!$AS$1:$AS$10,Data1!$AS$11:$AS$18</definedName>
    <definedName name="A126297054V_Data">Data1!$AS$11:$AS$18</definedName>
    <definedName name="A126297054V_Latest">Data1!$AS$18</definedName>
    <definedName name="A126297058C">Data1!$AY$1:$AY$10,Data1!$AY$11:$AY$18</definedName>
    <definedName name="A126297058C_Data">Data1!$AY$11:$AY$18</definedName>
    <definedName name="A126297058C_Latest">Data1!$AY$18</definedName>
    <definedName name="A126297062V">Data1!$CX$1:$CX$10,Data1!$CX$11:$CX$18</definedName>
    <definedName name="A126297062V_Data">Data1!$CX$11:$CX$18</definedName>
    <definedName name="A126297062V_Latest">Data1!$CX$18</definedName>
    <definedName name="A126297066C">Data1!$EK$1:$EK$10,Data1!$EK$11:$EK$18</definedName>
    <definedName name="A126297066C_Data">Data1!$EK$11:$EK$18</definedName>
    <definedName name="A126297066C_Latest">Data1!$EK$18</definedName>
    <definedName name="A126297070V">Data1!$CO$1:$CO$10,Data1!$CO$11:$CO$18</definedName>
    <definedName name="A126297070V_Data">Data1!$CO$11:$CO$18</definedName>
    <definedName name="A126297070V_Latest">Data1!$CO$18</definedName>
    <definedName name="A126297074C">Data1!$DD$1:$DD$10,Data1!$DD$11:$DD$18</definedName>
    <definedName name="A126297074C_Data">Data1!$DD$11:$DD$18</definedName>
    <definedName name="A126297074C_Latest">Data1!$DD$18</definedName>
    <definedName name="A126297078L">Data1!$DP$1:$DP$10,Data1!$DP$11:$DP$18</definedName>
    <definedName name="A126297078L_Data">Data1!$DP$11:$DP$18</definedName>
    <definedName name="A126297078L_Latest">Data1!$DP$18</definedName>
    <definedName name="A126297082C">Data1!$ET$1:$ET$10,Data1!$ET$11:$ET$18</definedName>
    <definedName name="A126297082C_Data">Data1!$ET$11:$ET$18</definedName>
    <definedName name="A126297082C_Latest">Data1!$ET$18</definedName>
    <definedName name="A126297086L">Data1!$AA$1:$AA$10,Data1!$AA$11:$AA$18</definedName>
    <definedName name="A126297086L_Data">Data1!$AA$11:$AA$18</definedName>
    <definedName name="A126297086L_Latest">Data1!$AA$18</definedName>
    <definedName name="A126297090C">Data1!$AM$1:$AM$10,Data1!$AM$11:$AM$18</definedName>
    <definedName name="A126297090C_Data">Data1!$AM$11:$AM$18</definedName>
    <definedName name="A126297090C_Latest">Data1!$AM$18</definedName>
    <definedName name="A126297094L">Data1!$BW$1:$BW$10,Data1!$BW$11:$BW$18</definedName>
    <definedName name="A126297094L_Data">Data1!$BW$11:$BW$18</definedName>
    <definedName name="A126297094L_Latest">Data1!$BW$18</definedName>
    <definedName name="A126297098W">Data1!$CU$1:$CU$10,Data1!$CU$11:$CU$18</definedName>
    <definedName name="A126297098W_Data">Data1!$CU$11:$CU$18</definedName>
    <definedName name="A126297098W_Latest">Data1!$CU$18</definedName>
    <definedName name="A126297102A">Data1!$DA$1:$DA$10,Data1!$DA$11:$DA$18</definedName>
    <definedName name="A126297102A_Data">Data1!$DA$11:$DA$18</definedName>
    <definedName name="A126297102A_Latest">Data1!$DA$18</definedName>
    <definedName name="A126297106K">Data1!$DG$1:$DG$10,Data1!$DG$11:$DG$18</definedName>
    <definedName name="A126297106K_Data">Data1!$DG$11:$DG$18</definedName>
    <definedName name="A126297106K_Latest">Data1!$DG$18</definedName>
    <definedName name="A126297110A">Data1!$DM$1:$DM$10,Data1!$DM$11:$DM$18</definedName>
    <definedName name="A126297110A_Data">Data1!$DM$11:$DM$18</definedName>
    <definedName name="A126297110A_Latest">Data1!$DM$18</definedName>
    <definedName name="A126297114K">Data1!$EH$1:$EH$10,Data1!$EH$11:$EH$18</definedName>
    <definedName name="A126297114K_Data">Data1!$EH$11:$EH$18</definedName>
    <definedName name="A126297114K_Latest">Data1!$EH$18</definedName>
    <definedName name="A126297118V">Data1!$FC$1:$FC$10,Data1!$FC$11:$FC$18</definedName>
    <definedName name="A126297118V_Data">Data1!$FC$11:$FC$18</definedName>
    <definedName name="A126297118V_Latest">Data1!$FC$18</definedName>
    <definedName name="A126297122K">Data1!$I$1:$I$10,Data1!$I$11:$I$18</definedName>
    <definedName name="A126297122K_Data">Data1!$I$11:$I$18</definedName>
    <definedName name="A126297122K_Latest">Data1!$I$18</definedName>
    <definedName name="A126297126V">Data1!$R$1:$R$10,Data1!$R$11:$R$18</definedName>
    <definedName name="A126297126V_Data">Data1!$R$11:$R$18</definedName>
    <definedName name="A126297126V_Latest">Data1!$R$18</definedName>
    <definedName name="A126297130K">Data1!$U$1:$U$10,Data1!$U$11:$U$18</definedName>
    <definedName name="A126297130K_Data">Data1!$U$11:$U$18</definedName>
    <definedName name="A126297130K_Latest">Data1!$U$18</definedName>
    <definedName name="A126297134V">Data1!$AV$1:$AV$10,Data1!$AV$11:$AV$18</definedName>
    <definedName name="A126297134V_Data">Data1!$AV$11:$AV$18</definedName>
    <definedName name="A126297134V_Latest">Data1!$AV$18</definedName>
    <definedName name="A126297138C">Data1!$BB$1:$BB$10,Data1!$BB$11:$BB$18</definedName>
    <definedName name="A126297138C_Data">Data1!$BB$11:$BB$18</definedName>
    <definedName name="A126297138C_Latest">Data1!$BB$18</definedName>
    <definedName name="A126297142V">Data1!$BE$1:$BE$10,Data1!$BE$11:$BE$18</definedName>
    <definedName name="A126297142V_Data">Data1!$BE$11:$BE$18</definedName>
    <definedName name="A126297142V_Latest">Data1!$BE$18</definedName>
    <definedName name="A126297146C">Data1!$BZ$1:$BZ$10,Data1!$BZ$11:$BZ$18</definedName>
    <definedName name="A126297146C_Data">Data1!$BZ$11:$BZ$18</definedName>
    <definedName name="A126297146C_Latest">Data1!$BZ$18</definedName>
    <definedName name="A126297150V">Data1!$DJ$1:$DJ$10,Data1!$DJ$11:$DJ$18</definedName>
    <definedName name="A126297150V_Data">Data1!$DJ$11:$DJ$18</definedName>
    <definedName name="A126297150V_Latest">Data1!$DJ$18</definedName>
    <definedName name="A126297154C">Data1!$DV$1:$DV$10,Data1!$DV$11:$DV$18</definedName>
    <definedName name="A126297154C_Data">Data1!$DV$11:$DV$18</definedName>
    <definedName name="A126297154C_Latest">Data1!$DV$18</definedName>
    <definedName name="A126297158L">Data1!$DY$1:$DY$10,Data1!$DY$11:$DY$18</definedName>
    <definedName name="A126297158L_Data">Data1!$DY$11:$DY$18</definedName>
    <definedName name="A126297158L_Latest">Data1!$DY$18</definedName>
    <definedName name="A126297162C">Data1!$EN$1:$EN$10,Data1!$EN$11:$EN$18</definedName>
    <definedName name="A126297162C_Data">Data1!$EN$11:$EN$18</definedName>
    <definedName name="A126297162C_Latest">Data1!$EN$18</definedName>
    <definedName name="A126297166L">Data1!$EQ$1:$EQ$10,Data1!$EQ$11:$EQ$18</definedName>
    <definedName name="A126297166L_Data">Data1!$EQ$11:$EQ$18</definedName>
    <definedName name="A126297166L_Latest">Data1!$EQ$18</definedName>
    <definedName name="A126297170C">Data1!$X$1:$X$10,Data1!$X$11:$X$18</definedName>
    <definedName name="A126297170C_Data">Data1!$X$11:$X$18</definedName>
    <definedName name="A126297170C_Latest">Data1!$X$18</definedName>
    <definedName name="A126297174L">Data1!$AG$1:$AG$10,Data1!$AG$11:$AG$18</definedName>
    <definedName name="A126297174L_Data">Data1!$AG$11:$AG$18</definedName>
    <definedName name="A126297174L_Latest">Data1!$AG$18</definedName>
    <definedName name="A126297178W">Data1!$CI$1:$CI$10,Data1!$CI$11:$CI$18</definedName>
    <definedName name="A126297178W_Data">Data1!$CI$11:$CI$18</definedName>
    <definedName name="A126297178W_Latest">Data1!$CI$18</definedName>
    <definedName name="A126297182L">Data1!$CL$1:$CL$10,Data1!$CL$11:$CL$18</definedName>
    <definedName name="A126297182L_Data">Data1!$CL$11:$CL$18</definedName>
    <definedName name="A126297182L_Latest">Data1!$CL$18</definedName>
    <definedName name="A126297186W">Data1!$DS$1:$DS$10,Data1!$DS$11:$DS$18</definedName>
    <definedName name="A126297186W_Data">Data1!$DS$11:$DS$18</definedName>
    <definedName name="A126297186W_Latest">Data1!$DS$18</definedName>
    <definedName name="A126297190L">Data1!$FF$1:$FF$10,Data1!$FF$11:$FF$18</definedName>
    <definedName name="A126297190L_Data">Data1!$FF$11:$FF$18</definedName>
    <definedName name="A126297190L_Latest">Data1!$FF$18</definedName>
    <definedName name="A126297194W">Data1!$F$1:$F$10,Data1!$F$11:$F$18</definedName>
    <definedName name="A126297194W_Data">Data1!$F$11:$F$18</definedName>
    <definedName name="A126297194W_Latest">Data1!$F$18</definedName>
    <definedName name="A126297198F">Data1!$L$1:$L$10,Data1!$L$11:$L$18</definedName>
    <definedName name="A126297198F_Data">Data1!$L$11:$L$18</definedName>
    <definedName name="A126297198F_Latest">Data1!$L$18</definedName>
    <definedName name="A126297202K">Data1!$O$1:$O$10,Data1!$O$11:$O$18</definedName>
    <definedName name="A126297202K_Data">Data1!$O$11:$O$18</definedName>
    <definedName name="A126297202K_Latest">Data1!$O$18</definedName>
    <definedName name="A126297206V">Data1!$AD$1:$AD$10,Data1!$AD$11:$AD$18</definedName>
    <definedName name="A126297206V_Data">Data1!$AD$11:$AD$18</definedName>
    <definedName name="A126297206V_Latest">Data1!$AD$18</definedName>
    <definedName name="A126297210K">Data1!$BN$1:$BN$10,Data1!$BN$11:$BN$18</definedName>
    <definedName name="A126297210K_Data">Data1!$BN$11:$BN$18</definedName>
    <definedName name="A126297210K_Latest">Data1!$BN$18</definedName>
    <definedName name="A126297214V">Data1!$BQ$1:$BQ$10,Data1!$BQ$11:$BQ$18</definedName>
    <definedName name="A126297214V_Data">Data1!$BQ$11:$BQ$18</definedName>
    <definedName name="A126297214V_Latest">Data1!$BQ$18</definedName>
    <definedName name="A126297218C">Data1!$AJ$1:$AJ$10,Data1!$AJ$11:$AJ$18</definedName>
    <definedName name="A126297218C_Data">Data1!$AJ$11:$AJ$18</definedName>
    <definedName name="A126297218C_Latest">Data1!$AJ$18</definedName>
    <definedName name="A126297222V">Data1!$BH$1:$BH$10,Data1!$BH$11:$BH$18</definedName>
    <definedName name="A126297222V_Data">Data1!$BH$11:$BH$18</definedName>
    <definedName name="A126297222V_Latest">Data1!$BH$18</definedName>
    <definedName name="A126297226C">Data1!$CC$1:$CC$10,Data1!$CC$11:$CC$18</definedName>
    <definedName name="A126297226C_Data">Data1!$CC$11:$CC$18</definedName>
    <definedName name="A126297226C_Latest">Data1!$CC$18</definedName>
    <definedName name="A126297230V">Data1!$EB$1:$EB$10,Data1!$EB$11:$EB$18</definedName>
    <definedName name="A126297230V_Data">Data1!$EB$11:$EB$18</definedName>
    <definedName name="A126297230V_Latest">Data1!$EB$18</definedName>
    <definedName name="A126297234C">Data1!$EZ$1:$EZ$10,Data1!$EZ$11:$EZ$18</definedName>
    <definedName name="A126297234C_Data">Data1!$EZ$11:$EZ$18</definedName>
    <definedName name="A126297234C_Latest">Data1!$EZ$18</definedName>
    <definedName name="A126297238L">Data1!$C$1:$C$10,Data1!$C$11:$C$18</definedName>
    <definedName name="A126297238L_Data">Data1!$C$11:$C$18</definedName>
    <definedName name="A126297238L_Latest">Data1!$C$18</definedName>
    <definedName name="A126297242C">Data9!$ER$1:$ER$10,Data9!$ER$11:$ER$18</definedName>
    <definedName name="A126297242C_Data">Data9!$ER$11:$ER$18</definedName>
    <definedName name="A126297242C_Latest">Data9!$ER$18</definedName>
    <definedName name="A126297246L">Data9!$FM$1:$FM$10,Data9!$FM$11:$FM$18</definedName>
    <definedName name="A126297246L_Data">Data9!$FM$11:$FM$18</definedName>
    <definedName name="A126297246L_Latest">Data9!$FM$18</definedName>
    <definedName name="A126297250C">Data9!$FV$1:$FV$10,Data9!$FV$11:$FV$18</definedName>
    <definedName name="A126297250C_Data">Data9!$FV$11:$FV$18</definedName>
    <definedName name="A126297250C_Latest">Data9!$FV$18</definedName>
    <definedName name="A126297254L">Data9!$GH$1:$GH$10,Data9!$GH$11:$GH$18</definedName>
    <definedName name="A126297254L_Data">Data9!$GH$11:$GH$18</definedName>
    <definedName name="A126297254L_Latest">Data9!$GH$18</definedName>
    <definedName name="A126297258W">Data9!$GT$1:$GT$10,Data9!$GT$11:$GT$18</definedName>
    <definedName name="A126297258W_Data">Data9!$GT$11:$GT$18</definedName>
    <definedName name="A126297258W_Latest">Data9!$GT$18</definedName>
    <definedName name="A126297262L">Data9!$IG$1:$IG$10,Data9!$IG$11:$IG$18</definedName>
    <definedName name="A126297262L_Data">Data9!$IG$11:$IG$18</definedName>
    <definedName name="A126297262L_Latest">Data9!$IG$18</definedName>
    <definedName name="A126297266W">Data10!$I$1:$I$10,Data10!$I$11:$I$18</definedName>
    <definedName name="A126297266W_Data">Data10!$I$11:$I$18</definedName>
    <definedName name="A126297266W_Latest">Data10!$I$18</definedName>
    <definedName name="A126297270L">Data9!$EU$1:$EU$10,Data9!$EU$11:$EU$18</definedName>
    <definedName name="A126297270L_Data">Data9!$EU$11:$EU$18</definedName>
    <definedName name="A126297270L_Latest">Data9!$EU$18</definedName>
    <definedName name="A126297274W">Data9!$FA$1:$FA$10,Data9!$FA$11:$FA$18</definedName>
    <definedName name="A126297274W_Data">Data9!$FA$11:$FA$18</definedName>
    <definedName name="A126297274W_Latest">Data9!$FA$18</definedName>
    <definedName name="A126297278F">Data9!$GZ$1:$GZ$10,Data9!$GZ$11:$GZ$18</definedName>
    <definedName name="A126297278F_Data">Data9!$GZ$11:$GZ$18</definedName>
    <definedName name="A126297278F_Latest">Data9!$GZ$18</definedName>
    <definedName name="A126297282W">Data9!$IM$1:$IM$10,Data9!$IM$11:$IM$18</definedName>
    <definedName name="A126297282W_Data">Data9!$IM$11:$IM$18</definedName>
    <definedName name="A126297282W_Latest">Data9!$IM$18</definedName>
    <definedName name="A126297286F">Data9!$GQ$1:$GQ$10,Data9!$GQ$11:$GQ$18</definedName>
    <definedName name="A126297286F_Data">Data9!$GQ$11:$GQ$18</definedName>
    <definedName name="A126297286F_Latest">Data9!$GQ$18</definedName>
    <definedName name="A126297290W">Data9!$HF$1:$HF$10,Data9!$HF$11:$HF$18</definedName>
    <definedName name="A126297290W_Data">Data9!$HF$11:$HF$18</definedName>
    <definedName name="A126297290W_Latest">Data9!$HF$18</definedName>
    <definedName name="A126297294F">Data9!$HR$1:$HR$10,Data9!$HR$11:$HR$18</definedName>
    <definedName name="A126297294F_Data">Data9!$HR$11:$HR$18</definedName>
    <definedName name="A126297294F_Latest">Data9!$HR$18</definedName>
    <definedName name="A126297298R">Data10!$F$1:$F$10,Data10!$F$11:$F$18</definedName>
    <definedName name="A126297298R_Data">Data10!$F$11:$F$18</definedName>
    <definedName name="A126297298R_Latest">Data10!$F$18</definedName>
    <definedName name="A126297302V">Data9!$EC$1:$EC$10,Data9!$EC$11:$EC$18</definedName>
    <definedName name="A126297302V_Data">Data9!$EC$11:$EC$18</definedName>
    <definedName name="A126297302V_Latest">Data9!$EC$18</definedName>
    <definedName name="A126297306C">Data9!$EO$1:$EO$10,Data9!$EO$11:$EO$18</definedName>
    <definedName name="A126297306C_Data">Data9!$EO$11:$EO$18</definedName>
    <definedName name="A126297306C_Latest">Data9!$EO$18</definedName>
    <definedName name="A126297310V">Data9!$FY$1:$FY$10,Data9!$FY$11:$FY$18</definedName>
    <definedName name="A126297310V_Data">Data9!$FY$11:$FY$18</definedName>
    <definedName name="A126297310V_Latest">Data9!$FY$18</definedName>
    <definedName name="A126297314C">Data9!$GW$1:$GW$10,Data9!$GW$11:$GW$18</definedName>
    <definedName name="A126297314C_Data">Data9!$GW$11:$GW$18</definedName>
    <definedName name="A126297314C_Latest">Data9!$GW$18</definedName>
    <definedName name="A126297318L">Data9!$HC$1:$HC$10,Data9!$HC$11:$HC$18</definedName>
    <definedName name="A126297318L_Data">Data9!$HC$11:$HC$18</definedName>
    <definedName name="A126297318L_Latest">Data9!$HC$18</definedName>
    <definedName name="A126297322C">Data9!$HI$1:$HI$10,Data9!$HI$11:$HI$18</definedName>
    <definedName name="A126297322C_Data">Data9!$HI$11:$HI$18</definedName>
    <definedName name="A126297322C_Latest">Data9!$HI$18</definedName>
    <definedName name="A126297326L">Data9!$HO$1:$HO$10,Data9!$HO$11:$HO$18</definedName>
    <definedName name="A126297326L_Data">Data9!$HO$11:$HO$18</definedName>
    <definedName name="A126297326L_Latest">Data9!$HO$18</definedName>
    <definedName name="A126297330C">Data9!$IJ$1:$IJ$10,Data9!$IJ$11:$IJ$18</definedName>
    <definedName name="A126297330C_Data">Data9!$IJ$11:$IJ$18</definedName>
    <definedName name="A126297330C_Latest">Data9!$IJ$18</definedName>
    <definedName name="A126297334L">Data10!$O$1:$O$10,Data10!$O$11:$O$18</definedName>
    <definedName name="A126297334L_Data">Data10!$O$11:$O$18</definedName>
    <definedName name="A126297334L_Latest">Data10!$O$18</definedName>
    <definedName name="A126297338W">Data9!$DK$1:$DK$10,Data9!$DK$11:$DK$18</definedName>
    <definedName name="A126297338W_Data">Data9!$DK$11:$DK$18</definedName>
    <definedName name="A126297338W_Latest">Data9!$DK$18</definedName>
    <definedName name="A126297342L">Data9!$DT$1:$DT$10,Data9!$DT$11:$DT$18</definedName>
    <definedName name="A126297342L_Data">Data9!$DT$11:$DT$18</definedName>
    <definedName name="A126297342L_Latest">Data9!$DT$18</definedName>
    <definedName name="A126297346W">Data9!$DW$1:$DW$10,Data9!$DW$11:$DW$18</definedName>
    <definedName name="A126297346W_Data">Data9!$DW$11:$DW$18</definedName>
    <definedName name="A126297346W_Latest">Data9!$DW$18</definedName>
    <definedName name="A126297350L">Data9!$EX$1:$EX$10,Data9!$EX$11:$EX$18</definedName>
    <definedName name="A126297350L_Data">Data9!$EX$11:$EX$18</definedName>
    <definedName name="A126297350L_Latest">Data9!$EX$18</definedName>
    <definedName name="A126297354W">Data9!$FD$1:$FD$10,Data9!$FD$11:$FD$18</definedName>
    <definedName name="A126297354W_Data">Data9!$FD$11:$FD$18</definedName>
    <definedName name="A126297354W_Latest">Data9!$FD$18</definedName>
    <definedName name="A126297358F">Data9!$FG$1:$FG$10,Data9!$FG$11:$FG$18</definedName>
    <definedName name="A126297358F_Data">Data9!$FG$11:$FG$18</definedName>
    <definedName name="A126297358F_Latest">Data9!$FG$18</definedName>
    <definedName name="A126297362W">Data9!$GB$1:$GB$10,Data9!$GB$11:$GB$18</definedName>
    <definedName name="A126297362W_Data">Data9!$GB$11:$GB$18</definedName>
    <definedName name="A126297362W_Latest">Data9!$GB$18</definedName>
    <definedName name="A126297366F">Data9!$HL$1:$HL$10,Data9!$HL$11:$HL$18</definedName>
    <definedName name="A126297366F_Data">Data9!$HL$11:$HL$18</definedName>
    <definedName name="A126297366F_Latest">Data9!$HL$18</definedName>
    <definedName name="A126297370W">Data9!$HX$1:$HX$10,Data9!$HX$11:$HX$18</definedName>
    <definedName name="A126297370W_Data">Data9!$HX$11:$HX$18</definedName>
    <definedName name="A126297370W_Latest">Data9!$HX$18</definedName>
    <definedName name="A126297374F">Data9!$IA$1:$IA$10,Data9!$IA$11:$IA$18</definedName>
    <definedName name="A126297374F_Data">Data9!$IA$11:$IA$18</definedName>
    <definedName name="A126297374F_Latest">Data9!$IA$18</definedName>
    <definedName name="A126297378R">Data9!$IP$1:$IP$10,Data9!$IP$11:$IP$18</definedName>
    <definedName name="A126297378R_Data">Data9!$IP$11:$IP$18</definedName>
    <definedName name="A126297378R_Latest">Data9!$IP$18</definedName>
    <definedName name="A126297382F">Data10!$C$1:$C$10,Data10!$C$11:$C$18</definedName>
    <definedName name="A126297382F_Data">Data10!$C$11:$C$18</definedName>
    <definedName name="A126297382F_Latest">Data10!$C$18</definedName>
    <definedName name="A126297386R">Data9!$DZ$1:$DZ$10,Data9!$DZ$11:$DZ$18</definedName>
    <definedName name="A126297386R_Data">Data9!$DZ$11:$DZ$18</definedName>
    <definedName name="A126297386R_Latest">Data9!$DZ$18</definedName>
    <definedName name="A126297390F">Data9!$EI$1:$EI$10,Data9!$EI$11:$EI$18</definedName>
    <definedName name="A126297390F_Data">Data9!$EI$11:$EI$18</definedName>
    <definedName name="A126297390F_Latest">Data9!$EI$18</definedName>
    <definedName name="A126297394R">Data9!$GK$1:$GK$10,Data9!$GK$11:$GK$18</definedName>
    <definedName name="A126297394R_Data">Data9!$GK$11:$GK$18</definedName>
    <definedName name="A126297394R_Latest">Data9!$GK$18</definedName>
    <definedName name="A126297398X">Data9!$GN$1:$GN$10,Data9!$GN$11:$GN$18</definedName>
    <definedName name="A126297398X_Data">Data9!$GN$11:$GN$18</definedName>
    <definedName name="A126297398X_Latest">Data9!$GN$18</definedName>
    <definedName name="A126297402C">Data9!$HU$1:$HU$10,Data9!$HU$11:$HU$18</definedName>
    <definedName name="A126297402C_Data">Data9!$HU$11:$HU$18</definedName>
    <definedName name="A126297402C_Latest">Data9!$HU$18</definedName>
    <definedName name="A126297406L">Data10!$R$1:$R$10,Data10!$R$11:$R$18</definedName>
    <definedName name="A126297406L_Data">Data10!$R$11:$R$18</definedName>
    <definedName name="A126297406L_Latest">Data10!$R$18</definedName>
    <definedName name="A126297410C">Data9!$DH$1:$DH$10,Data9!$DH$11:$DH$18</definedName>
    <definedName name="A126297410C_Data">Data9!$DH$11:$DH$18</definedName>
    <definedName name="A126297410C_Latest">Data9!$DH$18</definedName>
    <definedName name="A126297414L">Data9!$DN$1:$DN$10,Data9!$DN$11:$DN$18</definedName>
    <definedName name="A126297414L_Data">Data9!$DN$11:$DN$18</definedName>
    <definedName name="A126297414L_Latest">Data9!$DN$18</definedName>
    <definedName name="A126297418W">Data9!$DQ$1:$DQ$10,Data9!$DQ$11:$DQ$18</definedName>
    <definedName name="A126297418W_Data">Data9!$DQ$11:$DQ$18</definedName>
    <definedName name="A126297418W_Latest">Data9!$DQ$18</definedName>
    <definedName name="A126297422L">Data9!$EF$1:$EF$10,Data9!$EF$11:$EF$18</definedName>
    <definedName name="A126297422L_Data">Data9!$EF$11:$EF$18</definedName>
    <definedName name="A126297422L_Latest">Data9!$EF$18</definedName>
    <definedName name="A126297426W">Data9!$FP$1:$FP$10,Data9!$FP$11:$FP$18</definedName>
    <definedName name="A126297426W_Data">Data9!$FP$11:$FP$18</definedName>
    <definedName name="A126297426W_Latest">Data9!$FP$18</definedName>
    <definedName name="A126297430L">Data9!$FS$1:$FS$10,Data9!$FS$11:$FS$18</definedName>
    <definedName name="A126297430L_Data">Data9!$FS$11:$FS$18</definedName>
    <definedName name="A126297430L_Latest">Data9!$FS$18</definedName>
    <definedName name="A126297434W">Data9!$EL$1:$EL$10,Data9!$EL$11:$EL$18</definedName>
    <definedName name="A126297434W_Data">Data9!$EL$11:$EL$18</definedName>
    <definedName name="A126297434W_Latest">Data9!$EL$18</definedName>
    <definedName name="A126297438F">Data9!$FJ$1:$FJ$10,Data9!$FJ$11:$FJ$18</definedName>
    <definedName name="A126297438F_Data">Data9!$FJ$11:$FJ$18</definedName>
    <definedName name="A126297438F_Latest">Data9!$FJ$18</definedName>
    <definedName name="A126297442W">Data9!$GE$1:$GE$10,Data9!$GE$11:$GE$18</definedName>
    <definedName name="A126297442W_Data">Data9!$GE$11:$GE$18</definedName>
    <definedName name="A126297442W_Latest">Data9!$GE$18</definedName>
    <definedName name="A126297446F">Data9!$ID$1:$ID$10,Data9!$ID$11:$ID$18</definedName>
    <definedName name="A126297446F_Data">Data9!$ID$11:$ID$18</definedName>
    <definedName name="A126297446F_Latest">Data9!$ID$18</definedName>
    <definedName name="A126297450W">Data10!$L$1:$L$10,Data10!$L$11:$L$18</definedName>
    <definedName name="A126297450W_Data">Data10!$L$11:$L$18</definedName>
    <definedName name="A126297450W_Latest">Data10!$L$18</definedName>
    <definedName name="A126297454F">Data9!$DE$1:$DE$10,Data9!$DE$11:$DE$18</definedName>
    <definedName name="A126297454F_Data">Data9!$DE$11:$DE$18</definedName>
    <definedName name="A126297454F_Latest">Data9!$DE$18</definedName>
    <definedName name="A126297458R">Data5!$FT$1:$FT$10,Data5!$FT$11:$FT$18</definedName>
    <definedName name="A126297458R_Data">Data5!$FT$11:$FT$18</definedName>
    <definedName name="A126297458R_Latest">Data5!$FT$18</definedName>
    <definedName name="A126297462F">Data5!$GO$1:$GO$10,Data5!$GO$11:$GO$18</definedName>
    <definedName name="A126297462F_Data">Data5!$GO$11:$GO$18</definedName>
    <definedName name="A126297462F_Latest">Data5!$GO$18</definedName>
    <definedName name="A126297466R">Data5!$GX$1:$GX$10,Data5!$GX$11:$GX$18</definedName>
    <definedName name="A126297466R_Data">Data5!$GX$11:$GX$18</definedName>
    <definedName name="A126297466R_Latest">Data5!$GX$18</definedName>
    <definedName name="A126297470F">Data5!$HJ$1:$HJ$10,Data5!$HJ$11:$HJ$18</definedName>
    <definedName name="A126297470F_Data">Data5!$HJ$11:$HJ$18</definedName>
    <definedName name="A126297470F_Latest">Data5!$HJ$18</definedName>
    <definedName name="A126297474R">Data5!$HV$1:$HV$10,Data5!$HV$11:$HV$18</definedName>
    <definedName name="A126297474R_Data">Data5!$HV$11:$HV$18</definedName>
    <definedName name="A126297474R_Latest">Data5!$HV$18</definedName>
    <definedName name="A126297478X">Data6!$S$1:$S$10,Data6!$S$11:$S$18</definedName>
    <definedName name="A126297478X_Data">Data6!$S$11:$S$18</definedName>
    <definedName name="A126297478X_Latest">Data6!$S$18</definedName>
    <definedName name="A126297482R">Data6!$AK$1:$AK$10,Data6!$AK$11:$AK$18</definedName>
    <definedName name="A126297482R_Data">Data6!$AK$11:$AK$18</definedName>
    <definedName name="A126297482R_Latest">Data6!$AK$18</definedName>
    <definedName name="A126297486X">Data5!$FW$1:$FW$10,Data5!$FW$11:$FW$18</definedName>
    <definedName name="A126297486X_Data">Data5!$FW$11:$FW$18</definedName>
    <definedName name="A126297486X_Latest">Data5!$FW$18</definedName>
    <definedName name="A126297490R">Data5!$GC$1:$GC$10,Data5!$GC$11:$GC$18</definedName>
    <definedName name="A126297490R_Data">Data5!$GC$11:$GC$18</definedName>
    <definedName name="A126297490R_Latest">Data5!$GC$18</definedName>
    <definedName name="A126297494X">Data5!$IB$1:$IB$10,Data5!$IB$11:$IB$18</definedName>
    <definedName name="A126297494X_Data">Data5!$IB$11:$IB$18</definedName>
    <definedName name="A126297494X_Latest">Data5!$IB$18</definedName>
    <definedName name="A126297498J">Data6!$Y$1:$Y$10,Data6!$Y$11:$Y$18</definedName>
    <definedName name="A126297498J_Data">Data6!$Y$11:$Y$18</definedName>
    <definedName name="A126297498J_Latest">Data6!$Y$18</definedName>
    <definedName name="A126297502L">Data5!$HS$1:$HS$10,Data5!$HS$11:$HS$18</definedName>
    <definedName name="A126297502L_Data">Data5!$HS$11:$HS$18</definedName>
    <definedName name="A126297502L_Latest">Data5!$HS$18</definedName>
    <definedName name="A126297506W">Data5!$IH$1:$IH$10,Data5!$IH$11:$IH$18</definedName>
    <definedName name="A126297506W_Data">Data5!$IH$11:$IH$18</definedName>
    <definedName name="A126297506W_Latest">Data5!$IH$18</definedName>
    <definedName name="A126297510L">Data6!$D$1:$D$10,Data6!$D$11:$D$18</definedName>
    <definedName name="A126297510L_Data">Data6!$D$11:$D$18</definedName>
    <definedName name="A126297510L_Latest">Data6!$D$18</definedName>
    <definedName name="A126297514W">Data6!$AH$1:$AH$10,Data6!$AH$11:$AH$18</definedName>
    <definedName name="A126297514W_Data">Data6!$AH$11:$AH$18</definedName>
    <definedName name="A126297514W_Latest">Data6!$AH$18</definedName>
    <definedName name="A126297518F">Data5!$FE$1:$FE$10,Data5!$FE$11:$FE$18</definedName>
    <definedName name="A126297518F_Data">Data5!$FE$11:$FE$18</definedName>
    <definedName name="A126297518F_Latest">Data5!$FE$18</definedName>
    <definedName name="A126297522W">Data5!$FQ$1:$FQ$10,Data5!$FQ$11:$FQ$18</definedName>
    <definedName name="A126297522W_Data">Data5!$FQ$11:$FQ$18</definedName>
    <definedName name="A126297522W_Latest">Data5!$FQ$18</definedName>
    <definedName name="A126297526F">Data5!$HA$1:$HA$10,Data5!$HA$11:$HA$18</definedName>
    <definedName name="A126297526F_Data">Data5!$HA$11:$HA$18</definedName>
    <definedName name="A126297526F_Latest">Data5!$HA$18</definedName>
    <definedName name="A126297530W">Data5!$HY$1:$HY$10,Data5!$HY$11:$HY$18</definedName>
    <definedName name="A126297530W_Data">Data5!$HY$11:$HY$18</definedName>
    <definedName name="A126297530W_Latest">Data5!$HY$18</definedName>
    <definedName name="A126297534F">Data5!$IE$1:$IE$10,Data5!$IE$11:$IE$18</definedName>
    <definedName name="A126297534F_Data">Data5!$IE$11:$IE$18</definedName>
    <definedName name="A126297534F_Latest">Data5!$IE$18</definedName>
    <definedName name="A126297538R">Data5!$IK$1:$IK$10,Data5!$IK$11:$IK$18</definedName>
    <definedName name="A126297538R_Data">Data5!$IK$11:$IK$18</definedName>
    <definedName name="A126297538R_Latest">Data5!$IK$18</definedName>
    <definedName name="A126297542F">Data5!$IQ$1:$IQ$10,Data5!$IQ$11:$IQ$18</definedName>
    <definedName name="A126297542F_Data">Data5!$IQ$11:$IQ$18</definedName>
    <definedName name="A126297542F_Latest">Data5!$IQ$18</definedName>
    <definedName name="A126297546R">Data6!$V$1:$V$10,Data6!$V$11:$V$18</definedName>
    <definedName name="A126297546R_Data">Data6!$V$11:$V$18</definedName>
    <definedName name="A126297546R_Latest">Data6!$V$18</definedName>
    <definedName name="A126297550F">Data6!$AQ$1:$AQ$10,Data6!$AQ$11:$AQ$18</definedName>
    <definedName name="A126297550F_Data">Data6!$AQ$11:$AQ$18</definedName>
    <definedName name="A126297550F_Latest">Data6!$AQ$18</definedName>
    <definedName name="A126297554R">Data5!$EM$1:$EM$10,Data5!$EM$11:$EM$18</definedName>
    <definedName name="A126297554R_Data">Data5!$EM$11:$EM$18</definedName>
    <definedName name="A126297554R_Latest">Data5!$EM$18</definedName>
    <definedName name="A126297558X">Data5!$EV$1:$EV$10,Data5!$EV$11:$EV$18</definedName>
    <definedName name="A126297558X_Data">Data5!$EV$11:$EV$18</definedName>
    <definedName name="A126297558X_Latest">Data5!$EV$18</definedName>
    <definedName name="A126297562R">Data5!$EY$1:$EY$10,Data5!$EY$11:$EY$18</definedName>
    <definedName name="A126297562R_Data">Data5!$EY$11:$EY$18</definedName>
    <definedName name="A126297562R_Latest">Data5!$EY$18</definedName>
    <definedName name="A126297566X">Data5!$FZ$1:$FZ$10,Data5!$FZ$11:$FZ$18</definedName>
    <definedName name="A126297566X_Data">Data5!$FZ$11:$FZ$18</definedName>
    <definedName name="A126297566X_Latest">Data5!$FZ$18</definedName>
    <definedName name="A126297570R">Data5!$GF$1:$GF$10,Data5!$GF$11:$GF$18</definedName>
    <definedName name="A126297570R_Data">Data5!$GF$11:$GF$18</definedName>
    <definedName name="A126297570R_Latest">Data5!$GF$18</definedName>
    <definedName name="A126297574X">Data5!$GI$1:$GI$10,Data5!$GI$11:$GI$18</definedName>
    <definedName name="A126297574X_Data">Data5!$GI$11:$GI$18</definedName>
    <definedName name="A126297574X_Latest">Data5!$GI$18</definedName>
    <definedName name="A126297578J">Data5!$HD$1:$HD$10,Data5!$HD$11:$HD$18</definedName>
    <definedName name="A126297578J_Data">Data5!$HD$11:$HD$18</definedName>
    <definedName name="A126297578J_Latest">Data5!$HD$18</definedName>
    <definedName name="A126297582X">Data5!$IN$1:$IN$10,Data5!$IN$11:$IN$18</definedName>
    <definedName name="A126297582X_Data">Data5!$IN$11:$IN$18</definedName>
    <definedName name="A126297582X_Latest">Data5!$IN$18</definedName>
    <definedName name="A126297586J">Data6!$J$1:$J$10,Data6!$J$11:$J$18</definedName>
    <definedName name="A126297586J_Data">Data6!$J$11:$J$18</definedName>
    <definedName name="A126297586J_Latest">Data6!$J$18</definedName>
    <definedName name="A126297590X">Data6!$M$1:$M$10,Data6!$M$11:$M$18</definedName>
    <definedName name="A126297590X_Data">Data6!$M$11:$M$18</definedName>
    <definedName name="A126297590X_Latest">Data6!$M$18</definedName>
    <definedName name="A126297594J">Data6!$AB$1:$AB$10,Data6!$AB$11:$AB$18</definedName>
    <definedName name="A126297594J_Data">Data6!$AB$11:$AB$18</definedName>
    <definedName name="A126297594J_Latest">Data6!$AB$18</definedName>
    <definedName name="A126297598T">Data6!$AE$1:$AE$10,Data6!$AE$11:$AE$18</definedName>
    <definedName name="A126297598T_Data">Data6!$AE$11:$AE$18</definedName>
    <definedName name="A126297598T_Latest">Data6!$AE$18</definedName>
    <definedName name="A126297602W">Data5!$FB$1:$FB$10,Data5!$FB$11:$FB$18</definedName>
    <definedName name="A126297602W_Data">Data5!$FB$11:$FB$18</definedName>
    <definedName name="A126297602W_Latest">Data5!$FB$18</definedName>
    <definedName name="A126297606F">Data5!$FK$1:$FK$10,Data5!$FK$11:$FK$18</definedName>
    <definedName name="A126297606F_Data">Data5!$FK$11:$FK$18</definedName>
    <definedName name="A126297606F_Latest">Data5!$FK$18</definedName>
    <definedName name="A126297610W">Data5!$HM$1:$HM$10,Data5!$HM$11:$HM$18</definedName>
    <definedName name="A126297610W_Data">Data5!$HM$11:$HM$18</definedName>
    <definedName name="A126297610W_Latest">Data5!$HM$18</definedName>
    <definedName name="A126297614F">Data5!$HP$1:$HP$10,Data5!$HP$11:$HP$18</definedName>
    <definedName name="A126297614F_Data">Data5!$HP$11:$HP$18</definedName>
    <definedName name="A126297614F_Latest">Data5!$HP$18</definedName>
    <definedName name="A126297618R">Data6!$G$1:$G$10,Data6!$G$11:$G$18</definedName>
    <definedName name="A126297618R_Data">Data6!$G$11:$G$18</definedName>
    <definedName name="A126297618R_Latest">Data6!$G$18</definedName>
    <definedName name="A126297622F">Data6!$AT$1:$AT$10,Data6!$AT$11:$AT$18</definedName>
    <definedName name="A126297622F_Data">Data6!$AT$11:$AT$18</definedName>
    <definedName name="A126297622F_Latest">Data6!$AT$18</definedName>
    <definedName name="A126297626R">Data5!$EJ$1:$EJ$10,Data5!$EJ$11:$EJ$18</definedName>
    <definedName name="A126297626R_Data">Data5!$EJ$11:$EJ$18</definedName>
    <definedName name="A126297626R_Latest">Data5!$EJ$18</definedName>
    <definedName name="A126297630F">Data5!$EP$1:$EP$10,Data5!$EP$11:$EP$18</definedName>
    <definedName name="A126297630F_Data">Data5!$EP$11:$EP$18</definedName>
    <definedName name="A126297630F_Latest">Data5!$EP$18</definedName>
    <definedName name="A126297634R">Data5!$ES$1:$ES$10,Data5!$ES$11:$ES$18</definedName>
    <definedName name="A126297634R_Data">Data5!$ES$11:$ES$18</definedName>
    <definedName name="A126297634R_Latest">Data5!$ES$18</definedName>
    <definedName name="A126297638X">Data5!$FH$1:$FH$10,Data5!$FH$11:$FH$18</definedName>
    <definedName name="A126297638X_Data">Data5!$FH$11:$FH$18</definedName>
    <definedName name="A126297638X_Latest">Data5!$FH$18</definedName>
    <definedName name="A126297642R">Data5!$GR$1:$GR$10,Data5!$GR$11:$GR$18</definedName>
    <definedName name="A126297642R_Data">Data5!$GR$11:$GR$18</definedName>
    <definedName name="A126297642R_Latest">Data5!$GR$18</definedName>
    <definedName name="A126297646X">Data5!$GU$1:$GU$10,Data5!$GU$11:$GU$18</definedName>
    <definedName name="A126297646X_Data">Data5!$GU$11:$GU$18</definedName>
    <definedName name="A126297646X_Latest">Data5!$GU$18</definedName>
    <definedName name="A126297650R">Data5!$FN$1:$FN$10,Data5!$FN$11:$FN$18</definedName>
    <definedName name="A126297650R_Data">Data5!$FN$11:$FN$18</definedName>
    <definedName name="A126297650R_Latest">Data5!$FN$18</definedName>
    <definedName name="A126297654X">Data5!$GL$1:$GL$10,Data5!$GL$11:$GL$18</definedName>
    <definedName name="A126297654X_Data">Data5!$GL$11:$GL$18</definedName>
    <definedName name="A126297654X_Latest">Data5!$GL$18</definedName>
    <definedName name="A126297658J">Data5!$HG$1:$HG$10,Data5!$HG$11:$HG$18</definedName>
    <definedName name="A126297658J_Data">Data5!$HG$11:$HG$18</definedName>
    <definedName name="A126297658J_Latest">Data5!$HG$18</definedName>
    <definedName name="A126297662X">Data6!$P$1:$P$10,Data6!$P$11:$P$18</definedName>
    <definedName name="A126297662X_Data">Data6!$P$11:$P$18</definedName>
    <definedName name="A126297662X_Latest">Data6!$P$18</definedName>
    <definedName name="A126297666J">Data6!$AN$1:$AN$10,Data6!$AN$11:$AN$18</definedName>
    <definedName name="A126297666J_Data">Data6!$AN$11:$AN$18</definedName>
    <definedName name="A126297666J_Latest">Data6!$AN$18</definedName>
    <definedName name="A126297670X">Data5!$EG$1:$EG$10,Data5!$EG$11:$EG$18</definedName>
    <definedName name="A126297670X_Data">Data5!$EG$11:$EG$18</definedName>
    <definedName name="A126297670X_Latest">Data5!$EG$18</definedName>
    <definedName name="A126297674J">Data7!$FF$1:$FF$10,Data7!$FF$11:$FF$18</definedName>
    <definedName name="A126297674J_Data">Data7!$FF$11:$FF$18</definedName>
    <definedName name="A126297674J_Latest">Data7!$FF$18</definedName>
    <definedName name="A126297678T">Data7!$GA$1:$GA$10,Data7!$GA$11:$GA$18</definedName>
    <definedName name="A126297678T_Data">Data7!$GA$11:$GA$18</definedName>
    <definedName name="A126297678T_Latest">Data7!$GA$18</definedName>
    <definedName name="A126297682J">Data7!$GJ$1:$GJ$10,Data7!$GJ$11:$GJ$18</definedName>
    <definedName name="A126297682J_Data">Data7!$GJ$11:$GJ$18</definedName>
    <definedName name="A126297682J_Latest">Data7!$GJ$18</definedName>
    <definedName name="A126297686T">Data7!$GV$1:$GV$10,Data7!$GV$11:$GV$18</definedName>
    <definedName name="A126297686T_Data">Data7!$GV$11:$GV$18</definedName>
    <definedName name="A126297686T_Latest">Data7!$GV$18</definedName>
    <definedName name="A126297690J">Data7!$HH$1:$HH$10,Data7!$HH$11:$HH$18</definedName>
    <definedName name="A126297690J_Data">Data7!$HH$11:$HH$18</definedName>
    <definedName name="A126297690J_Latest">Data7!$HH$18</definedName>
    <definedName name="A126297694T">Data8!$E$1:$E$10,Data8!$E$11:$E$18</definedName>
    <definedName name="A126297694T_Data">Data8!$E$11:$E$18</definedName>
    <definedName name="A126297694T_Latest">Data8!$E$18</definedName>
    <definedName name="A126297698A">Data8!$W$1:$W$10,Data8!$W$11:$W$18</definedName>
    <definedName name="A126297698A_Data">Data8!$W$11:$W$18</definedName>
    <definedName name="A126297698A_Latest">Data8!$W$18</definedName>
    <definedName name="A126297702F">Data7!$FI$1:$FI$10,Data7!$FI$11:$FI$18</definedName>
    <definedName name="A126297702F_Data">Data7!$FI$11:$FI$18</definedName>
    <definedName name="A126297702F_Latest">Data7!$FI$18</definedName>
    <definedName name="A126297706R">Data7!$FO$1:$FO$10,Data7!$FO$11:$FO$18</definedName>
    <definedName name="A126297706R_Data">Data7!$FO$11:$FO$18</definedName>
    <definedName name="A126297706R_Latest">Data7!$FO$18</definedName>
    <definedName name="A126297710F">Data7!$HN$1:$HN$10,Data7!$HN$11:$HN$18</definedName>
    <definedName name="A126297710F_Data">Data7!$HN$11:$HN$18</definedName>
    <definedName name="A126297710F_Latest">Data7!$HN$18</definedName>
    <definedName name="A126297714R">Data8!$K$1:$K$10,Data8!$K$11:$K$18</definedName>
    <definedName name="A126297714R_Data">Data8!$K$11:$K$18</definedName>
    <definedName name="A126297714R_Latest">Data8!$K$18</definedName>
    <definedName name="A126297718X">Data7!$HE$1:$HE$10,Data7!$HE$11:$HE$18</definedName>
    <definedName name="A126297718X_Data">Data7!$HE$11:$HE$18</definedName>
    <definedName name="A126297718X_Latest">Data7!$HE$18</definedName>
    <definedName name="A126297722R">Data7!$HT$1:$HT$10,Data7!$HT$11:$HT$18</definedName>
    <definedName name="A126297722R_Data">Data7!$HT$11:$HT$18</definedName>
    <definedName name="A126297722R_Latest">Data7!$HT$18</definedName>
    <definedName name="A126297726X">Data7!$IF$1:$IF$10,Data7!$IF$11:$IF$18</definedName>
    <definedName name="A126297726X_Data">Data7!$IF$11:$IF$18</definedName>
    <definedName name="A126297726X_Latest">Data7!$IF$18</definedName>
    <definedName name="A126297730R">Data8!$T$1:$T$10,Data8!$T$11:$T$18</definedName>
    <definedName name="A126297730R_Data">Data8!$T$11:$T$18</definedName>
    <definedName name="A126297730R_Latest">Data8!$T$18</definedName>
    <definedName name="A126297734X">Data7!$EQ$1:$EQ$10,Data7!$EQ$11:$EQ$18</definedName>
    <definedName name="A126297734X_Data">Data7!$EQ$11:$EQ$18</definedName>
    <definedName name="A126297734X_Latest">Data7!$EQ$18</definedName>
    <definedName name="A126297738J">Data7!$FC$1:$FC$10,Data7!$FC$11:$FC$18</definedName>
    <definedName name="A126297738J_Data">Data7!$FC$11:$FC$18</definedName>
    <definedName name="A126297738J_Latest">Data7!$FC$18</definedName>
    <definedName name="A126297742X">Data7!$GM$1:$GM$10,Data7!$GM$11:$GM$18</definedName>
    <definedName name="A126297742X_Data">Data7!$GM$11:$GM$18</definedName>
    <definedName name="A126297742X_Latest">Data7!$GM$18</definedName>
    <definedName name="A126297746J">Data7!$HK$1:$HK$10,Data7!$HK$11:$HK$18</definedName>
    <definedName name="A126297746J_Data">Data7!$HK$11:$HK$18</definedName>
    <definedName name="A126297746J_Latest">Data7!$HK$18</definedName>
    <definedName name="A126297750X">Data7!$HQ$1:$HQ$10,Data7!$HQ$11:$HQ$18</definedName>
    <definedName name="A126297750X_Data">Data7!$HQ$11:$HQ$18</definedName>
    <definedName name="A126297750X_Latest">Data7!$HQ$18</definedName>
    <definedName name="A126297754J">Data7!$HW$1:$HW$10,Data7!$HW$11:$HW$18</definedName>
    <definedName name="A126297754J_Data">Data7!$HW$11:$HW$18</definedName>
    <definedName name="A126297754J_Latest">Data7!$HW$18</definedName>
    <definedName name="A126297758T">Data7!$IC$1:$IC$10,Data7!$IC$11:$IC$18</definedName>
    <definedName name="A126297758T_Data">Data7!$IC$11:$IC$18</definedName>
    <definedName name="A126297758T_Latest">Data7!$IC$18</definedName>
    <definedName name="A126297762J">Data8!$H$1:$H$10,Data8!$H$11:$H$18</definedName>
    <definedName name="A126297762J_Data">Data8!$H$11:$H$18</definedName>
    <definedName name="A126297762J_Latest">Data8!$H$18</definedName>
    <definedName name="A126297766T">Data8!$AC$1:$AC$10,Data8!$AC$11:$AC$18</definedName>
    <definedName name="A126297766T_Data">Data8!$AC$11:$AC$18</definedName>
    <definedName name="A126297766T_Latest">Data8!$AC$18</definedName>
    <definedName name="A126297770J">Data7!$DY$1:$DY$10,Data7!$DY$11:$DY$18</definedName>
    <definedName name="A126297770J_Data">Data7!$DY$11:$DY$18</definedName>
    <definedName name="A126297770J_Latest">Data7!$DY$18</definedName>
    <definedName name="A126297774T">Data7!$EH$1:$EH$10,Data7!$EH$11:$EH$18</definedName>
    <definedName name="A126297774T_Data">Data7!$EH$11:$EH$18</definedName>
    <definedName name="A126297774T_Latest">Data7!$EH$18</definedName>
    <definedName name="A126297778A">Data7!$EK$1:$EK$10,Data7!$EK$11:$EK$18</definedName>
    <definedName name="A126297778A_Data">Data7!$EK$11:$EK$18</definedName>
    <definedName name="A126297778A_Latest">Data7!$EK$18</definedName>
    <definedName name="A126297782T">Data7!$FL$1:$FL$10,Data7!$FL$11:$FL$18</definedName>
    <definedName name="A126297782T_Data">Data7!$FL$11:$FL$18</definedName>
    <definedName name="A126297782T_Latest">Data7!$FL$18</definedName>
    <definedName name="A126297786A">Data7!$FR$1:$FR$10,Data7!$FR$11:$FR$18</definedName>
    <definedName name="A126297786A_Data">Data7!$FR$11:$FR$18</definedName>
    <definedName name="A126297786A_Latest">Data7!$FR$18</definedName>
    <definedName name="A126297790T">Data7!$FU$1:$FU$10,Data7!$FU$11:$FU$18</definedName>
    <definedName name="A126297790T_Data">Data7!$FU$11:$FU$18</definedName>
    <definedName name="A126297790T_Latest">Data7!$FU$18</definedName>
    <definedName name="A126297794A">Data7!$GP$1:$GP$10,Data7!$GP$11:$GP$18</definedName>
    <definedName name="A126297794A_Data">Data7!$GP$11:$GP$18</definedName>
    <definedName name="A126297794A_Latest">Data7!$GP$18</definedName>
    <definedName name="A126297798K">Data7!$HZ$1:$HZ$10,Data7!$HZ$11:$HZ$18</definedName>
    <definedName name="A126297798K_Data">Data7!$HZ$11:$HZ$18</definedName>
    <definedName name="A126297798K_Latest">Data7!$HZ$18</definedName>
    <definedName name="A126297802R">Data7!$IL$1:$IL$10,Data7!$IL$11:$IL$18</definedName>
    <definedName name="A126297802R_Data">Data7!$IL$11:$IL$18</definedName>
    <definedName name="A126297802R_Latest">Data7!$IL$18</definedName>
    <definedName name="A126297806X">Data7!$IO$1:$IO$10,Data7!$IO$11:$IO$18</definedName>
    <definedName name="A126297806X_Data">Data7!$IO$11:$IO$18</definedName>
    <definedName name="A126297806X_Latest">Data7!$IO$18</definedName>
    <definedName name="A126297810R">Data8!$N$1:$N$10,Data8!$N$11:$N$18</definedName>
    <definedName name="A126297810R_Data">Data8!$N$11:$N$18</definedName>
    <definedName name="A126297810R_Latest">Data8!$N$18</definedName>
    <definedName name="A126297814X">Data8!$Q$1:$Q$10,Data8!$Q$11:$Q$18</definedName>
    <definedName name="A126297814X_Data">Data8!$Q$11:$Q$18</definedName>
    <definedName name="A126297814X_Latest">Data8!$Q$18</definedName>
    <definedName name="A126297818J">Data7!$EN$1:$EN$10,Data7!$EN$11:$EN$18</definedName>
    <definedName name="A126297818J_Data">Data7!$EN$11:$EN$18</definedName>
    <definedName name="A126297818J_Latest">Data7!$EN$18</definedName>
    <definedName name="A126297822X">Data7!$EW$1:$EW$10,Data7!$EW$11:$EW$18</definedName>
    <definedName name="A126297822X_Data">Data7!$EW$11:$EW$18</definedName>
    <definedName name="A126297822X_Latest">Data7!$EW$18</definedName>
    <definedName name="A126297826J">Data7!$GY$1:$GY$10,Data7!$GY$11:$GY$18</definedName>
    <definedName name="A126297826J_Data">Data7!$GY$11:$GY$18</definedName>
    <definedName name="A126297826J_Latest">Data7!$GY$18</definedName>
    <definedName name="A126297830X">Data7!$HB$1:$HB$10,Data7!$HB$11:$HB$18</definedName>
    <definedName name="A126297830X_Data">Data7!$HB$11:$HB$18</definedName>
    <definedName name="A126297830X_Latest">Data7!$HB$18</definedName>
    <definedName name="A126297834J">Data7!$II$1:$II$10,Data7!$II$11:$II$18</definedName>
    <definedName name="A126297834J_Data">Data7!$II$11:$II$18</definedName>
    <definedName name="A126297834J_Latest">Data7!$II$18</definedName>
    <definedName name="A126297838T">Data8!$AF$1:$AF$10,Data8!$AF$11:$AF$18</definedName>
    <definedName name="A126297838T_Data">Data8!$AF$11:$AF$18</definedName>
    <definedName name="A126297838T_Latest">Data8!$AF$18</definedName>
    <definedName name="A126297842J">Data7!$DV$1:$DV$10,Data7!$DV$11:$DV$18</definedName>
    <definedName name="A126297842J_Data">Data7!$DV$11:$DV$18</definedName>
    <definedName name="A126297842J_Latest">Data7!$DV$18</definedName>
    <definedName name="A126297846T">Data7!$EB$1:$EB$10,Data7!$EB$11:$EB$18</definedName>
    <definedName name="A126297846T_Data">Data7!$EB$11:$EB$18</definedName>
    <definedName name="A126297846T_Latest">Data7!$EB$18</definedName>
    <definedName name="A126297850J">Data7!$EE$1:$EE$10,Data7!$EE$11:$EE$18</definedName>
    <definedName name="A126297850J_Data">Data7!$EE$11:$EE$18</definedName>
    <definedName name="A126297850J_Latest">Data7!$EE$18</definedName>
    <definedName name="A126297854T">Data7!$ET$1:$ET$10,Data7!$ET$11:$ET$18</definedName>
    <definedName name="A126297854T_Data">Data7!$ET$11:$ET$18</definedName>
    <definedName name="A126297854T_Latest">Data7!$ET$18</definedName>
    <definedName name="A126297858A">Data7!$GD$1:$GD$10,Data7!$GD$11:$GD$18</definedName>
    <definedName name="A126297858A_Data">Data7!$GD$11:$GD$18</definedName>
    <definedName name="A126297858A_Latest">Data7!$GD$18</definedName>
    <definedName name="A126297862T">Data7!$GG$1:$GG$10,Data7!$GG$11:$GG$18</definedName>
    <definedName name="A126297862T_Data">Data7!$GG$11:$GG$18</definedName>
    <definedName name="A126297862T_Latest">Data7!$GG$18</definedName>
    <definedName name="A126297866A">Data7!$EZ$1:$EZ$10,Data7!$EZ$11:$EZ$18</definedName>
    <definedName name="A126297866A_Data">Data7!$EZ$11:$EZ$18</definedName>
    <definedName name="A126297866A_Latest">Data7!$EZ$18</definedName>
    <definedName name="A126297870T">Data7!$FX$1:$FX$10,Data7!$FX$11:$FX$18</definedName>
    <definedName name="A126297870T_Data">Data7!$FX$11:$FX$18</definedName>
    <definedName name="A126297870T_Latest">Data7!$FX$18</definedName>
    <definedName name="A126297874A">Data7!$GS$1:$GS$10,Data7!$GS$11:$GS$18</definedName>
    <definedName name="A126297874A_Data">Data7!$GS$11:$GS$18</definedName>
    <definedName name="A126297874A_Latest">Data7!$GS$18</definedName>
    <definedName name="A126297878K">Data8!$B$1:$B$10,Data8!$B$11:$B$18</definedName>
    <definedName name="A126297878K_Data">Data8!$B$11:$B$18</definedName>
    <definedName name="A126297878K_Latest">Data8!$B$18</definedName>
    <definedName name="A126297882A">Data8!$Z$1:$Z$10,Data8!$Z$11:$Z$18</definedName>
    <definedName name="A126297882A_Data">Data8!$Z$11:$Z$18</definedName>
    <definedName name="A126297882A_Latest">Data8!$Z$18</definedName>
    <definedName name="A126297886K">Data7!$DS$1:$DS$10,Data7!$DS$11:$DS$18</definedName>
    <definedName name="A126297886K_Data">Data7!$DS$11:$DS$18</definedName>
    <definedName name="A126297886K_Latest">Data7!$DS$18</definedName>
    <definedName name="A126297890A">Data8!$BV$1:$BV$10,Data8!$BV$11:$BV$18</definedName>
    <definedName name="A126297890A_Data">Data8!$BV$11:$BV$18</definedName>
    <definedName name="A126297890A_Latest">Data8!$BV$18</definedName>
    <definedName name="A126297894K">Data8!$CQ$1:$CQ$10,Data8!$CQ$11:$CQ$18</definedName>
    <definedName name="A126297894K_Data">Data8!$CQ$11:$CQ$18</definedName>
    <definedName name="A126297894K_Latest">Data8!$CQ$18</definedName>
    <definedName name="A126297898V">Data8!$CZ$1:$CZ$10,Data8!$CZ$11:$CZ$18</definedName>
    <definedName name="A126297898V_Data">Data8!$CZ$11:$CZ$18</definedName>
    <definedName name="A126297898V_Latest">Data8!$CZ$18</definedName>
    <definedName name="A126297902X">Data8!$DL$1:$DL$10,Data8!$DL$11:$DL$18</definedName>
    <definedName name="A126297902X_Data">Data8!$DL$11:$DL$18</definedName>
    <definedName name="A126297902X_Latest">Data8!$DL$18</definedName>
    <definedName name="A126297906J">Data8!$DX$1:$DX$10,Data8!$DX$11:$DX$18</definedName>
    <definedName name="A126297906J_Data">Data8!$DX$11:$DX$18</definedName>
    <definedName name="A126297906J_Latest">Data8!$DX$18</definedName>
    <definedName name="A126297910X">Data8!$FK$1:$FK$10,Data8!$FK$11:$FK$18</definedName>
    <definedName name="A126297910X_Data">Data8!$FK$11:$FK$18</definedName>
    <definedName name="A126297910X_Latest">Data8!$FK$18</definedName>
    <definedName name="A126297914J">Data8!$GC$1:$GC$10,Data8!$GC$11:$GC$18</definedName>
    <definedName name="A126297914J_Data">Data8!$GC$11:$GC$18</definedName>
    <definedName name="A126297914J_Latest">Data8!$GC$18</definedName>
    <definedName name="A126297918T">Data8!$BY$1:$BY$10,Data8!$BY$11:$BY$18</definedName>
    <definedName name="A126297918T_Data">Data8!$BY$11:$BY$18</definedName>
    <definedName name="A126297918T_Latest">Data8!$BY$18</definedName>
    <definedName name="A126297922J">Data8!$CE$1:$CE$10,Data8!$CE$11:$CE$18</definedName>
    <definedName name="A126297922J_Data">Data8!$CE$11:$CE$18</definedName>
    <definedName name="A126297922J_Latest">Data8!$CE$18</definedName>
    <definedName name="A126297926T">Data8!$ED$1:$ED$10,Data8!$ED$11:$ED$18</definedName>
    <definedName name="A126297926T_Data">Data8!$ED$11:$ED$18</definedName>
    <definedName name="A126297926T_Latest">Data8!$ED$18</definedName>
    <definedName name="A126297930J">Data8!$FQ$1:$FQ$10,Data8!$FQ$11:$FQ$18</definedName>
    <definedName name="A126297930J_Data">Data8!$FQ$11:$FQ$18</definedName>
    <definedName name="A126297930J_Latest">Data8!$FQ$18</definedName>
    <definedName name="A126297934T">Data8!$DU$1:$DU$10,Data8!$DU$11:$DU$18</definedName>
    <definedName name="A126297934T_Data">Data8!$DU$11:$DU$18</definedName>
    <definedName name="A126297934T_Latest">Data8!$DU$18</definedName>
    <definedName name="A126297938A">Data8!$EJ$1:$EJ$10,Data8!$EJ$11:$EJ$18</definedName>
    <definedName name="A126297938A_Data">Data8!$EJ$11:$EJ$18</definedName>
    <definedName name="A126297938A_Latest">Data8!$EJ$18</definedName>
    <definedName name="A126297942T">Data8!$EV$1:$EV$10,Data8!$EV$11:$EV$18</definedName>
    <definedName name="A126297942T_Data">Data8!$EV$11:$EV$18</definedName>
    <definedName name="A126297942T_Latest">Data8!$EV$18</definedName>
    <definedName name="A126297946A">Data8!$FZ$1:$FZ$10,Data8!$FZ$11:$FZ$18</definedName>
    <definedName name="A126297946A_Data">Data8!$FZ$11:$FZ$18</definedName>
    <definedName name="A126297946A_Latest">Data8!$FZ$18</definedName>
    <definedName name="A126297950T">Data8!$BG$1:$BG$10,Data8!$BG$11:$BG$18</definedName>
    <definedName name="A126297950T_Data">Data8!$BG$11:$BG$18</definedName>
    <definedName name="A126297950T_Latest">Data8!$BG$18</definedName>
    <definedName name="A126297954A">Data8!$BS$1:$BS$10,Data8!$BS$11:$BS$18</definedName>
    <definedName name="A126297954A_Data">Data8!$BS$11:$BS$18</definedName>
    <definedName name="A126297954A_Latest">Data8!$BS$18</definedName>
    <definedName name="A126297958K">Data8!$DC$1:$DC$10,Data8!$DC$11:$DC$18</definedName>
    <definedName name="A126297958K_Data">Data8!$DC$11:$DC$18</definedName>
    <definedName name="A126297958K_Latest">Data8!$DC$18</definedName>
    <definedName name="A126297962A">Data8!$EA$1:$EA$10,Data8!$EA$11:$EA$18</definedName>
    <definedName name="A126297962A_Data">Data8!$EA$11:$EA$18</definedName>
    <definedName name="A126297962A_Latest">Data8!$EA$18</definedName>
    <definedName name="A126297966K">Data8!$EG$1:$EG$10,Data8!$EG$11:$EG$18</definedName>
    <definedName name="A126297966K_Data">Data8!$EG$11:$EG$18</definedName>
    <definedName name="A126297966K_Latest">Data8!$EG$18</definedName>
    <definedName name="A126297970A">Data8!$EM$1:$EM$10,Data8!$EM$11:$EM$18</definedName>
    <definedName name="A126297970A_Data">Data8!$EM$11:$EM$18</definedName>
    <definedName name="A126297970A_Latest">Data8!$EM$18</definedName>
    <definedName name="A126297974K">Data8!$ES$1:$ES$10,Data8!$ES$11:$ES$18</definedName>
    <definedName name="A126297974K_Data">Data8!$ES$11:$ES$18</definedName>
    <definedName name="A126297974K_Latest">Data8!$ES$18</definedName>
    <definedName name="A126297978V">Data8!$FN$1:$FN$10,Data8!$FN$11:$FN$18</definedName>
    <definedName name="A126297978V_Data">Data8!$FN$11:$FN$18</definedName>
    <definedName name="A126297978V_Latest">Data8!$FN$18</definedName>
    <definedName name="A126297982K">Data8!$GI$1:$GI$10,Data8!$GI$11:$GI$18</definedName>
    <definedName name="A126297982K_Data">Data8!$GI$11:$GI$18</definedName>
    <definedName name="A126297982K_Latest">Data8!$GI$18</definedName>
    <definedName name="A126297986V">Data8!$AO$1:$AO$10,Data8!$AO$11:$AO$18</definedName>
    <definedName name="A126297986V_Data">Data8!$AO$11:$AO$18</definedName>
    <definedName name="A126297986V_Latest">Data8!$AO$18</definedName>
    <definedName name="A126297990K">Data8!$AX$1:$AX$10,Data8!$AX$11:$AX$18</definedName>
    <definedName name="A126297990K_Data">Data8!$AX$11:$AX$18</definedName>
    <definedName name="A126297990K_Latest">Data8!$AX$18</definedName>
    <definedName name="A126297994V">Data8!$BA$1:$BA$10,Data8!$BA$11:$BA$18</definedName>
    <definedName name="A126297994V_Data">Data8!$BA$11:$BA$18</definedName>
    <definedName name="A126297994V_Latest">Data8!$BA$18</definedName>
    <definedName name="A126297998C">Data8!$CB$1:$CB$10,Data8!$CB$11:$CB$18</definedName>
    <definedName name="A126297998C_Data">Data8!$CB$11:$CB$18</definedName>
    <definedName name="A126297998C_Latest">Data8!$CB$18</definedName>
    <definedName name="A126298002K">Data8!$CH$1:$CH$10,Data8!$CH$11:$CH$18</definedName>
    <definedName name="A126298002K_Data">Data8!$CH$11:$CH$18</definedName>
    <definedName name="A126298002K_Latest">Data8!$CH$18</definedName>
    <definedName name="A126298006V">Data8!$CK$1:$CK$10,Data8!$CK$11:$CK$18</definedName>
    <definedName name="A126298006V_Data">Data8!$CK$11:$CK$18</definedName>
    <definedName name="A126298006V_Latest">Data8!$CK$18</definedName>
    <definedName name="A126298010K">Data8!$DF$1:$DF$10,Data8!$DF$11:$DF$18</definedName>
    <definedName name="A126298010K_Data">Data8!$DF$11:$DF$18</definedName>
    <definedName name="A126298010K_Latest">Data8!$DF$18</definedName>
    <definedName name="A126298014V">Data8!$EP$1:$EP$10,Data8!$EP$11:$EP$18</definedName>
    <definedName name="A126298014V_Data">Data8!$EP$11:$EP$18</definedName>
    <definedName name="A126298014V_Latest">Data8!$EP$18</definedName>
    <definedName name="A126298018C">Data8!$FB$1:$FB$10,Data8!$FB$11:$FB$18</definedName>
    <definedName name="A126298018C_Data">Data8!$FB$11:$FB$18</definedName>
    <definedName name="A126298018C_Latest">Data8!$FB$18</definedName>
    <definedName name="A126298022V">Data8!$FE$1:$FE$10,Data8!$FE$11:$FE$18</definedName>
    <definedName name="A126298022V_Data">Data8!$FE$11:$FE$18</definedName>
    <definedName name="A126298022V_Latest">Data8!$FE$18</definedName>
    <definedName name="A126298026C">Data8!$FT$1:$FT$10,Data8!$FT$11:$FT$18</definedName>
    <definedName name="A126298026C_Data">Data8!$FT$11:$FT$18</definedName>
    <definedName name="A126298026C_Latest">Data8!$FT$18</definedName>
    <definedName name="A126298030V">Data8!$FW$1:$FW$10,Data8!$FW$11:$FW$18</definedName>
    <definedName name="A126298030V_Data">Data8!$FW$11:$FW$18</definedName>
    <definedName name="A126298030V_Latest">Data8!$FW$18</definedName>
    <definedName name="A126298034C">Data8!$BD$1:$BD$10,Data8!$BD$11:$BD$18</definedName>
    <definedName name="A126298034C_Data">Data8!$BD$11:$BD$18</definedName>
    <definedName name="A126298034C_Latest">Data8!$BD$18</definedName>
    <definedName name="A126298038L">Data8!$BM$1:$BM$10,Data8!$BM$11:$BM$18</definedName>
    <definedName name="A126298038L_Data">Data8!$BM$11:$BM$18</definedName>
    <definedName name="A126298038L_Latest">Data8!$BM$18</definedName>
    <definedName name="A126298042C">Data8!$DO$1:$DO$10,Data8!$DO$11:$DO$18</definedName>
    <definedName name="A126298042C_Data">Data8!$DO$11:$DO$18</definedName>
    <definedName name="A126298042C_Latest">Data8!$DO$18</definedName>
    <definedName name="A126298046L">Data8!$DR$1:$DR$10,Data8!$DR$11:$DR$18</definedName>
    <definedName name="A126298046L_Data">Data8!$DR$11:$DR$18</definedName>
    <definedName name="A126298046L_Latest">Data8!$DR$18</definedName>
    <definedName name="A126298050C">Data8!$EY$1:$EY$10,Data8!$EY$11:$EY$18</definedName>
    <definedName name="A126298050C_Data">Data8!$EY$11:$EY$18</definedName>
    <definedName name="A126298050C_Latest">Data8!$EY$18</definedName>
    <definedName name="A126298054L">Data8!$GL$1:$GL$10,Data8!$GL$11:$GL$18</definedName>
    <definedName name="A126298054L_Data">Data8!$GL$11:$GL$18</definedName>
    <definedName name="A126298054L_Latest">Data8!$GL$18</definedName>
    <definedName name="A126298058W">Data8!$AL$1:$AL$10,Data8!$AL$11:$AL$18</definedName>
    <definedName name="A126298058W_Data">Data8!$AL$11:$AL$18</definedName>
    <definedName name="A126298058W_Latest">Data8!$AL$18</definedName>
    <definedName name="A126298062L">Data8!$AR$1:$AR$10,Data8!$AR$11:$AR$18</definedName>
    <definedName name="A126298062L_Data">Data8!$AR$11:$AR$18</definedName>
    <definedName name="A126298062L_Latest">Data8!$AR$18</definedName>
    <definedName name="A126298066W">Data8!$AU$1:$AU$10,Data8!$AU$11:$AU$18</definedName>
    <definedName name="A126298066W_Data">Data8!$AU$11:$AU$18</definedName>
    <definedName name="A126298066W_Latest">Data8!$AU$18</definedName>
    <definedName name="A126298070L">Data8!$BJ$1:$BJ$10,Data8!$BJ$11:$BJ$18</definedName>
    <definedName name="A126298070L_Data">Data8!$BJ$11:$BJ$18</definedName>
    <definedName name="A126298070L_Latest">Data8!$BJ$18</definedName>
    <definedName name="A126298074W">Data8!$CT$1:$CT$10,Data8!$CT$11:$CT$18</definedName>
    <definedName name="A126298074W_Data">Data8!$CT$11:$CT$18</definedName>
    <definedName name="A126298074W_Latest">Data8!$CT$18</definedName>
    <definedName name="A126298078F">Data8!$CW$1:$CW$10,Data8!$CW$11:$CW$18</definedName>
    <definedName name="A126298078F_Data">Data8!$CW$11:$CW$18</definedName>
    <definedName name="A126298078F_Latest">Data8!$CW$18</definedName>
    <definedName name="A126298082W">Data8!$BP$1:$BP$10,Data8!$BP$11:$BP$18</definedName>
    <definedName name="A126298082W_Data">Data8!$BP$11:$BP$18</definedName>
    <definedName name="A126298082W_Latest">Data8!$BP$18</definedName>
    <definedName name="A126298086F">Data8!$CN$1:$CN$10,Data8!$CN$11:$CN$18</definedName>
    <definedName name="A126298086F_Data">Data8!$CN$11:$CN$18</definedName>
    <definedName name="A126298086F_Latest">Data8!$CN$18</definedName>
    <definedName name="A126298090W">Data8!$DI$1:$DI$10,Data8!$DI$11:$DI$18</definedName>
    <definedName name="A126298090W_Data">Data8!$DI$11:$DI$18</definedName>
    <definedName name="A126298090W_Latest">Data8!$DI$18</definedName>
    <definedName name="A126298094F">Data8!$FH$1:$FH$10,Data8!$FH$11:$FH$18</definedName>
    <definedName name="A126298094F_Data">Data8!$FH$11:$FH$18</definedName>
    <definedName name="A126298094F_Latest">Data8!$FH$18</definedName>
    <definedName name="A126298098R">Data8!$GF$1:$GF$10,Data8!$GF$11:$GF$18</definedName>
    <definedName name="A126298098R_Data">Data8!$GF$11:$GF$18</definedName>
    <definedName name="A126298098R_Latest">Data8!$GF$18</definedName>
    <definedName name="A126298102V">Data8!$AI$1:$AI$10,Data8!$AI$11:$AI$18</definedName>
    <definedName name="A126298102V_Data">Data8!$AI$11:$AI$18</definedName>
    <definedName name="A126298102V_Latest">Data8!$AI$18</definedName>
    <definedName name="A126298106C">Data8!$IB$1:$IB$10,Data8!$IB$11:$IB$18</definedName>
    <definedName name="A126298106C_Data">Data8!$IB$11:$IB$18</definedName>
    <definedName name="A126298106C_Latest">Data8!$IB$18</definedName>
    <definedName name="A126298110V">Data9!$G$1:$G$10,Data9!$G$11:$G$18</definedName>
    <definedName name="A126298110V_Data">Data9!$G$11:$G$18</definedName>
    <definedName name="A126298110V_Latest">Data9!$G$18</definedName>
    <definedName name="A126298114C">Data9!$P$1:$P$10,Data9!$P$11:$P$18</definedName>
    <definedName name="A126298114C_Data">Data9!$P$11:$P$18</definedName>
    <definedName name="A126298114C_Latest">Data9!$P$18</definedName>
    <definedName name="A126298118L">Data9!$AB$1:$AB$10,Data9!$AB$11:$AB$18</definedName>
    <definedName name="A126298118L_Data">Data9!$AB$11:$AB$18</definedName>
    <definedName name="A126298118L_Latest">Data9!$AB$18</definedName>
    <definedName name="A126298122C">Data9!$AN$1:$AN$10,Data9!$AN$11:$AN$18</definedName>
    <definedName name="A126298122C_Data">Data9!$AN$11:$AN$18</definedName>
    <definedName name="A126298122C_Latest">Data9!$AN$18</definedName>
    <definedName name="A126298126L">Data9!$CA$1:$CA$10,Data9!$CA$11:$CA$18</definedName>
    <definedName name="A126298126L_Data">Data9!$CA$11:$CA$18</definedName>
    <definedName name="A126298126L_Latest">Data9!$CA$18</definedName>
    <definedName name="A126298130C">Data9!$CS$1:$CS$10,Data9!$CS$11:$CS$18</definedName>
    <definedName name="A126298130C_Data">Data9!$CS$11:$CS$18</definedName>
    <definedName name="A126298130C_Latest">Data9!$CS$18</definedName>
    <definedName name="A126298134L">Data8!$IE$1:$IE$10,Data8!$IE$11:$IE$18</definedName>
    <definedName name="A126298134L_Data">Data8!$IE$11:$IE$18</definedName>
    <definedName name="A126298134L_Latest">Data8!$IE$18</definedName>
    <definedName name="A126298138W">Data8!$IK$1:$IK$10,Data8!$IK$11:$IK$18</definedName>
    <definedName name="A126298138W_Data">Data8!$IK$11:$IK$18</definedName>
    <definedName name="A126298138W_Latest">Data8!$IK$18</definedName>
    <definedName name="A126298142L">Data9!$AT$1:$AT$10,Data9!$AT$11:$AT$18</definedName>
    <definedName name="A126298142L_Data">Data9!$AT$11:$AT$18</definedName>
    <definedName name="A126298142L_Latest">Data9!$AT$18</definedName>
    <definedName name="A126298146W">Data9!$CG$1:$CG$10,Data9!$CG$11:$CG$18</definedName>
    <definedName name="A126298146W_Data">Data9!$CG$11:$CG$18</definedName>
    <definedName name="A126298146W_Latest">Data9!$CG$18</definedName>
    <definedName name="A126298150L">Data9!$AK$1:$AK$10,Data9!$AK$11:$AK$18</definedName>
    <definedName name="A126298150L_Data">Data9!$AK$11:$AK$18</definedName>
    <definedName name="A126298150L_Latest">Data9!$AK$18</definedName>
    <definedName name="A126298154W">Data9!$AZ$1:$AZ$10,Data9!$AZ$11:$AZ$18</definedName>
    <definedName name="A126298154W_Data">Data9!$AZ$11:$AZ$18</definedName>
    <definedName name="A126298154W_Latest">Data9!$AZ$18</definedName>
    <definedName name="A126298158F">Data9!$BL$1:$BL$10,Data9!$BL$11:$BL$18</definedName>
    <definedName name="A126298158F_Data">Data9!$BL$11:$BL$18</definedName>
    <definedName name="A126298158F_Latest">Data9!$BL$18</definedName>
    <definedName name="A126298162W">Data9!$CP$1:$CP$10,Data9!$CP$11:$CP$18</definedName>
    <definedName name="A126298162W_Data">Data9!$CP$11:$CP$18</definedName>
    <definedName name="A126298162W_Latest">Data9!$CP$18</definedName>
    <definedName name="A126298166F">Data8!$HM$1:$HM$10,Data8!$HM$11:$HM$18</definedName>
    <definedName name="A126298166F_Data">Data8!$HM$11:$HM$18</definedName>
    <definedName name="A126298166F_Latest">Data8!$HM$18</definedName>
    <definedName name="A126298170W">Data8!$HY$1:$HY$10,Data8!$HY$11:$HY$18</definedName>
    <definedName name="A126298170W_Data">Data8!$HY$11:$HY$18</definedName>
    <definedName name="A126298170W_Latest">Data8!$HY$18</definedName>
    <definedName name="A126298174F">Data9!$S$1:$S$10,Data9!$S$11:$S$18</definedName>
    <definedName name="A126298174F_Data">Data9!$S$11:$S$18</definedName>
    <definedName name="A126298174F_Latest">Data9!$S$18</definedName>
    <definedName name="A126298178R">Data9!$AQ$1:$AQ$10,Data9!$AQ$11:$AQ$18</definedName>
    <definedName name="A126298178R_Data">Data9!$AQ$11:$AQ$18</definedName>
    <definedName name="A126298178R_Latest">Data9!$AQ$18</definedName>
    <definedName name="A126298182F">Data9!$AW$1:$AW$10,Data9!$AW$11:$AW$18</definedName>
    <definedName name="A126298182F_Data">Data9!$AW$11:$AW$18</definedName>
    <definedName name="A126298182F_Latest">Data9!$AW$18</definedName>
    <definedName name="A126298186R">Data9!$BC$1:$BC$10,Data9!$BC$11:$BC$18</definedName>
    <definedName name="A126298186R_Data">Data9!$BC$11:$BC$18</definedName>
    <definedName name="A126298186R_Latest">Data9!$BC$18</definedName>
    <definedName name="A126298190F">Data9!$BI$1:$BI$10,Data9!$BI$11:$BI$18</definedName>
    <definedName name="A126298190F_Data">Data9!$BI$11:$BI$18</definedName>
    <definedName name="A126298190F_Latest">Data9!$BI$18</definedName>
    <definedName name="A126298194R">Data9!$CD$1:$CD$10,Data9!$CD$11:$CD$18</definedName>
    <definedName name="A126298194R_Data">Data9!$CD$11:$CD$18</definedName>
    <definedName name="A126298194R_Latest">Data9!$CD$18</definedName>
    <definedName name="A126298198X">Data9!$CY$1:$CY$10,Data9!$CY$11:$CY$18</definedName>
    <definedName name="A126298198X_Data">Data9!$CY$11:$CY$18</definedName>
    <definedName name="A126298198X_Latest">Data9!$CY$18</definedName>
    <definedName name="A126298202C">Data8!$GU$1:$GU$10,Data8!$GU$11:$GU$18</definedName>
    <definedName name="A126298202C_Data">Data8!$GU$11:$GU$18</definedName>
    <definedName name="A126298202C_Latest">Data8!$GU$18</definedName>
    <definedName name="A126298206L">Data8!$HD$1:$HD$10,Data8!$HD$11:$HD$18</definedName>
    <definedName name="A126298206L_Data">Data8!$HD$11:$HD$18</definedName>
    <definedName name="A126298206L_Latest">Data8!$HD$18</definedName>
    <definedName name="A126298210C">Data8!$HG$1:$HG$10,Data8!$HG$11:$HG$18</definedName>
    <definedName name="A126298210C_Data">Data8!$HG$11:$HG$18</definedName>
    <definedName name="A126298210C_Latest">Data8!$HG$18</definedName>
    <definedName name="A126298214L">Data8!$IH$1:$IH$10,Data8!$IH$11:$IH$18</definedName>
    <definedName name="A126298214L_Data">Data8!$IH$11:$IH$18</definedName>
    <definedName name="A126298214L_Latest">Data8!$IH$18</definedName>
    <definedName name="A126298218W">Data8!$IN$1:$IN$10,Data8!$IN$11:$IN$18</definedName>
    <definedName name="A126298218W_Data">Data8!$IN$11:$IN$18</definedName>
    <definedName name="A126298218W_Latest">Data8!$IN$18</definedName>
    <definedName name="A126298222L">Data8!$IQ$1:$IQ$10,Data8!$IQ$11:$IQ$18</definedName>
    <definedName name="A126298222L_Data">Data8!$IQ$11:$IQ$18</definedName>
    <definedName name="A126298222L_Latest">Data8!$IQ$18</definedName>
    <definedName name="A126298226W">Data9!$V$1:$V$10,Data9!$V$11:$V$18</definedName>
    <definedName name="A126298226W_Data">Data9!$V$11:$V$18</definedName>
    <definedName name="A126298226W_Latest">Data9!$V$18</definedName>
    <definedName name="A126298230L">Data9!$BF$1:$BF$10,Data9!$BF$11:$BF$18</definedName>
    <definedName name="A126298230L_Data">Data9!$BF$11:$BF$18</definedName>
    <definedName name="A126298230L_Latest">Data9!$BF$18</definedName>
    <definedName name="A126298234W">Data9!$BR$1:$BR$10,Data9!$BR$11:$BR$18</definedName>
    <definedName name="A126298234W_Data">Data9!$BR$11:$BR$18</definedName>
    <definedName name="A126298234W_Latest">Data9!$BR$18</definedName>
    <definedName name="A126298238F">Data9!$BU$1:$BU$10,Data9!$BU$11:$BU$18</definedName>
    <definedName name="A126298238F_Data">Data9!$BU$11:$BU$18</definedName>
    <definedName name="A126298238F_Latest">Data9!$BU$18</definedName>
    <definedName name="A126298242W">Data9!$CJ$1:$CJ$10,Data9!$CJ$11:$CJ$18</definedName>
    <definedName name="A126298242W_Data">Data9!$CJ$11:$CJ$18</definedName>
    <definedName name="A126298242W_Latest">Data9!$CJ$18</definedName>
    <definedName name="A126298246F">Data9!$CM$1:$CM$10,Data9!$CM$11:$CM$18</definedName>
    <definedName name="A126298246F_Data">Data9!$CM$11:$CM$18</definedName>
    <definedName name="A126298246F_Latest">Data9!$CM$18</definedName>
    <definedName name="A126298250W">Data8!$HJ$1:$HJ$10,Data8!$HJ$11:$HJ$18</definedName>
    <definedName name="A126298250W_Data">Data8!$HJ$11:$HJ$18</definedName>
    <definedName name="A126298250W_Latest">Data8!$HJ$18</definedName>
    <definedName name="A126298254F">Data8!$HS$1:$HS$10,Data8!$HS$11:$HS$18</definedName>
    <definedName name="A126298254F_Data">Data8!$HS$11:$HS$18</definedName>
    <definedName name="A126298254F_Latest">Data8!$HS$18</definedName>
    <definedName name="A126298258R">Data9!$AE$1:$AE$10,Data9!$AE$11:$AE$18</definedName>
    <definedName name="A126298258R_Data">Data9!$AE$11:$AE$18</definedName>
    <definedName name="A126298258R_Latest">Data9!$AE$18</definedName>
    <definedName name="A126298262F">Data9!$AH$1:$AH$10,Data9!$AH$11:$AH$18</definedName>
    <definedName name="A126298262F_Data">Data9!$AH$11:$AH$18</definedName>
    <definedName name="A126298262F_Latest">Data9!$AH$18</definedName>
    <definedName name="A126298266R">Data9!$BO$1:$BO$10,Data9!$BO$11:$BO$18</definedName>
    <definedName name="A126298266R_Data">Data9!$BO$11:$BO$18</definedName>
    <definedName name="A126298266R_Latest">Data9!$BO$18</definedName>
    <definedName name="A126298270F">Data9!$DB$1:$DB$10,Data9!$DB$11:$DB$18</definedName>
    <definedName name="A126298270F_Data">Data9!$DB$11:$DB$18</definedName>
    <definedName name="A126298270F_Latest">Data9!$DB$18</definedName>
    <definedName name="A126298274R">Data8!$GR$1:$GR$10,Data8!$GR$11:$GR$18</definedName>
    <definedName name="A126298274R_Data">Data8!$GR$11:$GR$18</definedName>
    <definedName name="A126298274R_Latest">Data8!$GR$18</definedName>
    <definedName name="A126298278X">Data8!$GX$1:$GX$10,Data8!$GX$11:$GX$18</definedName>
    <definedName name="A126298278X_Data">Data8!$GX$11:$GX$18</definedName>
    <definedName name="A126298278X_Latest">Data8!$GX$18</definedName>
    <definedName name="A126298282R">Data8!$HA$1:$HA$10,Data8!$HA$11:$HA$18</definedName>
    <definedName name="A126298282R_Data">Data8!$HA$11:$HA$18</definedName>
    <definedName name="A126298282R_Latest">Data8!$HA$18</definedName>
    <definedName name="A126298286X">Data8!$HP$1:$HP$10,Data8!$HP$11:$HP$18</definedName>
    <definedName name="A126298286X_Data">Data8!$HP$11:$HP$18</definedName>
    <definedName name="A126298286X_Latest">Data8!$HP$18</definedName>
    <definedName name="A126298290R">Data9!$J$1:$J$10,Data9!$J$11:$J$18</definedName>
    <definedName name="A126298290R_Data">Data9!$J$11:$J$18</definedName>
    <definedName name="A126298290R_Latest">Data9!$J$18</definedName>
    <definedName name="A126298294X">Data9!$M$1:$M$10,Data9!$M$11:$M$18</definedName>
    <definedName name="A126298294X_Data">Data9!$M$11:$M$18</definedName>
    <definedName name="A126298294X_Latest">Data9!$M$18</definedName>
    <definedName name="A126298298J">Data8!$HV$1:$HV$10,Data8!$HV$11:$HV$18</definedName>
    <definedName name="A126298298J_Data">Data8!$HV$11:$HV$18</definedName>
    <definedName name="A126298298J_Latest">Data8!$HV$18</definedName>
    <definedName name="A126298302L">Data9!$D$1:$D$10,Data9!$D$11:$D$18</definedName>
    <definedName name="A126298302L_Data">Data9!$D$11:$D$18</definedName>
    <definedName name="A126298302L_Latest">Data9!$D$18</definedName>
    <definedName name="A126298306W">Data9!$Y$1:$Y$10,Data9!$Y$11:$Y$18</definedName>
    <definedName name="A126298306W_Data">Data9!$Y$11:$Y$18</definedName>
    <definedName name="A126298306W_Latest">Data9!$Y$18</definedName>
    <definedName name="A126298310L">Data9!$BX$1:$BX$10,Data9!$BX$11:$BX$18</definedName>
    <definedName name="A126298310L_Data">Data9!$BX$11:$BX$18</definedName>
    <definedName name="A126298310L_Latest">Data9!$BX$18</definedName>
    <definedName name="A126298314W">Data9!$CV$1:$CV$10,Data9!$CV$11:$CV$18</definedName>
    <definedName name="A126298314W_Data">Data9!$CV$11:$CV$18</definedName>
    <definedName name="A126298314W_Latest">Data9!$CV$18</definedName>
    <definedName name="A126298318F">Data8!$GO$1:$GO$10,Data8!$GO$11:$GO$18</definedName>
    <definedName name="A126298318F_Data">Data8!$GO$11:$GO$18</definedName>
    <definedName name="A126298318F_Latest">Data8!$GO$18</definedName>
    <definedName name="A126298322W">Data5!$N$1:$N$10,Data5!$N$11:$N$18</definedName>
    <definedName name="A126298322W_Data">Data5!$N$11:$N$18</definedName>
    <definedName name="A126298322W_Latest">Data5!$N$18</definedName>
    <definedName name="A126298326F">Data5!$AI$1:$AI$10,Data5!$AI$11:$AI$18</definedName>
    <definedName name="A126298326F_Data">Data5!$AI$11:$AI$18</definedName>
    <definedName name="A126298326F_Latest">Data5!$AI$18</definedName>
    <definedName name="A126298330W">Data5!$AR$1:$AR$10,Data5!$AR$11:$AR$18</definedName>
    <definedName name="A126298330W_Data">Data5!$AR$11:$AR$18</definedName>
    <definedName name="A126298330W_Latest">Data5!$AR$18</definedName>
    <definedName name="A126298334F">Data5!$BD$1:$BD$10,Data5!$BD$11:$BD$18</definedName>
    <definedName name="A126298334F_Data">Data5!$BD$11:$BD$18</definedName>
    <definedName name="A126298334F_Latest">Data5!$BD$18</definedName>
    <definedName name="A126298338R">Data5!$BP$1:$BP$10,Data5!$BP$11:$BP$18</definedName>
    <definedName name="A126298338R_Data">Data5!$BP$11:$BP$18</definedName>
    <definedName name="A126298338R_Latest">Data5!$BP$18</definedName>
    <definedName name="A126298342F">Data5!$DC$1:$DC$10,Data5!$DC$11:$DC$18</definedName>
    <definedName name="A126298342F_Data">Data5!$DC$11:$DC$18</definedName>
    <definedName name="A126298342F_Latest">Data5!$DC$18</definedName>
    <definedName name="A126298346R">Data5!$DU$1:$DU$10,Data5!$DU$11:$DU$18</definedName>
    <definedName name="A126298346R_Data">Data5!$DU$11:$DU$18</definedName>
    <definedName name="A126298346R_Latest">Data5!$DU$18</definedName>
    <definedName name="A126298350F">Data5!$Q$1:$Q$10,Data5!$Q$11:$Q$18</definedName>
    <definedName name="A126298350F_Data">Data5!$Q$11:$Q$18</definedName>
    <definedName name="A126298350F_Latest">Data5!$Q$18</definedName>
    <definedName name="A126298354R">Data5!$W$1:$W$10,Data5!$W$11:$W$18</definedName>
    <definedName name="A126298354R_Data">Data5!$W$11:$W$18</definedName>
    <definedName name="A126298354R_Latest">Data5!$W$18</definedName>
    <definedName name="A126298358X">Data5!$BV$1:$BV$10,Data5!$BV$11:$BV$18</definedName>
    <definedName name="A126298358X_Data">Data5!$BV$11:$BV$18</definedName>
    <definedName name="A126298358X_Latest">Data5!$BV$18</definedName>
    <definedName name="A126298362R">Data5!$DI$1:$DI$10,Data5!$DI$11:$DI$18</definedName>
    <definedName name="A126298362R_Data">Data5!$DI$11:$DI$18</definedName>
    <definedName name="A126298362R_Latest">Data5!$DI$18</definedName>
    <definedName name="A126298366X">Data5!$BM$1:$BM$10,Data5!$BM$11:$BM$18</definedName>
    <definedName name="A126298366X_Data">Data5!$BM$11:$BM$18</definedName>
    <definedName name="A126298366X_Latest">Data5!$BM$18</definedName>
    <definedName name="A126298370R">Data5!$CB$1:$CB$10,Data5!$CB$11:$CB$18</definedName>
    <definedName name="A126298370R_Data">Data5!$CB$11:$CB$18</definedName>
    <definedName name="A126298370R_Latest">Data5!$CB$18</definedName>
    <definedName name="A126298374X">Data5!$CN$1:$CN$10,Data5!$CN$11:$CN$18</definedName>
    <definedName name="A126298374X_Data">Data5!$CN$11:$CN$18</definedName>
    <definedName name="A126298374X_Latest">Data5!$CN$18</definedName>
    <definedName name="A126298378J">Data5!$DR$1:$DR$10,Data5!$DR$11:$DR$18</definedName>
    <definedName name="A126298378J_Data">Data5!$DR$11:$DR$18</definedName>
    <definedName name="A126298378J_Latest">Data5!$DR$18</definedName>
    <definedName name="A126298382X">Data4!$IO$1:$IO$10,Data4!$IO$11:$IO$18</definedName>
    <definedName name="A126298382X_Data">Data4!$IO$11:$IO$18</definedName>
    <definedName name="A126298382X_Latest">Data4!$IO$18</definedName>
    <definedName name="A126298386J">Data5!$K$1:$K$10,Data5!$K$11:$K$18</definedName>
    <definedName name="A126298386J_Data">Data5!$K$11:$K$18</definedName>
    <definedName name="A126298386J_Latest">Data5!$K$18</definedName>
    <definedName name="A126298390X">Data5!$AU$1:$AU$10,Data5!$AU$11:$AU$18</definedName>
    <definedName name="A126298390X_Data">Data5!$AU$11:$AU$18</definedName>
    <definedName name="A126298390X_Latest">Data5!$AU$18</definedName>
    <definedName name="A126298394J">Data5!$BS$1:$BS$10,Data5!$BS$11:$BS$18</definedName>
    <definedName name="A126298394J_Data">Data5!$BS$11:$BS$18</definedName>
    <definedName name="A126298394J_Latest">Data5!$BS$18</definedName>
    <definedName name="A126298398T">Data5!$BY$1:$BY$10,Data5!$BY$11:$BY$18</definedName>
    <definedName name="A126298398T_Data">Data5!$BY$11:$BY$18</definedName>
    <definedName name="A126298398T_Latest">Data5!$BY$18</definedName>
    <definedName name="A126298402W">Data5!$CE$1:$CE$10,Data5!$CE$11:$CE$18</definedName>
    <definedName name="A126298402W_Data">Data5!$CE$11:$CE$18</definedName>
    <definedName name="A126298402W_Latest">Data5!$CE$18</definedName>
    <definedName name="A126298406F">Data5!$CK$1:$CK$10,Data5!$CK$11:$CK$18</definedName>
    <definedName name="A126298406F_Data">Data5!$CK$11:$CK$18</definedName>
    <definedName name="A126298406F_Latest">Data5!$CK$18</definedName>
    <definedName name="A126298410W">Data5!$DF$1:$DF$10,Data5!$DF$11:$DF$18</definedName>
    <definedName name="A126298410W_Data">Data5!$DF$11:$DF$18</definedName>
    <definedName name="A126298410W_Latest">Data5!$DF$18</definedName>
    <definedName name="A126298414F">Data5!$EA$1:$EA$10,Data5!$EA$11:$EA$18</definedName>
    <definedName name="A126298414F_Data">Data5!$EA$11:$EA$18</definedName>
    <definedName name="A126298414F_Latest">Data5!$EA$18</definedName>
    <definedName name="A126298418R">Data4!$HW$1:$HW$10,Data4!$HW$11:$HW$18</definedName>
    <definedName name="A126298418R_Data">Data4!$HW$11:$HW$18</definedName>
    <definedName name="A126298418R_Latest">Data4!$HW$18</definedName>
    <definedName name="A126298422F">Data4!$IF$1:$IF$10,Data4!$IF$11:$IF$18</definedName>
    <definedName name="A126298422F_Data">Data4!$IF$11:$IF$18</definedName>
    <definedName name="A126298422F_Latest">Data4!$IF$18</definedName>
    <definedName name="A126298426R">Data4!$II$1:$II$10,Data4!$II$11:$II$18</definedName>
    <definedName name="A126298426R_Data">Data4!$II$11:$II$18</definedName>
    <definedName name="A126298426R_Latest">Data4!$II$18</definedName>
    <definedName name="A126298430F">Data5!$T$1:$T$10,Data5!$T$11:$T$18</definedName>
    <definedName name="A126298430F_Data">Data5!$T$11:$T$18</definedName>
    <definedName name="A126298430F_Latest">Data5!$T$18</definedName>
    <definedName name="A126298434R">Data5!$Z$1:$Z$10,Data5!$Z$11:$Z$18</definedName>
    <definedName name="A126298434R_Data">Data5!$Z$11:$Z$18</definedName>
    <definedName name="A126298434R_Latest">Data5!$Z$18</definedName>
    <definedName name="A126298438X">Data5!$AC$1:$AC$10,Data5!$AC$11:$AC$18</definedName>
    <definedName name="A126298438X_Data">Data5!$AC$11:$AC$18</definedName>
    <definedName name="A126298438X_Latest">Data5!$AC$18</definedName>
    <definedName name="A126298442R">Data5!$AX$1:$AX$10,Data5!$AX$11:$AX$18</definedName>
    <definedName name="A126298442R_Data">Data5!$AX$11:$AX$18</definedName>
    <definedName name="A126298442R_Latest">Data5!$AX$18</definedName>
    <definedName name="A126298446X">Data5!$CH$1:$CH$10,Data5!$CH$11:$CH$18</definedName>
    <definedName name="A126298446X_Data">Data5!$CH$11:$CH$18</definedName>
    <definedName name="A126298446X_Latest">Data5!$CH$18</definedName>
    <definedName name="A126298450R">Data5!$CT$1:$CT$10,Data5!$CT$11:$CT$18</definedName>
    <definedName name="A126298450R_Data">Data5!$CT$11:$CT$18</definedName>
    <definedName name="A126298450R_Latest">Data5!$CT$18</definedName>
    <definedName name="A126298454X">Data5!$CW$1:$CW$10,Data5!$CW$11:$CW$18</definedName>
    <definedName name="A126298454X_Data">Data5!$CW$11:$CW$18</definedName>
    <definedName name="A126298454X_Latest">Data5!$CW$18</definedName>
    <definedName name="A126298458J">Data5!$DL$1:$DL$10,Data5!$DL$11:$DL$18</definedName>
    <definedName name="A126298458J_Data">Data5!$DL$11:$DL$18</definedName>
    <definedName name="A126298458J_Latest">Data5!$DL$18</definedName>
    <definedName name="A126298462X">Data5!$DO$1:$DO$10,Data5!$DO$11:$DO$18</definedName>
    <definedName name="A126298462X_Data">Data5!$DO$11:$DO$18</definedName>
    <definedName name="A126298462X_Latest">Data5!$DO$18</definedName>
    <definedName name="A126298466J">Data4!$IL$1:$IL$10,Data4!$IL$11:$IL$18</definedName>
    <definedName name="A126298466J_Data">Data4!$IL$11:$IL$18</definedName>
    <definedName name="A126298466J_Latest">Data4!$IL$18</definedName>
    <definedName name="A126298470X">Data5!$E$1:$E$10,Data5!$E$11:$E$18</definedName>
    <definedName name="A126298470X_Data">Data5!$E$11:$E$18</definedName>
    <definedName name="A126298470X_Latest">Data5!$E$18</definedName>
    <definedName name="A126298474J">Data5!$BG$1:$BG$10,Data5!$BG$11:$BG$18</definedName>
    <definedName name="A126298474J_Data">Data5!$BG$11:$BG$18</definedName>
    <definedName name="A126298474J_Latest">Data5!$BG$18</definedName>
    <definedName name="A126298478T">Data5!$BJ$1:$BJ$10,Data5!$BJ$11:$BJ$18</definedName>
    <definedName name="A126298478T_Data">Data5!$BJ$11:$BJ$18</definedName>
    <definedName name="A126298478T_Latest">Data5!$BJ$18</definedName>
    <definedName name="A126298482J">Data5!$CQ$1:$CQ$10,Data5!$CQ$11:$CQ$18</definedName>
    <definedName name="A126298482J_Data">Data5!$CQ$11:$CQ$18</definedName>
    <definedName name="A126298482J_Latest">Data5!$CQ$18</definedName>
    <definedName name="A126298486T">Data5!$ED$1:$ED$10,Data5!$ED$11:$ED$18</definedName>
    <definedName name="A126298486T_Data">Data5!$ED$11:$ED$18</definedName>
    <definedName name="A126298486T_Latest">Data5!$ED$18</definedName>
    <definedName name="A126298490J">Data4!$HT$1:$HT$10,Data4!$HT$11:$HT$18</definedName>
    <definedName name="A126298490J_Data">Data4!$HT$11:$HT$18</definedName>
    <definedName name="A126298490J_Latest">Data4!$HT$18</definedName>
    <definedName name="A126298494T">Data4!$HZ$1:$HZ$10,Data4!$HZ$11:$HZ$18</definedName>
    <definedName name="A126298494T_Data">Data4!$HZ$11:$HZ$18</definedName>
    <definedName name="A126298494T_Latest">Data4!$HZ$18</definedName>
    <definedName name="A126298498A">Data4!$IC$1:$IC$10,Data4!$IC$11:$IC$18</definedName>
    <definedName name="A126298498A_Data">Data4!$IC$11:$IC$18</definedName>
    <definedName name="A126298498A_Latest">Data4!$IC$18</definedName>
    <definedName name="A126298502F">Data5!$B$1:$B$10,Data5!$B$11:$B$18</definedName>
    <definedName name="A126298502F_Data">Data5!$B$11:$B$18</definedName>
    <definedName name="A126298502F_Latest">Data5!$B$18</definedName>
    <definedName name="A126298506R">Data5!$AL$1:$AL$10,Data5!$AL$11:$AL$18</definedName>
    <definedName name="A126298506R_Data">Data5!$AL$11:$AL$18</definedName>
    <definedName name="A126298506R_Latest">Data5!$AL$18</definedName>
    <definedName name="A126298510F">Data5!$AO$1:$AO$10,Data5!$AO$11:$AO$18</definedName>
    <definedName name="A126298510F_Data">Data5!$AO$11:$AO$18</definedName>
    <definedName name="A126298510F_Latest">Data5!$AO$18</definedName>
    <definedName name="A126298514R">Data5!$H$1:$H$10,Data5!$H$11:$H$18</definedName>
    <definedName name="A126298514R_Data">Data5!$H$11:$H$18</definedName>
    <definedName name="A126298514R_Latest">Data5!$H$18</definedName>
    <definedName name="A126298518X">Data5!$AF$1:$AF$10,Data5!$AF$11:$AF$18</definedName>
    <definedName name="A126298518X_Data">Data5!$AF$11:$AF$18</definedName>
    <definedName name="A126298518X_Latest">Data5!$AF$18</definedName>
    <definedName name="A126298522R">Data5!$BA$1:$BA$10,Data5!$BA$11:$BA$18</definedName>
    <definedName name="A126298522R_Data">Data5!$BA$11:$BA$18</definedName>
    <definedName name="A126298522R_Latest">Data5!$BA$18</definedName>
    <definedName name="A126298526X">Data5!$CZ$1:$CZ$10,Data5!$CZ$11:$CZ$18</definedName>
    <definedName name="A126298526X_Data">Data5!$CZ$11:$CZ$18</definedName>
    <definedName name="A126298526X_Latest">Data5!$CZ$18</definedName>
    <definedName name="A126298530R">Data5!$DX$1:$DX$10,Data5!$DX$11:$DX$18</definedName>
    <definedName name="A126298530R_Data">Data5!$DX$11:$DX$18</definedName>
    <definedName name="A126298530R_Latest">Data5!$DX$18</definedName>
    <definedName name="A126298534X">Data4!$HQ$1:$HQ$10,Data4!$HQ$11:$HQ$18</definedName>
    <definedName name="A126298534X_Data">Data4!$HQ$11:$HQ$18</definedName>
    <definedName name="A126298534X_Latest">Data4!$HQ$18</definedName>
    <definedName name="A126298538J">Data6!$CJ$1:$CJ$10,Data6!$CJ$11:$CJ$18</definedName>
    <definedName name="A126298538J_Data">Data6!$CJ$11:$CJ$18</definedName>
    <definedName name="A126298538J_Latest">Data6!$CJ$18</definedName>
    <definedName name="A126298542X">Data6!$DE$1:$DE$10,Data6!$DE$11:$DE$18</definedName>
    <definedName name="A126298542X_Data">Data6!$DE$11:$DE$18</definedName>
    <definedName name="A126298542X_Latest">Data6!$DE$18</definedName>
    <definedName name="A126298546J">Data6!$DN$1:$DN$10,Data6!$DN$11:$DN$18</definedName>
    <definedName name="A126298546J_Data">Data6!$DN$11:$DN$18</definedName>
    <definedName name="A126298546J_Latest">Data6!$DN$18</definedName>
    <definedName name="A126298550X">Data6!$DZ$1:$DZ$10,Data6!$DZ$11:$DZ$18</definedName>
    <definedName name="A126298550X_Data">Data6!$DZ$11:$DZ$18</definedName>
    <definedName name="A126298550X_Latest">Data6!$DZ$18</definedName>
    <definedName name="A126298554J">Data6!$EL$1:$EL$10,Data6!$EL$11:$EL$18</definedName>
    <definedName name="A126298554J_Data">Data6!$EL$11:$EL$18</definedName>
    <definedName name="A126298554J_Latest">Data6!$EL$18</definedName>
    <definedName name="A126298558T">Data6!$FY$1:$FY$10,Data6!$FY$11:$FY$18</definedName>
    <definedName name="A126298558T_Data">Data6!$FY$11:$FY$18</definedName>
    <definedName name="A126298558T_Latest">Data6!$FY$18</definedName>
    <definedName name="A126298562J">Data6!$GQ$1:$GQ$10,Data6!$GQ$11:$GQ$18</definedName>
    <definedName name="A126298562J_Data">Data6!$GQ$11:$GQ$18</definedName>
    <definedName name="A126298562J_Latest">Data6!$GQ$18</definedName>
    <definedName name="A126298566T">Data6!$CM$1:$CM$10,Data6!$CM$11:$CM$18</definedName>
    <definedName name="A126298566T_Data">Data6!$CM$11:$CM$18</definedName>
    <definedName name="A126298566T_Latest">Data6!$CM$18</definedName>
    <definedName name="A126298570J">Data6!$CS$1:$CS$10,Data6!$CS$11:$CS$18</definedName>
    <definedName name="A126298570J_Data">Data6!$CS$11:$CS$18</definedName>
    <definedName name="A126298570J_Latest">Data6!$CS$18</definedName>
    <definedName name="A126298574T">Data6!$ER$1:$ER$10,Data6!$ER$11:$ER$18</definedName>
    <definedName name="A126298574T_Data">Data6!$ER$11:$ER$18</definedName>
    <definedName name="A126298574T_Latest">Data6!$ER$18</definedName>
    <definedName name="A126298578A">Data6!$GE$1:$GE$10,Data6!$GE$11:$GE$18</definedName>
    <definedName name="A126298578A_Data">Data6!$GE$11:$GE$18</definedName>
    <definedName name="A126298578A_Latest">Data6!$GE$18</definedName>
    <definedName name="A126298582T">Data6!$EI$1:$EI$10,Data6!$EI$11:$EI$18</definedName>
    <definedName name="A126298582T_Data">Data6!$EI$11:$EI$18</definedName>
    <definedName name="A126298582T_Latest">Data6!$EI$18</definedName>
    <definedName name="A126298586A">Data6!$EX$1:$EX$10,Data6!$EX$11:$EX$18</definedName>
    <definedName name="A126298586A_Data">Data6!$EX$11:$EX$18</definedName>
    <definedName name="A126298586A_Latest">Data6!$EX$18</definedName>
    <definedName name="A126298590T">Data6!$FJ$1:$FJ$10,Data6!$FJ$11:$FJ$18</definedName>
    <definedName name="A126298590T_Data">Data6!$FJ$11:$FJ$18</definedName>
    <definedName name="A126298590T_Latest">Data6!$FJ$18</definedName>
    <definedName name="A126298594A">Data6!$GN$1:$GN$10,Data6!$GN$11:$GN$18</definedName>
    <definedName name="A126298594A_Data">Data6!$GN$11:$GN$18</definedName>
    <definedName name="A126298594A_Latest">Data6!$GN$18</definedName>
    <definedName name="A126298598K">Data6!$BU$1:$BU$10,Data6!$BU$11:$BU$18</definedName>
    <definedName name="A126298598K_Data">Data6!$BU$11:$BU$18</definedName>
    <definedName name="A126298598K_Latest">Data6!$BU$18</definedName>
    <definedName name="A126298602R">Data6!$CG$1:$CG$10,Data6!$CG$11:$CG$18</definedName>
    <definedName name="A126298602R_Data">Data6!$CG$11:$CG$18</definedName>
    <definedName name="A126298602R_Latest">Data6!$CG$18</definedName>
    <definedName name="A126298606X">Data6!$DQ$1:$DQ$10,Data6!$DQ$11:$DQ$18</definedName>
    <definedName name="A126298606X_Data">Data6!$DQ$11:$DQ$18</definedName>
    <definedName name="A126298606X_Latest">Data6!$DQ$18</definedName>
    <definedName name="A126298610R">Data6!$EO$1:$EO$10,Data6!$EO$11:$EO$18</definedName>
    <definedName name="A126298610R_Data">Data6!$EO$11:$EO$18</definedName>
    <definedName name="A126298610R_Latest">Data6!$EO$18</definedName>
    <definedName name="A126298614X">Data6!$EU$1:$EU$10,Data6!$EU$11:$EU$18</definedName>
    <definedName name="A126298614X_Data">Data6!$EU$11:$EU$18</definedName>
    <definedName name="A126298614X_Latest">Data6!$EU$18</definedName>
    <definedName name="A126298618J">Data6!$FA$1:$FA$10,Data6!$FA$11:$FA$18</definedName>
    <definedName name="A126298618J_Data">Data6!$FA$11:$FA$18</definedName>
    <definedName name="A126298618J_Latest">Data6!$FA$18</definedName>
    <definedName name="A126298622X">Data6!$FG$1:$FG$10,Data6!$FG$11:$FG$18</definedName>
    <definedName name="A126298622X_Data">Data6!$FG$11:$FG$18</definedName>
    <definedName name="A126298622X_Latest">Data6!$FG$18</definedName>
    <definedName name="A126298626J">Data6!$GB$1:$GB$10,Data6!$GB$11:$GB$18</definedName>
    <definedName name="A126298626J_Data">Data6!$GB$11:$GB$18</definedName>
    <definedName name="A126298626J_Latest">Data6!$GB$18</definedName>
    <definedName name="A126298630X">Data6!$GW$1:$GW$10,Data6!$GW$11:$GW$18</definedName>
    <definedName name="A126298630X_Data">Data6!$GW$11:$GW$18</definedName>
    <definedName name="A126298630X_Latest">Data6!$GW$18</definedName>
    <definedName name="A126298634J">Data6!$BC$1:$BC$10,Data6!$BC$11:$BC$18</definedName>
    <definedName name="A126298634J_Data">Data6!$BC$11:$BC$18</definedName>
    <definedName name="A126298634J_Latest">Data6!$BC$18</definedName>
    <definedName name="A126298638T">Data6!$BL$1:$BL$10,Data6!$BL$11:$BL$18</definedName>
    <definedName name="A126298638T_Data">Data6!$BL$11:$BL$18</definedName>
    <definedName name="A126298638T_Latest">Data6!$BL$18</definedName>
    <definedName name="A126298642J">Data6!$BO$1:$BO$10,Data6!$BO$11:$BO$18</definedName>
    <definedName name="A126298642J_Data">Data6!$BO$11:$BO$18</definedName>
    <definedName name="A126298642J_Latest">Data6!$BO$18</definedName>
    <definedName name="A126298646T">Data6!$CP$1:$CP$10,Data6!$CP$11:$CP$18</definedName>
    <definedName name="A126298646T_Data">Data6!$CP$11:$CP$18</definedName>
    <definedName name="A126298646T_Latest">Data6!$CP$18</definedName>
    <definedName name="A126298650J">Data6!$CV$1:$CV$10,Data6!$CV$11:$CV$18</definedName>
    <definedName name="A126298650J_Data">Data6!$CV$11:$CV$18</definedName>
    <definedName name="A126298650J_Latest">Data6!$CV$18</definedName>
    <definedName name="A126298654T">Data6!$CY$1:$CY$10,Data6!$CY$11:$CY$18</definedName>
    <definedName name="A126298654T_Data">Data6!$CY$11:$CY$18</definedName>
    <definedName name="A126298654T_Latest">Data6!$CY$18</definedName>
    <definedName name="A126298658A">Data6!$DT$1:$DT$10,Data6!$DT$11:$DT$18</definedName>
    <definedName name="A126298658A_Data">Data6!$DT$11:$DT$18</definedName>
    <definedName name="A126298658A_Latest">Data6!$DT$18</definedName>
    <definedName name="A126298662T">Data6!$FD$1:$FD$10,Data6!$FD$11:$FD$18</definedName>
    <definedName name="A126298662T_Data">Data6!$FD$11:$FD$18</definedName>
    <definedName name="A126298662T_Latest">Data6!$FD$18</definedName>
    <definedName name="A126298666A">Data6!$FP$1:$FP$10,Data6!$FP$11:$FP$18</definedName>
    <definedName name="A126298666A_Data">Data6!$FP$11:$FP$18</definedName>
    <definedName name="A126298666A_Latest">Data6!$FP$18</definedName>
    <definedName name="A126298670T">Data6!$FS$1:$FS$10,Data6!$FS$11:$FS$18</definedName>
    <definedName name="A126298670T_Data">Data6!$FS$11:$FS$18</definedName>
    <definedName name="A126298670T_Latest">Data6!$FS$18</definedName>
    <definedName name="A126298674A">Data6!$GH$1:$GH$10,Data6!$GH$11:$GH$18</definedName>
    <definedName name="A126298674A_Data">Data6!$GH$11:$GH$18</definedName>
    <definedName name="A126298674A_Latest">Data6!$GH$18</definedName>
    <definedName name="A126298678K">Data6!$GK$1:$GK$10,Data6!$GK$11:$GK$18</definedName>
    <definedName name="A126298678K_Data">Data6!$GK$11:$GK$18</definedName>
    <definedName name="A126298678K_Latest">Data6!$GK$18</definedName>
    <definedName name="A126298682A">Data6!$BR$1:$BR$10,Data6!$BR$11:$BR$18</definedName>
    <definedName name="A126298682A_Data">Data6!$BR$11:$BR$18</definedName>
    <definedName name="A126298682A_Latest">Data6!$BR$18</definedName>
    <definedName name="A126298686K">Data6!$CA$1:$CA$10,Data6!$CA$11:$CA$18</definedName>
    <definedName name="A126298686K_Data">Data6!$CA$11:$CA$18</definedName>
    <definedName name="A126298686K_Latest">Data6!$CA$18</definedName>
    <definedName name="A126298690A">Data6!$EC$1:$EC$10,Data6!$EC$11:$EC$18</definedName>
    <definedName name="A126298690A_Data">Data6!$EC$11:$EC$18</definedName>
    <definedName name="A126298690A_Latest">Data6!$EC$18</definedName>
    <definedName name="A126298694K">Data6!$EF$1:$EF$10,Data6!$EF$11:$EF$18</definedName>
    <definedName name="A126298694K_Data">Data6!$EF$11:$EF$18</definedName>
    <definedName name="A126298694K_Latest">Data6!$EF$18</definedName>
    <definedName name="A126298698V">Data6!$FM$1:$FM$10,Data6!$FM$11:$FM$18</definedName>
    <definedName name="A126298698V_Data">Data6!$FM$11:$FM$18</definedName>
    <definedName name="A126298698V_Latest">Data6!$FM$18</definedName>
    <definedName name="A126298702X">Data6!$GZ$1:$GZ$10,Data6!$GZ$11:$GZ$18</definedName>
    <definedName name="A126298702X_Data">Data6!$GZ$11:$GZ$18</definedName>
    <definedName name="A126298702X_Latest">Data6!$GZ$18</definedName>
    <definedName name="A126298706J">Data6!$AZ$1:$AZ$10,Data6!$AZ$11:$AZ$18</definedName>
    <definedName name="A126298706J_Data">Data6!$AZ$11:$AZ$18</definedName>
    <definedName name="A126298706J_Latest">Data6!$AZ$18</definedName>
    <definedName name="A126298710X">Data6!$BF$1:$BF$10,Data6!$BF$11:$BF$18</definedName>
    <definedName name="A126298710X_Data">Data6!$BF$11:$BF$18</definedName>
    <definedName name="A126298710X_Latest">Data6!$BF$18</definedName>
    <definedName name="A126298714J">Data6!$BI$1:$BI$10,Data6!$BI$11:$BI$18</definedName>
    <definedName name="A126298714J_Data">Data6!$BI$11:$BI$18</definedName>
    <definedName name="A126298714J_Latest">Data6!$BI$18</definedName>
    <definedName name="A126298718T">Data6!$BX$1:$BX$10,Data6!$BX$11:$BX$18</definedName>
    <definedName name="A126298718T_Data">Data6!$BX$11:$BX$18</definedName>
    <definedName name="A126298718T_Latest">Data6!$BX$18</definedName>
    <definedName name="A126298722J">Data6!$DH$1:$DH$10,Data6!$DH$11:$DH$18</definedName>
    <definedName name="A126298722J_Data">Data6!$DH$11:$DH$18</definedName>
    <definedName name="A126298722J_Latest">Data6!$DH$18</definedName>
    <definedName name="A126298726T">Data6!$DK$1:$DK$10,Data6!$DK$11:$DK$18</definedName>
    <definedName name="A126298726T_Data">Data6!$DK$11:$DK$18</definedName>
    <definedName name="A126298726T_Latest">Data6!$DK$18</definedName>
    <definedName name="A126298730J">Data6!$CD$1:$CD$10,Data6!$CD$11:$CD$18</definedName>
    <definedName name="A126298730J_Data">Data6!$CD$11:$CD$18</definedName>
    <definedName name="A126298730J_Latest">Data6!$CD$18</definedName>
    <definedName name="A126298734T">Data6!$DB$1:$DB$10,Data6!$DB$11:$DB$18</definedName>
    <definedName name="A126298734T_Data">Data6!$DB$11:$DB$18</definedName>
    <definedName name="A126298734T_Latest">Data6!$DB$18</definedName>
    <definedName name="A126298738A">Data6!$DW$1:$DW$10,Data6!$DW$11:$DW$18</definedName>
    <definedName name="A126298738A_Data">Data6!$DW$11:$DW$18</definedName>
    <definedName name="A126298738A_Latest">Data6!$DW$18</definedName>
    <definedName name="A126298742T">Data6!$FV$1:$FV$10,Data6!$FV$11:$FV$18</definedName>
    <definedName name="A126298742T_Data">Data6!$FV$11:$FV$18</definedName>
    <definedName name="A126298742T_Latest">Data6!$FV$18</definedName>
    <definedName name="A126298746A">Data6!$GT$1:$GT$10,Data6!$GT$11:$GT$18</definedName>
    <definedName name="A126298746A_Data">Data6!$GT$11:$GT$18</definedName>
    <definedName name="A126298746A_Latest">Data6!$GT$18</definedName>
    <definedName name="A126298750T">Data6!$AW$1:$AW$10,Data6!$AW$11:$AW$18</definedName>
    <definedName name="A126298750T_Data">Data6!$AW$11:$AW$18</definedName>
    <definedName name="A126298750T_Latest">Data6!$AW$18</definedName>
    <definedName name="A126298754A">Data6!$IP$1:$IP$10,Data6!$IP$11:$IP$18</definedName>
    <definedName name="A126298754A_Data">Data6!$IP$11:$IP$18</definedName>
    <definedName name="A126298754A_Latest">Data6!$IP$18</definedName>
    <definedName name="A126298758K">Data7!$U$1:$U$10,Data7!$U$11:$U$18</definedName>
    <definedName name="A126298758K_Data">Data7!$U$11:$U$18</definedName>
    <definedName name="A126298758K_Latest">Data7!$U$18</definedName>
    <definedName name="A126298762A">Data7!$AD$1:$AD$10,Data7!$AD$11:$AD$18</definedName>
    <definedName name="A126298762A_Data">Data7!$AD$11:$AD$18</definedName>
    <definedName name="A126298762A_Latest">Data7!$AD$18</definedName>
    <definedName name="A126298766K">Data7!$AP$1:$AP$10,Data7!$AP$11:$AP$18</definedName>
    <definedName name="A126298766K_Data">Data7!$AP$11:$AP$18</definedName>
    <definedName name="A126298766K_Latest">Data7!$AP$18</definedName>
    <definedName name="A126298770A">Data7!$BB$1:$BB$10,Data7!$BB$11:$BB$18</definedName>
    <definedName name="A126298770A_Data">Data7!$BB$11:$BB$18</definedName>
    <definedName name="A126298770A_Latest">Data7!$BB$18</definedName>
    <definedName name="A126298774K">Data7!$CO$1:$CO$10,Data7!$CO$11:$CO$18</definedName>
    <definedName name="A126298774K_Data">Data7!$CO$11:$CO$18</definedName>
    <definedName name="A126298774K_Latest">Data7!$CO$18</definedName>
    <definedName name="A126298778V">Data7!$DG$1:$DG$10,Data7!$DG$11:$DG$18</definedName>
    <definedName name="A126298778V_Data">Data7!$DG$11:$DG$18</definedName>
    <definedName name="A126298778V_Latest">Data7!$DG$18</definedName>
    <definedName name="A126298782K">Data7!$C$1:$C$10,Data7!$C$11:$C$18</definedName>
    <definedName name="A126298782K_Data">Data7!$C$11:$C$18</definedName>
    <definedName name="A126298782K_Latest">Data7!$C$18</definedName>
    <definedName name="A126298786V">Data7!$I$1:$I$10,Data7!$I$11:$I$18</definedName>
    <definedName name="A126298786V_Data">Data7!$I$11:$I$18</definedName>
    <definedName name="A126298786V_Latest">Data7!$I$18</definedName>
    <definedName name="A126298790K">Data7!$BH$1:$BH$10,Data7!$BH$11:$BH$18</definedName>
    <definedName name="A126298790K_Data">Data7!$BH$11:$BH$18</definedName>
    <definedName name="A126298790K_Latest">Data7!$BH$18</definedName>
    <definedName name="A126298794V">Data7!$CU$1:$CU$10,Data7!$CU$11:$CU$18</definedName>
    <definedName name="A126298794V_Data">Data7!$CU$11:$CU$18</definedName>
    <definedName name="A126298794V_Latest">Data7!$CU$18</definedName>
    <definedName name="A126298798C">Data7!$AY$1:$AY$10,Data7!$AY$11:$AY$18</definedName>
    <definedName name="A126298798C_Data">Data7!$AY$11:$AY$18</definedName>
    <definedName name="A126298798C_Latest">Data7!$AY$18</definedName>
    <definedName name="A126298802J">Data7!$BN$1:$BN$10,Data7!$BN$11:$BN$18</definedName>
    <definedName name="A126298802J_Data">Data7!$BN$11:$BN$18</definedName>
    <definedName name="A126298802J_Latest">Data7!$BN$18</definedName>
    <definedName name="A126298806T">Data7!$BZ$1:$BZ$10,Data7!$BZ$11:$BZ$18</definedName>
    <definedName name="A126298806T_Data">Data7!$BZ$11:$BZ$18</definedName>
    <definedName name="A126298806T_Latest">Data7!$BZ$18</definedName>
    <definedName name="A126298810J">Data7!$DD$1:$DD$10,Data7!$DD$11:$DD$18</definedName>
    <definedName name="A126298810J_Data">Data7!$DD$11:$DD$18</definedName>
    <definedName name="A126298810J_Latest">Data7!$DD$18</definedName>
    <definedName name="A126298814T">Data6!$IA$1:$IA$10,Data6!$IA$11:$IA$18</definedName>
    <definedName name="A126298814T_Data">Data6!$IA$11:$IA$18</definedName>
    <definedName name="A126298814T_Latest">Data6!$IA$18</definedName>
    <definedName name="A126298818A">Data6!$IM$1:$IM$10,Data6!$IM$11:$IM$18</definedName>
    <definedName name="A126298818A_Data">Data6!$IM$11:$IM$18</definedName>
    <definedName name="A126298818A_Latest">Data6!$IM$18</definedName>
    <definedName name="A126298822T">Data7!$AG$1:$AG$10,Data7!$AG$11:$AG$18</definedName>
    <definedName name="A126298822T_Data">Data7!$AG$11:$AG$18</definedName>
    <definedName name="A126298822T_Latest">Data7!$AG$18</definedName>
    <definedName name="A126298826A">Data7!$BE$1:$BE$10,Data7!$BE$11:$BE$18</definedName>
    <definedName name="A126298826A_Data">Data7!$BE$11:$BE$18</definedName>
    <definedName name="A126298826A_Latest">Data7!$BE$18</definedName>
    <definedName name="A126298830T">Data7!$BK$1:$BK$10,Data7!$BK$11:$BK$18</definedName>
    <definedName name="A126298830T_Data">Data7!$BK$11:$BK$18</definedName>
    <definedName name="A126298830T_Latest">Data7!$BK$18</definedName>
    <definedName name="A126298834A">Data7!$BQ$1:$BQ$10,Data7!$BQ$11:$BQ$18</definedName>
    <definedName name="A126298834A_Data">Data7!$BQ$11:$BQ$18</definedName>
    <definedName name="A126298834A_Latest">Data7!$BQ$18</definedName>
    <definedName name="A126298838K">Data7!$BW$1:$BW$10,Data7!$BW$11:$BW$18</definedName>
    <definedName name="A126298838K_Data">Data7!$BW$11:$BW$18</definedName>
    <definedName name="A126298838K_Latest">Data7!$BW$18</definedName>
    <definedName name="A126298842A">Data7!$CR$1:$CR$10,Data7!$CR$11:$CR$18</definedName>
    <definedName name="A126298842A_Data">Data7!$CR$11:$CR$18</definedName>
    <definedName name="A126298842A_Latest">Data7!$CR$18</definedName>
    <definedName name="A126298846K">Data7!$DM$1:$DM$10,Data7!$DM$11:$DM$18</definedName>
    <definedName name="A126298846K_Data">Data7!$DM$11:$DM$18</definedName>
    <definedName name="A126298846K_Latest">Data7!$DM$18</definedName>
    <definedName name="A126298850A">Data6!$HI$1:$HI$10,Data6!$HI$11:$HI$18</definedName>
    <definedName name="A126298850A_Data">Data6!$HI$11:$HI$18</definedName>
    <definedName name="A126298850A_Latest">Data6!$HI$18</definedName>
    <definedName name="A126298854K">Data6!$HR$1:$HR$10,Data6!$HR$11:$HR$18</definedName>
    <definedName name="A126298854K_Data">Data6!$HR$11:$HR$18</definedName>
    <definedName name="A126298854K_Latest">Data6!$HR$18</definedName>
    <definedName name="A126298858V">Data6!$HU$1:$HU$10,Data6!$HU$11:$HU$18</definedName>
    <definedName name="A126298858V_Data">Data6!$HU$11:$HU$18</definedName>
    <definedName name="A126298858V_Latest">Data6!$HU$18</definedName>
    <definedName name="A126298862K">Data7!$F$1:$F$10,Data7!$F$11:$F$18</definedName>
    <definedName name="A126298862K_Data">Data7!$F$11:$F$18</definedName>
    <definedName name="A126298862K_Latest">Data7!$F$18</definedName>
    <definedName name="A126298866V">Data7!$L$1:$L$10,Data7!$L$11:$L$18</definedName>
    <definedName name="A126298866V_Data">Data7!$L$11:$L$18</definedName>
    <definedName name="A126298866V_Latest">Data7!$L$18</definedName>
    <definedName name="A126298870K">Data7!$O$1:$O$10,Data7!$O$11:$O$18</definedName>
    <definedName name="A126298870K_Data">Data7!$O$11:$O$18</definedName>
    <definedName name="A126298870K_Latest">Data7!$O$18</definedName>
    <definedName name="A126298874V">Data7!$AJ$1:$AJ$10,Data7!$AJ$11:$AJ$18</definedName>
    <definedName name="A126298874V_Data">Data7!$AJ$11:$AJ$18</definedName>
    <definedName name="A126298874V_Latest">Data7!$AJ$18</definedName>
    <definedName name="A126298878C">Data7!$BT$1:$BT$10,Data7!$BT$11:$BT$18</definedName>
    <definedName name="A126298878C_Data">Data7!$BT$11:$BT$18</definedName>
    <definedName name="A126298878C_Latest">Data7!$BT$18</definedName>
    <definedName name="A126298882V">Data7!$CF$1:$CF$10,Data7!$CF$11:$CF$18</definedName>
    <definedName name="A126298882V_Data">Data7!$CF$11:$CF$18</definedName>
    <definedName name="A126298882V_Latest">Data7!$CF$18</definedName>
    <definedName name="A126298886C">Data7!$CI$1:$CI$10,Data7!$CI$11:$CI$18</definedName>
    <definedName name="A126298886C_Data">Data7!$CI$11:$CI$18</definedName>
    <definedName name="A126298886C_Latest">Data7!$CI$18</definedName>
    <definedName name="A126298890V">Data7!$CX$1:$CX$10,Data7!$CX$11:$CX$18</definedName>
    <definedName name="A126298890V_Data">Data7!$CX$11:$CX$18</definedName>
    <definedName name="A126298890V_Latest">Data7!$CX$18</definedName>
    <definedName name="A126298894C">Data7!$DA$1:$DA$10,Data7!$DA$11:$DA$18</definedName>
    <definedName name="A126298894C_Data">Data7!$DA$11:$DA$18</definedName>
    <definedName name="A126298894C_Latest">Data7!$DA$18</definedName>
    <definedName name="A126298898L">Data6!$HX$1:$HX$10,Data6!$HX$11:$HX$18</definedName>
    <definedName name="A126298898L_Data">Data6!$HX$11:$HX$18</definedName>
    <definedName name="A126298898L_Latest">Data6!$HX$18</definedName>
    <definedName name="A126298902T">Data6!$IG$1:$IG$10,Data6!$IG$11:$IG$18</definedName>
    <definedName name="A126298902T_Data">Data6!$IG$11:$IG$18</definedName>
    <definedName name="A126298902T_Latest">Data6!$IG$18</definedName>
    <definedName name="A126298906A">Data7!$AS$1:$AS$10,Data7!$AS$11:$AS$18</definedName>
    <definedName name="A126298906A_Data">Data7!$AS$11:$AS$18</definedName>
    <definedName name="A126298906A_Latest">Data7!$AS$18</definedName>
    <definedName name="A126298910T">Data7!$AV$1:$AV$10,Data7!$AV$11:$AV$18</definedName>
    <definedName name="A126298910T_Data">Data7!$AV$11:$AV$18</definedName>
    <definedName name="A126298910T_Latest">Data7!$AV$18</definedName>
    <definedName name="A126298914A">Data7!$CC$1:$CC$10,Data7!$CC$11:$CC$18</definedName>
    <definedName name="A126298914A_Data">Data7!$CC$11:$CC$18</definedName>
    <definedName name="A126298914A_Latest">Data7!$CC$18</definedName>
    <definedName name="A126298918K">Data7!$DP$1:$DP$10,Data7!$DP$11:$DP$18</definedName>
    <definedName name="A126298918K_Data">Data7!$DP$11:$DP$18</definedName>
    <definedName name="A126298918K_Latest">Data7!$DP$18</definedName>
    <definedName name="A126298922A">Data6!$HF$1:$HF$10,Data6!$HF$11:$HF$18</definedName>
    <definedName name="A126298922A_Data">Data6!$HF$11:$HF$18</definedName>
    <definedName name="A126298922A_Latest">Data6!$HF$18</definedName>
    <definedName name="A126298926K">Data6!$HL$1:$HL$10,Data6!$HL$11:$HL$18</definedName>
    <definedName name="A126298926K_Data">Data6!$HL$11:$HL$18</definedName>
    <definedName name="A126298926K_Latest">Data6!$HL$18</definedName>
    <definedName name="A126298930A">Data6!$HO$1:$HO$10,Data6!$HO$11:$HO$18</definedName>
    <definedName name="A126298930A_Data">Data6!$HO$11:$HO$18</definedName>
    <definedName name="A126298930A_Latest">Data6!$HO$18</definedName>
    <definedName name="A126298934K">Data6!$ID$1:$ID$10,Data6!$ID$11:$ID$18</definedName>
    <definedName name="A126298934K_Data">Data6!$ID$11:$ID$18</definedName>
    <definedName name="A126298934K_Latest">Data6!$ID$18</definedName>
    <definedName name="A126298938V">Data7!$X$1:$X$10,Data7!$X$11:$X$18</definedName>
    <definedName name="A126298938V_Data">Data7!$X$11:$X$18</definedName>
    <definedName name="A126298938V_Latest">Data7!$X$18</definedName>
    <definedName name="A126298942K">Data7!$AA$1:$AA$10,Data7!$AA$11:$AA$18</definedName>
    <definedName name="A126298942K_Data">Data7!$AA$11:$AA$18</definedName>
    <definedName name="A126298942K_Latest">Data7!$AA$18</definedName>
    <definedName name="A126298946V">Data6!$IJ$1:$IJ$10,Data6!$IJ$11:$IJ$18</definedName>
    <definedName name="A126298946V_Data">Data6!$IJ$11:$IJ$18</definedName>
    <definedName name="A126298946V_Latest">Data6!$IJ$18</definedName>
    <definedName name="A126298950K">Data7!$R$1:$R$10,Data7!$R$11:$R$18</definedName>
    <definedName name="A126298950K_Data">Data7!$R$11:$R$18</definedName>
    <definedName name="A126298950K_Latest">Data7!$R$18</definedName>
    <definedName name="A126298954V">Data7!$AM$1:$AM$10,Data7!$AM$11:$AM$18</definedName>
    <definedName name="A126298954V_Data">Data7!$AM$11:$AM$18</definedName>
    <definedName name="A126298954V_Latest">Data7!$AM$18</definedName>
    <definedName name="A126298958C">Data7!$CL$1:$CL$10,Data7!$CL$11:$CL$18</definedName>
    <definedName name="A126298958C_Data">Data7!$CL$11:$CL$18</definedName>
    <definedName name="A126298958C_Latest">Data7!$CL$18</definedName>
    <definedName name="A126298962V">Data7!$DJ$1:$DJ$10,Data7!$DJ$11:$DJ$18</definedName>
    <definedName name="A126298962V_Data">Data7!$DJ$11:$DJ$18</definedName>
    <definedName name="A126298962V_Latest">Data7!$DJ$18</definedName>
    <definedName name="A126298966C">Data6!$HC$1:$HC$10,Data6!$HC$11:$HC$18</definedName>
    <definedName name="A126298966C_Data">Data6!$HC$11:$HC$18</definedName>
    <definedName name="A126298966C_Latest">Data6!$HC$18</definedName>
    <definedName name="A126298970V">Data2!$DL$1:$DL$10,Data2!$DL$11:$DL$18</definedName>
    <definedName name="A126298970V_Data">Data2!$DL$11:$DL$18</definedName>
    <definedName name="A126298970V_Latest">Data2!$DL$18</definedName>
    <definedName name="A126298974C">Data2!$EG$1:$EG$10,Data2!$EG$11:$EG$18</definedName>
    <definedName name="A126298974C_Data">Data2!$EG$11:$EG$18</definedName>
    <definedName name="A126298974C_Latest">Data2!$EG$18</definedName>
    <definedName name="A126298978L">Data2!$EP$1:$EP$10,Data2!$EP$11:$EP$18</definedName>
    <definedName name="A126298978L_Data">Data2!$EP$11:$EP$18</definedName>
    <definedName name="A126298978L_Latest">Data2!$EP$18</definedName>
    <definedName name="A126298982C">Data2!$FB$1:$FB$10,Data2!$FB$11:$FB$18</definedName>
    <definedName name="A126298982C_Data">Data2!$FB$11:$FB$18</definedName>
    <definedName name="A126298982C_Latest">Data2!$FB$18</definedName>
    <definedName name="A126298986L">Data2!$FN$1:$FN$10,Data2!$FN$11:$FN$18</definedName>
    <definedName name="A126298986L_Data">Data2!$FN$11:$FN$18</definedName>
    <definedName name="A126298986L_Latest">Data2!$FN$18</definedName>
    <definedName name="A126298990C">Data2!$HA$1:$HA$10,Data2!$HA$11:$HA$18</definedName>
    <definedName name="A126298990C_Data">Data2!$HA$11:$HA$18</definedName>
    <definedName name="A126298990C_Latest">Data2!$HA$18</definedName>
    <definedName name="A126298994L">Data2!$HS$1:$HS$10,Data2!$HS$11:$HS$18</definedName>
    <definedName name="A126298994L_Data">Data2!$HS$11:$HS$18</definedName>
    <definedName name="A126298994L_Latest">Data2!$HS$18</definedName>
    <definedName name="A126298998W">Data2!$DO$1:$DO$10,Data2!$DO$11:$DO$18</definedName>
    <definedName name="A126298998W_Data">Data2!$DO$11:$DO$18</definedName>
    <definedName name="A126298998W_Latest">Data2!$DO$18</definedName>
    <definedName name="A126299002C">Data2!$DU$1:$DU$10,Data2!$DU$11:$DU$18</definedName>
    <definedName name="A126299002C_Data">Data2!$DU$11:$DU$18</definedName>
    <definedName name="A126299002C_Latest">Data2!$DU$18</definedName>
    <definedName name="A126299006L">Data2!$FT$1:$FT$10,Data2!$FT$11:$FT$18</definedName>
    <definedName name="A126299006L_Data">Data2!$FT$11:$FT$18</definedName>
    <definedName name="A126299006L_Latest">Data2!$FT$18</definedName>
    <definedName name="A126299010C">Data2!$HG$1:$HG$10,Data2!$HG$11:$HG$18</definedName>
    <definedName name="A126299010C_Data">Data2!$HG$11:$HG$18</definedName>
    <definedName name="A126299010C_Latest">Data2!$HG$18</definedName>
    <definedName name="A126299014L">Data2!$FK$1:$FK$10,Data2!$FK$11:$FK$18</definedName>
    <definedName name="A126299014L_Data">Data2!$FK$11:$FK$18</definedName>
    <definedName name="A126299014L_Latest">Data2!$FK$18</definedName>
    <definedName name="A126299018W">Data2!$FZ$1:$FZ$10,Data2!$FZ$11:$FZ$18</definedName>
    <definedName name="A126299018W_Data">Data2!$FZ$11:$FZ$18</definedName>
    <definedName name="A126299018W_Latest">Data2!$FZ$18</definedName>
    <definedName name="A126299022L">Data2!$GL$1:$GL$10,Data2!$GL$11:$GL$18</definedName>
    <definedName name="A126299022L_Data">Data2!$GL$11:$GL$18</definedName>
    <definedName name="A126299022L_Latest">Data2!$GL$18</definedName>
    <definedName name="A126299026W">Data2!$HP$1:$HP$10,Data2!$HP$11:$HP$18</definedName>
    <definedName name="A126299026W_Data">Data2!$HP$11:$HP$18</definedName>
    <definedName name="A126299026W_Latest">Data2!$HP$18</definedName>
    <definedName name="A126299030L">Data2!$CW$1:$CW$10,Data2!$CW$11:$CW$18</definedName>
    <definedName name="A126299030L_Data">Data2!$CW$11:$CW$18</definedName>
    <definedName name="A126299030L_Latest">Data2!$CW$18</definedName>
    <definedName name="A126299034W">Data2!$DI$1:$DI$10,Data2!$DI$11:$DI$18</definedName>
    <definedName name="A126299034W_Data">Data2!$DI$11:$DI$18</definedName>
    <definedName name="A126299034W_Latest">Data2!$DI$18</definedName>
    <definedName name="A126299038F">Data2!$ES$1:$ES$10,Data2!$ES$11:$ES$18</definedName>
    <definedName name="A126299038F_Data">Data2!$ES$11:$ES$18</definedName>
    <definedName name="A126299038F_Latest">Data2!$ES$18</definedName>
    <definedName name="A126299042W">Data2!$FQ$1:$FQ$10,Data2!$FQ$11:$FQ$18</definedName>
    <definedName name="A126299042W_Data">Data2!$FQ$11:$FQ$18</definedName>
    <definedName name="A126299042W_Latest">Data2!$FQ$18</definedName>
    <definedName name="A126299046F">Data2!$FW$1:$FW$10,Data2!$FW$11:$FW$18</definedName>
    <definedName name="A126299046F_Data">Data2!$FW$11:$FW$18</definedName>
    <definedName name="A126299046F_Latest">Data2!$FW$18</definedName>
    <definedName name="A126299050W">Data2!$GC$1:$GC$10,Data2!$GC$11:$GC$18</definedName>
    <definedName name="A126299050W_Data">Data2!$GC$11:$GC$18</definedName>
    <definedName name="A126299050W_Latest">Data2!$GC$18</definedName>
    <definedName name="A126299054F">Data2!$GI$1:$GI$10,Data2!$GI$11:$GI$18</definedName>
    <definedName name="A126299054F_Data">Data2!$GI$11:$GI$18</definedName>
    <definedName name="A126299054F_Latest">Data2!$GI$18</definedName>
    <definedName name="A126299058R">Data2!$HD$1:$HD$10,Data2!$HD$11:$HD$18</definedName>
    <definedName name="A126299058R_Data">Data2!$HD$11:$HD$18</definedName>
    <definedName name="A126299058R_Latest">Data2!$HD$18</definedName>
    <definedName name="A126299062F">Data2!$HY$1:$HY$10,Data2!$HY$11:$HY$18</definedName>
    <definedName name="A126299062F_Data">Data2!$HY$11:$HY$18</definedName>
    <definedName name="A126299062F_Latest">Data2!$HY$18</definedName>
    <definedName name="A126299066R">Data2!$CE$1:$CE$10,Data2!$CE$11:$CE$18</definedName>
    <definedName name="A126299066R_Data">Data2!$CE$11:$CE$18</definedName>
    <definedName name="A126299066R_Latest">Data2!$CE$18</definedName>
    <definedName name="A126299070F">Data2!$CN$1:$CN$10,Data2!$CN$11:$CN$18</definedName>
    <definedName name="A126299070F_Data">Data2!$CN$11:$CN$18</definedName>
    <definedName name="A126299070F_Latest">Data2!$CN$18</definedName>
    <definedName name="A126299074R">Data2!$CQ$1:$CQ$10,Data2!$CQ$11:$CQ$18</definedName>
    <definedName name="A126299074R_Data">Data2!$CQ$11:$CQ$18</definedName>
    <definedName name="A126299074R_Latest">Data2!$CQ$18</definedName>
    <definedName name="A126299078X">Data2!$DR$1:$DR$10,Data2!$DR$11:$DR$18</definedName>
    <definedName name="A126299078X_Data">Data2!$DR$11:$DR$18</definedName>
    <definedName name="A126299078X_Latest">Data2!$DR$18</definedName>
    <definedName name="A126299082R">Data2!$DX$1:$DX$10,Data2!$DX$11:$DX$18</definedName>
    <definedName name="A126299082R_Data">Data2!$DX$11:$DX$18</definedName>
    <definedName name="A126299082R_Latest">Data2!$DX$18</definedName>
    <definedName name="A126299086X">Data2!$EA$1:$EA$10,Data2!$EA$11:$EA$18</definedName>
    <definedName name="A126299086X_Data">Data2!$EA$11:$EA$18</definedName>
    <definedName name="A126299086X_Latest">Data2!$EA$18</definedName>
    <definedName name="A126299090R">Data2!$EV$1:$EV$10,Data2!$EV$11:$EV$18</definedName>
    <definedName name="A126299090R_Data">Data2!$EV$11:$EV$18</definedName>
    <definedName name="A126299090R_Latest">Data2!$EV$18</definedName>
    <definedName name="A126299094X">Data2!$GF$1:$GF$10,Data2!$GF$11:$GF$18</definedName>
    <definedName name="A126299094X_Data">Data2!$GF$11:$GF$18</definedName>
    <definedName name="A126299094X_Latest">Data2!$GF$18</definedName>
    <definedName name="A126299098J">Data2!$GR$1:$GR$10,Data2!$GR$11:$GR$18</definedName>
    <definedName name="A126299098J_Data">Data2!$GR$11:$GR$18</definedName>
    <definedName name="A126299098J_Latest">Data2!$GR$18</definedName>
    <definedName name="A126299102L">Data2!$GU$1:$GU$10,Data2!$GU$11:$GU$18</definedName>
    <definedName name="A126299102L_Data">Data2!$GU$11:$GU$18</definedName>
    <definedName name="A126299102L_Latest">Data2!$GU$18</definedName>
    <definedName name="A126299106W">Data2!$HJ$1:$HJ$10,Data2!$HJ$11:$HJ$18</definedName>
    <definedName name="A126299106W_Data">Data2!$HJ$11:$HJ$18</definedName>
    <definedName name="A126299106W_Latest">Data2!$HJ$18</definedName>
    <definedName name="A126299110L">Data2!$HM$1:$HM$10,Data2!$HM$11:$HM$18</definedName>
    <definedName name="A126299110L_Data">Data2!$HM$11:$HM$18</definedName>
    <definedName name="A126299110L_Latest">Data2!$HM$18</definedName>
    <definedName name="A126299114W">Data2!$CT$1:$CT$10,Data2!$CT$11:$CT$18</definedName>
    <definedName name="A126299114W_Data">Data2!$CT$11:$CT$18</definedName>
    <definedName name="A126299114W_Latest">Data2!$CT$18</definedName>
    <definedName name="A126299118F">Data2!$DC$1:$DC$10,Data2!$DC$11:$DC$18</definedName>
    <definedName name="A126299118F_Data">Data2!$DC$11:$DC$18</definedName>
    <definedName name="A126299118F_Latest">Data2!$DC$18</definedName>
    <definedName name="A126299122W">Data2!$FE$1:$FE$10,Data2!$FE$11:$FE$18</definedName>
    <definedName name="A126299122W_Data">Data2!$FE$11:$FE$18</definedName>
    <definedName name="A126299122W_Latest">Data2!$FE$18</definedName>
    <definedName name="A126299126F">Data2!$FH$1:$FH$10,Data2!$FH$11:$FH$18</definedName>
    <definedName name="A126299126F_Data">Data2!$FH$11:$FH$18</definedName>
    <definedName name="A126299126F_Latest">Data2!$FH$18</definedName>
    <definedName name="A126299130W">Data2!$GO$1:$GO$10,Data2!$GO$11:$GO$18</definedName>
    <definedName name="A126299130W_Data">Data2!$GO$11:$GO$18</definedName>
    <definedName name="A126299130W_Latest">Data2!$GO$18</definedName>
    <definedName name="A126299134F">Data2!$IB$1:$IB$10,Data2!$IB$11:$IB$18</definedName>
    <definedName name="A126299134F_Data">Data2!$IB$11:$IB$18</definedName>
    <definedName name="A126299134F_Latest">Data2!$IB$18</definedName>
    <definedName name="A126299138R">Data2!$CB$1:$CB$10,Data2!$CB$11:$CB$18</definedName>
    <definedName name="A126299138R_Data">Data2!$CB$11:$CB$18</definedName>
    <definedName name="A126299138R_Latest">Data2!$CB$18</definedName>
    <definedName name="A126299142F">Data2!$CH$1:$CH$10,Data2!$CH$11:$CH$18</definedName>
    <definedName name="A126299142F_Data">Data2!$CH$11:$CH$18</definedName>
    <definedName name="A126299142F_Latest">Data2!$CH$18</definedName>
    <definedName name="A126299146R">Data2!$CK$1:$CK$10,Data2!$CK$11:$CK$18</definedName>
    <definedName name="A126299146R_Data">Data2!$CK$11:$CK$18</definedName>
    <definedName name="A126299146R_Latest">Data2!$CK$18</definedName>
    <definedName name="A126299150F">Data2!$CZ$1:$CZ$10,Data2!$CZ$11:$CZ$18</definedName>
    <definedName name="A126299150F_Data">Data2!$CZ$11:$CZ$18</definedName>
    <definedName name="A126299150F_Latest">Data2!$CZ$18</definedName>
    <definedName name="A126299154R">Data2!$EJ$1:$EJ$10,Data2!$EJ$11:$EJ$18</definedName>
    <definedName name="A126299154R_Data">Data2!$EJ$11:$EJ$18</definedName>
    <definedName name="A126299154R_Latest">Data2!$EJ$18</definedName>
    <definedName name="A126299158X">Data2!$EM$1:$EM$10,Data2!$EM$11:$EM$18</definedName>
    <definedName name="A126299158X_Data">Data2!$EM$11:$EM$18</definedName>
    <definedName name="A126299158X_Latest">Data2!$EM$18</definedName>
    <definedName name="A126299162R">Data2!$DF$1:$DF$10,Data2!$DF$11:$DF$18</definedName>
    <definedName name="A126299162R_Data">Data2!$DF$11:$DF$18</definedName>
    <definedName name="A126299162R_Latest">Data2!$DF$18</definedName>
    <definedName name="A126299166X">Data2!$ED$1:$ED$10,Data2!$ED$11:$ED$18</definedName>
    <definedName name="A126299166X_Data">Data2!$ED$11:$ED$18</definedName>
    <definedName name="A126299166X_Latest">Data2!$ED$18</definedName>
    <definedName name="A126299170R">Data2!$EY$1:$EY$10,Data2!$EY$11:$EY$18</definedName>
    <definedName name="A126299170R_Data">Data2!$EY$11:$EY$18</definedName>
    <definedName name="A126299170R_Latest">Data2!$EY$18</definedName>
    <definedName name="A126299174X">Data2!$GX$1:$GX$10,Data2!$GX$11:$GX$18</definedName>
    <definedName name="A126299174X_Data">Data2!$GX$11:$GX$18</definedName>
    <definedName name="A126299174X_Latest">Data2!$GX$18</definedName>
    <definedName name="A126299178J">Data2!$HV$1:$HV$10,Data2!$HV$11:$HV$18</definedName>
    <definedName name="A126299178J_Data">Data2!$HV$11:$HV$18</definedName>
    <definedName name="A126299178J_Latest">Data2!$HV$18</definedName>
    <definedName name="A126299182X">Data2!$BY$1:$BY$10,Data2!$BY$11:$BY$18</definedName>
    <definedName name="A126299182X_Data">Data2!$BY$11:$BY$18</definedName>
    <definedName name="A126299182X_Latest">Data2!$BY$18</definedName>
    <definedName name="A126300914A">Data4!$CX$1:$CX$10,Data4!$CX$11:$CX$18</definedName>
    <definedName name="A126300914A_Data">Data4!$CX$11:$CX$18</definedName>
    <definedName name="A126300914A_Latest">Data4!$CX$18</definedName>
    <definedName name="A126300918K">Data4!$DS$1:$DS$10,Data4!$DS$11:$DS$18</definedName>
    <definedName name="A126300918K_Data">Data4!$DS$11:$DS$18</definedName>
    <definedName name="A126300918K_Latest">Data4!$DS$18</definedName>
    <definedName name="A126300922A">Data4!$EB$1:$EB$10,Data4!$EB$11:$EB$18</definedName>
    <definedName name="A126300922A_Data">Data4!$EB$11:$EB$18</definedName>
    <definedName name="A126300922A_Latest">Data4!$EB$18</definedName>
    <definedName name="A126300926K">Data4!$EN$1:$EN$10,Data4!$EN$11:$EN$18</definedName>
    <definedName name="A126300926K_Data">Data4!$EN$11:$EN$18</definedName>
    <definedName name="A126300926K_Latest">Data4!$EN$18</definedName>
    <definedName name="A126300930A">Data4!$EZ$1:$EZ$10,Data4!$EZ$11:$EZ$18</definedName>
    <definedName name="A126300930A_Data">Data4!$EZ$11:$EZ$18</definedName>
    <definedName name="A126300930A_Latest">Data4!$EZ$18</definedName>
    <definedName name="A126300934K">Data4!$GM$1:$GM$10,Data4!$GM$11:$GM$18</definedName>
    <definedName name="A126300934K_Data">Data4!$GM$11:$GM$18</definedName>
    <definedName name="A126300934K_Latest">Data4!$GM$18</definedName>
    <definedName name="A126300938V">Data4!$HE$1:$HE$10,Data4!$HE$11:$HE$18</definedName>
    <definedName name="A126300938V_Data">Data4!$HE$11:$HE$18</definedName>
    <definedName name="A126300938V_Latest">Data4!$HE$18</definedName>
    <definedName name="A126300942K">Data4!$DA$1:$DA$10,Data4!$DA$11:$DA$18</definedName>
    <definedName name="A126300942K_Data">Data4!$DA$11:$DA$18</definedName>
    <definedName name="A126300942K_Latest">Data4!$DA$18</definedName>
    <definedName name="A126300946V">Data4!$DG$1:$DG$10,Data4!$DG$11:$DG$18</definedName>
    <definedName name="A126300946V_Data">Data4!$DG$11:$DG$18</definedName>
    <definedName name="A126300946V_Latest">Data4!$DG$18</definedName>
    <definedName name="A126300950K">Data4!$FF$1:$FF$10,Data4!$FF$11:$FF$18</definedName>
    <definedName name="A126300950K_Data">Data4!$FF$11:$FF$18</definedName>
    <definedName name="A126300950K_Latest">Data4!$FF$18</definedName>
    <definedName name="A126300954V">Data4!$GS$1:$GS$10,Data4!$GS$11:$GS$18</definedName>
    <definedName name="A126300954V_Data">Data4!$GS$11:$GS$18</definedName>
    <definedName name="A126300954V_Latest">Data4!$GS$18</definedName>
    <definedName name="A126300958C">Data4!$EW$1:$EW$10,Data4!$EW$11:$EW$18</definedName>
    <definedName name="A126300958C_Data">Data4!$EW$11:$EW$18</definedName>
    <definedName name="A126300958C_Latest">Data4!$EW$18</definedName>
    <definedName name="A126300962V">Data4!$FL$1:$FL$10,Data4!$FL$11:$FL$18</definedName>
    <definedName name="A126300962V_Data">Data4!$FL$11:$FL$18</definedName>
    <definedName name="A126300962V_Latest">Data4!$FL$18</definedName>
    <definedName name="A126300966C">Data4!$FX$1:$FX$10,Data4!$FX$11:$FX$18</definedName>
    <definedName name="A126300966C_Data">Data4!$FX$11:$FX$18</definedName>
    <definedName name="A126300966C_Latest">Data4!$FX$18</definedName>
    <definedName name="A126300970V">Data4!$HB$1:$HB$10,Data4!$HB$11:$HB$18</definedName>
    <definedName name="A126300970V_Data">Data4!$HB$11:$HB$18</definedName>
    <definedName name="A126300970V_Latest">Data4!$HB$18</definedName>
    <definedName name="A126300974C">Data4!$CI$1:$CI$10,Data4!$CI$11:$CI$18</definedName>
    <definedName name="A126300974C_Data">Data4!$CI$11:$CI$18</definedName>
    <definedName name="A126300974C_Latest">Data4!$CI$18</definedName>
    <definedName name="A126300978L">Data4!$CU$1:$CU$10,Data4!$CU$11:$CU$18</definedName>
    <definedName name="A126300978L_Data">Data4!$CU$11:$CU$18</definedName>
    <definedName name="A126300978L_Latest">Data4!$CU$18</definedName>
    <definedName name="A126300982C">Data4!$EE$1:$EE$10,Data4!$EE$11:$EE$18</definedName>
    <definedName name="A126300982C_Data">Data4!$EE$11:$EE$18</definedName>
    <definedName name="A126300982C_Latest">Data4!$EE$18</definedName>
    <definedName name="A126300986L">Data4!$FC$1:$FC$10,Data4!$FC$11:$FC$18</definedName>
    <definedName name="A126300986L_Data">Data4!$FC$11:$FC$18</definedName>
    <definedName name="A126300986L_Latest">Data4!$FC$18</definedName>
    <definedName name="A126300990C">Data4!$FI$1:$FI$10,Data4!$FI$11:$FI$18</definedName>
    <definedName name="A126300990C_Data">Data4!$FI$11:$FI$18</definedName>
    <definedName name="A126300990C_Latest">Data4!$FI$18</definedName>
    <definedName name="A126300994L">Data4!$FO$1:$FO$10,Data4!$FO$11:$FO$18</definedName>
    <definedName name="A126300994L_Data">Data4!$FO$11:$FO$18</definedName>
    <definedName name="A126300994L_Latest">Data4!$FO$18</definedName>
    <definedName name="A126300998W">Data4!$FU$1:$FU$10,Data4!$FU$11:$FU$18</definedName>
    <definedName name="A126300998W_Data">Data4!$FU$11:$FU$18</definedName>
    <definedName name="A126300998W_Latest">Data4!$FU$18</definedName>
    <definedName name="A126301002C">Data4!$GP$1:$GP$10,Data4!$GP$11:$GP$18</definedName>
    <definedName name="A126301002C_Data">Data4!$GP$11:$GP$18</definedName>
    <definedName name="A126301002C_Latest">Data4!$GP$18</definedName>
    <definedName name="A126301006L">Data4!$HK$1:$HK$10,Data4!$HK$11:$HK$18</definedName>
    <definedName name="A126301006L_Data">Data4!$HK$11:$HK$18</definedName>
    <definedName name="A126301006L_Latest">Data4!$HK$18</definedName>
    <definedName name="A126301010C">Data4!$BQ$1:$BQ$10,Data4!$BQ$11:$BQ$18</definedName>
    <definedName name="A126301010C_Data">Data4!$BQ$11:$BQ$18</definedName>
    <definedName name="A126301010C_Latest">Data4!$BQ$18</definedName>
    <definedName name="A126301014L">Data4!$BZ$1:$BZ$10,Data4!$BZ$11:$BZ$18</definedName>
    <definedName name="A126301014L_Data">Data4!$BZ$11:$BZ$18</definedName>
    <definedName name="A126301014L_Latest">Data4!$BZ$18</definedName>
    <definedName name="A126301018W">Data4!$CC$1:$CC$10,Data4!$CC$11:$CC$18</definedName>
    <definedName name="A126301018W_Data">Data4!$CC$11:$CC$18</definedName>
    <definedName name="A126301018W_Latest">Data4!$CC$18</definedName>
    <definedName name="A126301022L">Data4!$DD$1:$DD$10,Data4!$DD$11:$DD$18</definedName>
    <definedName name="A126301022L_Data">Data4!$DD$11:$DD$18</definedName>
    <definedName name="A126301022L_Latest">Data4!$DD$18</definedName>
    <definedName name="A126301026W">Data4!$DJ$1:$DJ$10,Data4!$DJ$11:$DJ$18</definedName>
    <definedName name="A126301026W_Data">Data4!$DJ$11:$DJ$18</definedName>
    <definedName name="A126301026W_Latest">Data4!$DJ$18</definedName>
    <definedName name="A126301030L">Data4!$DM$1:$DM$10,Data4!$DM$11:$DM$18</definedName>
    <definedName name="A126301030L_Data">Data4!$DM$11:$DM$18</definedName>
    <definedName name="A126301030L_Latest">Data4!$DM$18</definedName>
    <definedName name="A126301034W">Data4!$EH$1:$EH$10,Data4!$EH$11:$EH$18</definedName>
    <definedName name="A126301034W_Data">Data4!$EH$11:$EH$18</definedName>
    <definedName name="A126301034W_Latest">Data4!$EH$18</definedName>
    <definedName name="A126301038F">Data4!$FR$1:$FR$10,Data4!$FR$11:$FR$18</definedName>
    <definedName name="A126301038F_Data">Data4!$FR$11:$FR$18</definedName>
    <definedName name="A126301038F_Latest">Data4!$FR$18</definedName>
    <definedName name="A126301042W">Data4!$GD$1:$GD$10,Data4!$GD$11:$GD$18</definedName>
    <definedName name="A126301042W_Data">Data4!$GD$11:$GD$18</definedName>
    <definedName name="A126301042W_Latest">Data4!$GD$18</definedName>
    <definedName name="A126301046F">Data4!$GG$1:$GG$10,Data4!$GG$11:$GG$18</definedName>
    <definedName name="A126301046F_Data">Data4!$GG$11:$GG$18</definedName>
    <definedName name="A126301046F_Latest">Data4!$GG$18</definedName>
    <definedName name="A126301050W">Data4!$GV$1:$GV$10,Data4!$GV$11:$GV$18</definedName>
    <definedName name="A126301050W_Data">Data4!$GV$11:$GV$18</definedName>
    <definedName name="A126301050W_Latest">Data4!$GV$18</definedName>
    <definedName name="A126301054F">Data4!$GY$1:$GY$10,Data4!$GY$11:$GY$18</definedName>
    <definedName name="A126301054F_Data">Data4!$GY$11:$GY$18</definedName>
    <definedName name="A126301054F_Latest">Data4!$GY$18</definedName>
    <definedName name="A126301058R">Data4!$CF$1:$CF$10,Data4!$CF$11:$CF$18</definedName>
    <definedName name="A126301058R_Data">Data4!$CF$11:$CF$18</definedName>
    <definedName name="A126301058R_Latest">Data4!$CF$18</definedName>
    <definedName name="A126301062F">Data4!$CO$1:$CO$10,Data4!$CO$11:$CO$18</definedName>
    <definedName name="A126301062F_Data">Data4!$CO$11:$CO$18</definedName>
    <definedName name="A126301062F_Latest">Data4!$CO$18</definedName>
    <definedName name="A126301066R">Data4!$EQ$1:$EQ$10,Data4!$EQ$11:$EQ$18</definedName>
    <definedName name="A126301066R_Data">Data4!$EQ$11:$EQ$18</definedName>
    <definedName name="A126301066R_Latest">Data4!$EQ$18</definedName>
    <definedName name="A126301070F">Data4!$ET$1:$ET$10,Data4!$ET$11:$ET$18</definedName>
    <definedName name="A126301070F_Data">Data4!$ET$11:$ET$18</definedName>
    <definedName name="A126301070F_Latest">Data4!$ET$18</definedName>
    <definedName name="A126301074R">Data4!$GA$1:$GA$10,Data4!$GA$11:$GA$18</definedName>
    <definedName name="A126301074R_Data">Data4!$GA$11:$GA$18</definedName>
    <definedName name="A126301074R_Latest">Data4!$GA$18</definedName>
    <definedName name="A126301078X">Data4!$HN$1:$HN$10,Data4!$HN$11:$HN$18</definedName>
    <definedName name="A126301078X_Data">Data4!$HN$11:$HN$18</definedName>
    <definedName name="A126301078X_Latest">Data4!$HN$18</definedName>
    <definedName name="A126301082R">Data4!$BN$1:$BN$10,Data4!$BN$11:$BN$18</definedName>
    <definedName name="A126301082R_Data">Data4!$BN$11:$BN$18</definedName>
    <definedName name="A126301082R_Latest">Data4!$BN$18</definedName>
    <definedName name="A126301086X">Data4!$BT$1:$BT$10,Data4!$BT$11:$BT$18</definedName>
    <definedName name="A126301086X_Data">Data4!$BT$11:$BT$18</definedName>
    <definedName name="A126301086X_Latest">Data4!$BT$18</definedName>
    <definedName name="A126301090R">Data4!$BW$1:$BW$10,Data4!$BW$11:$BW$18</definedName>
    <definedName name="A126301090R_Data">Data4!$BW$11:$BW$18</definedName>
    <definedName name="A126301090R_Latest">Data4!$BW$18</definedName>
    <definedName name="A126301094X">Data4!$CL$1:$CL$10,Data4!$CL$11:$CL$18</definedName>
    <definedName name="A126301094X_Data">Data4!$CL$11:$CL$18</definedName>
    <definedName name="A126301094X_Latest">Data4!$CL$18</definedName>
    <definedName name="A126301098J">Data4!$DV$1:$DV$10,Data4!$DV$11:$DV$18</definedName>
    <definedName name="A126301098J_Data">Data4!$DV$11:$DV$18</definedName>
    <definedName name="A126301098J_Latest">Data4!$DV$18</definedName>
    <definedName name="A126301102L">Data4!$DY$1:$DY$10,Data4!$DY$11:$DY$18</definedName>
    <definedName name="A126301102L_Data">Data4!$DY$11:$DY$18</definedName>
    <definedName name="A126301102L_Latest">Data4!$DY$18</definedName>
    <definedName name="A126301106W">Data4!$CR$1:$CR$10,Data4!$CR$11:$CR$18</definedName>
    <definedName name="A126301106W_Data">Data4!$CR$11:$CR$18</definedName>
    <definedName name="A126301106W_Latest">Data4!$CR$18</definedName>
    <definedName name="A126301110L">Data4!$DP$1:$DP$10,Data4!$DP$11:$DP$18</definedName>
    <definedName name="A126301110L_Data">Data4!$DP$11:$DP$18</definedName>
    <definedName name="A126301110L_Latest">Data4!$DP$18</definedName>
    <definedName name="A126301114W">Data4!$EK$1:$EK$10,Data4!$EK$11:$EK$18</definedName>
    <definedName name="A126301114W_Data">Data4!$EK$11:$EK$18</definedName>
    <definedName name="A126301114W_Latest">Data4!$EK$18</definedName>
    <definedName name="A126301118F">Data4!$GJ$1:$GJ$10,Data4!$GJ$11:$GJ$18</definedName>
    <definedName name="A126301118F_Data">Data4!$GJ$11:$GJ$18</definedName>
    <definedName name="A126301118F_Latest">Data4!$GJ$18</definedName>
    <definedName name="A126301122W">Data4!$HH$1:$HH$10,Data4!$HH$11:$HH$18</definedName>
    <definedName name="A126301122W_Data">Data4!$HH$11:$HH$18</definedName>
    <definedName name="A126301122W_Latest">Data4!$HH$18</definedName>
    <definedName name="A126301126F">Data4!$BK$1:$BK$10,Data4!$BK$11:$BK$18</definedName>
    <definedName name="A126301126F_Data">Data4!$BK$11:$BK$18</definedName>
    <definedName name="A126301126F_Latest">Data4!$BK$18</definedName>
    <definedName name="A126302858F">Data1!$GV$1:$GV$10,Data1!$GV$11:$GV$18</definedName>
    <definedName name="A126302858F_Data">Data1!$GV$11:$GV$18</definedName>
    <definedName name="A126302858F_Latest">Data1!$GV$18</definedName>
    <definedName name="A126302862W">Data1!$HQ$1:$HQ$10,Data1!$HQ$11:$HQ$18</definedName>
    <definedName name="A126302862W_Data">Data1!$HQ$11:$HQ$18</definedName>
    <definedName name="A126302862W_Latest">Data1!$HQ$18</definedName>
    <definedName name="A126302866F">Data1!$HZ$1:$HZ$10,Data1!$HZ$11:$HZ$18</definedName>
    <definedName name="A126302866F_Data">Data1!$HZ$11:$HZ$18</definedName>
    <definedName name="A126302866F_Latest">Data1!$HZ$18</definedName>
    <definedName name="A126302870W">Data1!$IL$1:$IL$10,Data1!$IL$11:$IL$18</definedName>
    <definedName name="A126302870W_Data">Data1!$IL$11:$IL$18</definedName>
    <definedName name="A126302870W_Latest">Data1!$IL$18</definedName>
    <definedName name="A126302874F">Data2!$H$1:$H$10,Data2!$H$11:$H$18</definedName>
    <definedName name="A126302874F_Data">Data2!$H$11:$H$18</definedName>
    <definedName name="A126302874F_Latest">Data2!$H$18</definedName>
    <definedName name="A126302878R">Data2!$AU$1:$AU$10,Data2!$AU$11:$AU$18</definedName>
    <definedName name="A126302878R_Data">Data2!$AU$11:$AU$18</definedName>
    <definedName name="A126302878R_Latest">Data2!$AU$18</definedName>
    <definedName name="A126302882F">Data2!$BM$1:$BM$10,Data2!$BM$11:$BM$18</definedName>
    <definedName name="A126302882F_Data">Data2!$BM$11:$BM$18</definedName>
    <definedName name="A126302882F_Latest">Data2!$BM$18</definedName>
    <definedName name="A126302886R">Data1!$GY$1:$GY$10,Data1!$GY$11:$GY$18</definedName>
    <definedName name="A126302886R_Data">Data1!$GY$11:$GY$18</definedName>
    <definedName name="A126302886R_Latest">Data1!$GY$18</definedName>
    <definedName name="A126302890F">Data1!$HE$1:$HE$10,Data1!$HE$11:$HE$18</definedName>
    <definedName name="A126302890F_Data">Data1!$HE$11:$HE$18</definedName>
    <definedName name="A126302890F_Latest">Data1!$HE$18</definedName>
    <definedName name="A126302894R">Data2!$N$1:$N$10,Data2!$N$11:$N$18</definedName>
    <definedName name="A126302894R_Data">Data2!$N$11:$N$18</definedName>
    <definedName name="A126302894R_Latest">Data2!$N$18</definedName>
    <definedName name="A126302898X">Data2!$BA$1:$BA$10,Data2!$BA$11:$BA$18</definedName>
    <definedName name="A126302898X_Data">Data2!$BA$11:$BA$18</definedName>
    <definedName name="A126302898X_Latest">Data2!$BA$18</definedName>
    <definedName name="A126302902C">Data2!$E$1:$E$10,Data2!$E$11:$E$18</definedName>
    <definedName name="A126302902C_Data">Data2!$E$11:$E$18</definedName>
    <definedName name="A126302902C_Latest">Data2!$E$18</definedName>
    <definedName name="A126302906L">Data2!$T$1:$T$10,Data2!$T$11:$T$18</definedName>
    <definedName name="A126302906L_Data">Data2!$T$11:$T$18</definedName>
    <definedName name="A126302906L_Latest">Data2!$T$18</definedName>
    <definedName name="A126302910C">Data2!$AF$1:$AF$10,Data2!$AF$11:$AF$18</definedName>
    <definedName name="A126302910C_Data">Data2!$AF$11:$AF$18</definedName>
    <definedName name="A126302910C_Latest">Data2!$AF$18</definedName>
    <definedName name="A126302914L">Data2!$BJ$1:$BJ$10,Data2!$BJ$11:$BJ$18</definedName>
    <definedName name="A126302914L_Data">Data2!$BJ$11:$BJ$18</definedName>
    <definedName name="A126302914L_Latest">Data2!$BJ$18</definedName>
    <definedName name="A126302918W">Data1!$GG$1:$GG$10,Data1!$GG$11:$GG$18</definedName>
    <definedName name="A126302918W_Data">Data1!$GG$11:$GG$18</definedName>
    <definedName name="A126302918W_Latest">Data1!$GG$18</definedName>
    <definedName name="A126302922L">Data1!$GS$1:$GS$10,Data1!$GS$11:$GS$18</definedName>
    <definedName name="A126302922L_Data">Data1!$GS$11:$GS$18</definedName>
    <definedName name="A126302922L_Latest">Data1!$GS$18</definedName>
    <definedName name="A126302926W">Data1!$IC$1:$IC$10,Data1!$IC$11:$IC$18</definedName>
    <definedName name="A126302926W_Data">Data1!$IC$11:$IC$18</definedName>
    <definedName name="A126302926W_Latest">Data1!$IC$18</definedName>
    <definedName name="A126302930L">Data2!$K$1:$K$10,Data2!$K$11:$K$18</definedName>
    <definedName name="A126302930L_Data">Data2!$K$11:$K$18</definedName>
    <definedName name="A126302930L_Latest">Data2!$K$18</definedName>
    <definedName name="A126302934W">Data2!$Q$1:$Q$10,Data2!$Q$11:$Q$18</definedName>
    <definedName name="A126302934W_Data">Data2!$Q$11:$Q$18</definedName>
    <definedName name="A126302934W_Latest">Data2!$Q$18</definedName>
    <definedName name="A126302938F">Data2!$W$1:$W$10,Data2!$W$11:$W$18</definedName>
    <definedName name="A126302938F_Data">Data2!$W$11:$W$18</definedName>
    <definedName name="A126302938F_Latest">Data2!$W$18</definedName>
    <definedName name="A126302942W">Data2!$AC$1:$AC$10,Data2!$AC$11:$AC$18</definedName>
    <definedName name="A126302942W_Data">Data2!$AC$11:$AC$18</definedName>
    <definedName name="A126302942W_Latest">Data2!$AC$18</definedName>
    <definedName name="A126302946F">Data2!$AX$1:$AX$10,Data2!$AX$11:$AX$18</definedName>
    <definedName name="A126302946F_Data">Data2!$AX$11:$AX$18</definedName>
    <definedName name="A126302946F_Latest">Data2!$AX$18</definedName>
    <definedName name="A126302950W">Data2!$BS$1:$BS$10,Data2!$BS$11:$BS$18</definedName>
    <definedName name="A126302950W_Data">Data2!$BS$11:$BS$18</definedName>
    <definedName name="A126302950W_Latest">Data2!$BS$18</definedName>
    <definedName name="A126302954F">Data1!$FO$1:$FO$10,Data1!$FO$11:$FO$18</definedName>
    <definedName name="A126302954F_Data">Data1!$FO$11:$FO$18</definedName>
    <definedName name="A126302954F_Latest">Data1!$FO$18</definedName>
    <definedName name="A126302958R">Data1!$FX$1:$FX$10,Data1!$FX$11:$FX$18</definedName>
    <definedName name="A126302958R_Data">Data1!$FX$11:$FX$18</definedName>
    <definedName name="A126302958R_Latest">Data1!$FX$18</definedName>
    <definedName name="A126302962F">Data1!$GA$1:$GA$10,Data1!$GA$11:$GA$18</definedName>
    <definedName name="A126302962F_Data">Data1!$GA$11:$GA$18</definedName>
    <definedName name="A126302962F_Latest">Data1!$GA$18</definedName>
    <definedName name="A126302966R">Data1!$HB$1:$HB$10,Data1!$HB$11:$HB$18</definedName>
    <definedName name="A126302966R_Data">Data1!$HB$11:$HB$18</definedName>
    <definedName name="A126302966R_Latest">Data1!$HB$18</definedName>
    <definedName name="A126302970F">Data1!$HH$1:$HH$10,Data1!$HH$11:$HH$18</definedName>
    <definedName name="A126302970F_Data">Data1!$HH$11:$HH$18</definedName>
    <definedName name="A126302970F_Latest">Data1!$HH$18</definedName>
    <definedName name="A126302974R">Data1!$HK$1:$HK$10,Data1!$HK$11:$HK$18</definedName>
    <definedName name="A126302974R_Data">Data1!$HK$11:$HK$18</definedName>
    <definedName name="A126302974R_Latest">Data1!$HK$18</definedName>
    <definedName name="A126302978X">Data1!$IF$1:$IF$10,Data1!$IF$11:$IF$18</definedName>
    <definedName name="A126302978X_Data">Data1!$IF$11:$IF$18</definedName>
    <definedName name="A126302978X_Latest">Data1!$IF$18</definedName>
    <definedName name="A126302982R">Data2!$Z$1:$Z$10,Data2!$Z$11:$Z$18</definedName>
    <definedName name="A126302982R_Data">Data2!$Z$11:$Z$18</definedName>
    <definedName name="A126302982R_Latest">Data2!$Z$18</definedName>
    <definedName name="A126302986X">Data2!$AL$1:$AL$10,Data2!$AL$11:$AL$18</definedName>
    <definedName name="A126302986X_Data">Data2!$AL$11:$AL$18</definedName>
    <definedName name="A126302986X_Latest">Data2!$AL$18</definedName>
    <definedName name="A126302990R">Data2!$AO$1:$AO$10,Data2!$AO$11:$AO$18</definedName>
    <definedName name="A126302990R_Data">Data2!$AO$11:$AO$18</definedName>
    <definedName name="A126302990R_Latest">Data2!$AO$18</definedName>
    <definedName name="A126302994X">Data2!$BD$1:$BD$10,Data2!$BD$11:$BD$18</definedName>
    <definedName name="A126302994X_Data">Data2!$BD$11:$BD$18</definedName>
    <definedName name="A126302994X_Latest">Data2!$BD$18</definedName>
    <definedName name="A126302998J">Data2!$BG$1:$BG$10,Data2!$BG$11:$BG$18</definedName>
    <definedName name="A126302998J_Data">Data2!$BG$11:$BG$18</definedName>
    <definedName name="A126302998J_Latest">Data2!$BG$18</definedName>
    <definedName name="A126303002R">Data1!$GD$1:$GD$10,Data1!$GD$11:$GD$18</definedName>
    <definedName name="A126303002R_Data">Data1!$GD$11:$GD$18</definedName>
    <definedName name="A126303002R_Latest">Data1!$GD$18</definedName>
    <definedName name="A126303006X">Data1!$GM$1:$GM$10,Data1!$GM$11:$GM$18</definedName>
    <definedName name="A126303006X_Data">Data1!$GM$11:$GM$18</definedName>
    <definedName name="A126303006X_Latest">Data1!$GM$18</definedName>
    <definedName name="A126303010R">Data1!$IO$1:$IO$10,Data1!$IO$11:$IO$18</definedName>
    <definedName name="A126303010R_Data">Data1!$IO$11:$IO$18</definedName>
    <definedName name="A126303010R_Latest">Data1!$IO$18</definedName>
    <definedName name="A126303014X">Data2!$B$1:$B$10,Data2!$B$11:$B$18</definedName>
    <definedName name="A126303014X_Data">Data2!$B$11:$B$18</definedName>
    <definedName name="A126303014X_Latest">Data2!$B$18</definedName>
    <definedName name="A126303018J">Data2!$AI$1:$AI$10,Data2!$AI$11:$AI$18</definedName>
    <definedName name="A126303018J_Data">Data2!$AI$11:$AI$18</definedName>
    <definedName name="A126303018J_Latest">Data2!$AI$18</definedName>
    <definedName name="A126303022X">Data2!$BV$1:$BV$10,Data2!$BV$11:$BV$18</definedName>
    <definedName name="A126303022X_Data">Data2!$BV$11:$BV$18</definedName>
    <definedName name="A126303022X_Latest">Data2!$BV$18</definedName>
    <definedName name="A126303026J">Data1!$FL$1:$FL$10,Data1!$FL$11:$FL$18</definedName>
    <definedName name="A126303026J_Data">Data1!$FL$11:$FL$18</definedName>
    <definedName name="A126303026J_Latest">Data1!$FL$18</definedName>
    <definedName name="A126303030X">Data1!$FR$1:$FR$10,Data1!$FR$11:$FR$18</definedName>
    <definedName name="A126303030X_Data">Data1!$FR$11:$FR$18</definedName>
    <definedName name="A126303030X_Latest">Data1!$FR$18</definedName>
    <definedName name="A126303034J">Data1!$FU$1:$FU$10,Data1!$FU$11:$FU$18</definedName>
    <definedName name="A126303034J_Data">Data1!$FU$11:$FU$18</definedName>
    <definedName name="A126303034J_Latest">Data1!$FU$18</definedName>
    <definedName name="A126303038T">Data1!$GJ$1:$GJ$10,Data1!$GJ$11:$GJ$18</definedName>
    <definedName name="A126303038T_Data">Data1!$GJ$11:$GJ$18</definedName>
    <definedName name="A126303038T_Latest">Data1!$GJ$18</definedName>
    <definedName name="A126303042J">Data1!$HT$1:$HT$10,Data1!$HT$11:$HT$18</definedName>
    <definedName name="A126303042J_Data">Data1!$HT$11:$HT$18</definedName>
    <definedName name="A126303042J_Latest">Data1!$HT$18</definedName>
    <definedName name="A126303046T">Data1!$HW$1:$HW$10,Data1!$HW$11:$HW$18</definedName>
    <definedName name="A126303046T_Data">Data1!$HW$11:$HW$18</definedName>
    <definedName name="A126303046T_Latest">Data1!$HW$18</definedName>
    <definedName name="A126303050J">Data1!$GP$1:$GP$10,Data1!$GP$11:$GP$18</definedName>
    <definedName name="A126303050J_Data">Data1!$GP$11:$GP$18</definedName>
    <definedName name="A126303050J_Latest">Data1!$GP$18</definedName>
    <definedName name="A126303054T">Data1!$HN$1:$HN$10,Data1!$HN$11:$HN$18</definedName>
    <definedName name="A126303054T_Data">Data1!$HN$11:$HN$18</definedName>
    <definedName name="A126303054T_Latest">Data1!$HN$18</definedName>
    <definedName name="A126303058A">Data1!$II$1:$II$10,Data1!$II$11:$II$18</definedName>
    <definedName name="A126303058A_Data">Data1!$II$11:$II$18</definedName>
    <definedName name="A126303058A_Latest">Data1!$II$18</definedName>
    <definedName name="A126303062T">Data2!$AR$1:$AR$10,Data2!$AR$11:$AR$18</definedName>
    <definedName name="A126303062T_Data">Data2!$AR$11:$AR$18</definedName>
    <definedName name="A126303062T_Latest">Data2!$AR$18</definedName>
    <definedName name="A126303066A">Data2!$BP$1:$BP$10,Data2!$BP$11:$BP$18</definedName>
    <definedName name="A126303066A_Data">Data2!$BP$11:$BP$18</definedName>
    <definedName name="A126303066A_Latest">Data2!$BP$18</definedName>
    <definedName name="A126303070T">Data1!$FI$1:$FI$10,Data1!$FI$11:$FI$18</definedName>
    <definedName name="A126303070T_Data">Data1!$FI$11:$FI$18</definedName>
    <definedName name="A126303070T_Latest">Data1!$FI$18</definedName>
    <definedName name="A126304802F">Data3!$AB$1:$AB$10,Data3!$AB$11:$AB$18</definedName>
    <definedName name="A126304802F_Data">Data3!$AB$11:$AB$18</definedName>
    <definedName name="A126304802F_Latest">Data3!$AB$18</definedName>
    <definedName name="A126304806R">Data3!$AW$1:$AW$10,Data3!$AW$11:$AW$18</definedName>
    <definedName name="A126304806R_Data">Data3!$AW$11:$AW$18</definedName>
    <definedName name="A126304806R_Latest">Data3!$AW$18</definedName>
    <definedName name="A126304810F">Data3!$BF$1:$BF$10,Data3!$BF$11:$BF$18</definedName>
    <definedName name="A126304810F_Data">Data3!$BF$11:$BF$18</definedName>
    <definedName name="A126304810F_Latest">Data3!$BF$18</definedName>
    <definedName name="A126304814R">Data3!$BR$1:$BR$10,Data3!$BR$11:$BR$18</definedName>
    <definedName name="A126304814R_Data">Data3!$BR$11:$BR$18</definedName>
    <definedName name="A126304814R_Latest">Data3!$BR$18</definedName>
    <definedName name="A126304818X">Data3!$CD$1:$CD$10,Data3!$CD$11:$CD$18</definedName>
    <definedName name="A126304818X_Data">Data3!$CD$11:$CD$18</definedName>
    <definedName name="A126304818X_Latest">Data3!$CD$18</definedName>
    <definedName name="A126304822R">Data3!$DQ$1:$DQ$10,Data3!$DQ$11:$DQ$18</definedName>
    <definedName name="A126304822R_Data">Data3!$DQ$11:$DQ$18</definedName>
    <definedName name="A126304822R_Latest">Data3!$DQ$18</definedName>
    <definedName name="A126304826X">Data3!$EI$1:$EI$10,Data3!$EI$11:$EI$18</definedName>
    <definedName name="A126304826X_Data">Data3!$EI$11:$EI$18</definedName>
    <definedName name="A126304826X_Latest">Data3!$EI$18</definedName>
    <definedName name="A126304830R">Data3!$AE$1:$AE$10,Data3!$AE$11:$AE$18</definedName>
    <definedName name="A126304830R_Data">Data3!$AE$11:$AE$18</definedName>
    <definedName name="A126304830R_Latest">Data3!$AE$18</definedName>
    <definedName name="A126304834X">Data3!$AK$1:$AK$10,Data3!$AK$11:$AK$18</definedName>
    <definedName name="A126304834X_Data">Data3!$AK$11:$AK$18</definedName>
    <definedName name="A126304834X_Latest">Data3!$AK$18</definedName>
    <definedName name="A126304838J">Data3!$CJ$1:$CJ$10,Data3!$CJ$11:$CJ$18</definedName>
    <definedName name="A126304838J_Data">Data3!$CJ$11:$CJ$18</definedName>
    <definedName name="A126304838J_Latest">Data3!$CJ$18</definedName>
    <definedName name="A126304842X">Data3!$DW$1:$DW$10,Data3!$DW$11:$DW$18</definedName>
    <definedName name="A126304842X_Data">Data3!$DW$11:$DW$18</definedName>
    <definedName name="A126304842X_Latest">Data3!$DW$18</definedName>
    <definedName name="A126304846J">Data3!$CA$1:$CA$10,Data3!$CA$11:$CA$18</definedName>
    <definedName name="A126304846J_Data">Data3!$CA$11:$CA$18</definedName>
    <definedName name="A126304846J_Latest">Data3!$CA$18</definedName>
    <definedName name="A126304850X">Data3!$CP$1:$CP$10,Data3!$CP$11:$CP$18</definedName>
    <definedName name="A126304850X_Data">Data3!$CP$11:$CP$18</definedName>
    <definedName name="A126304850X_Latest">Data3!$CP$18</definedName>
    <definedName name="A126304854J">Data3!$DB$1:$DB$10,Data3!$DB$11:$DB$18</definedName>
    <definedName name="A126304854J_Data">Data3!$DB$11:$DB$18</definedName>
    <definedName name="A126304854J_Latest">Data3!$DB$18</definedName>
    <definedName name="A126304858T">Data3!$EF$1:$EF$10,Data3!$EF$11:$EF$18</definedName>
    <definedName name="A126304858T_Data">Data3!$EF$11:$EF$18</definedName>
    <definedName name="A126304858T_Latest">Data3!$EF$18</definedName>
    <definedName name="A126304862J">Data3!$M$1:$M$10,Data3!$M$11:$M$18</definedName>
    <definedName name="A126304862J_Data">Data3!$M$11:$M$18</definedName>
    <definedName name="A126304862J_Latest">Data3!$M$18</definedName>
    <definedName name="A126304866T">Data3!$Y$1:$Y$10,Data3!$Y$11:$Y$18</definedName>
    <definedName name="A126304866T_Data">Data3!$Y$11:$Y$18</definedName>
    <definedName name="A126304866T_Latest">Data3!$Y$18</definedName>
    <definedName name="A126304870J">Data3!$BI$1:$BI$10,Data3!$BI$11:$BI$18</definedName>
    <definedName name="A126304870J_Data">Data3!$BI$11:$BI$18</definedName>
    <definedName name="A126304870J_Latest">Data3!$BI$18</definedName>
    <definedName name="A126304874T">Data3!$CG$1:$CG$10,Data3!$CG$11:$CG$18</definedName>
    <definedName name="A126304874T_Data">Data3!$CG$11:$CG$18</definedName>
    <definedName name="A126304874T_Latest">Data3!$CG$18</definedName>
    <definedName name="A126304878A">Data3!$CM$1:$CM$10,Data3!$CM$11:$CM$18</definedName>
    <definedName name="A126304878A_Data">Data3!$CM$11:$CM$18</definedName>
    <definedName name="A126304878A_Latest">Data3!$CM$18</definedName>
    <definedName name="A126304882T">Data3!$CS$1:$CS$10,Data3!$CS$11:$CS$18</definedName>
    <definedName name="A126304882T_Data">Data3!$CS$11:$CS$18</definedName>
    <definedName name="A126304882T_Latest">Data3!$CS$18</definedName>
    <definedName name="A126304886A">Data3!$CY$1:$CY$10,Data3!$CY$11:$CY$18</definedName>
    <definedName name="A126304886A_Data">Data3!$CY$11:$CY$18</definedName>
    <definedName name="A126304886A_Latest">Data3!$CY$18</definedName>
    <definedName name="A126304890T">Data3!$DT$1:$DT$10,Data3!$DT$11:$DT$18</definedName>
    <definedName name="A126304890T_Data">Data3!$DT$11:$DT$18</definedName>
    <definedName name="A126304890T_Latest">Data3!$DT$18</definedName>
    <definedName name="A126304894A">Data3!$EO$1:$EO$10,Data3!$EO$11:$EO$18</definedName>
    <definedName name="A126304894A_Data">Data3!$EO$11:$EO$18</definedName>
    <definedName name="A126304894A_Latest">Data3!$EO$18</definedName>
    <definedName name="A126304898K">Data2!$IK$1:$IK$10,Data2!$IK$11:$IK$18</definedName>
    <definedName name="A126304898K_Data">Data2!$IK$11:$IK$18</definedName>
    <definedName name="A126304898K_Latest">Data2!$IK$18</definedName>
    <definedName name="A126304902R">Data3!$D$1:$D$10,Data3!$D$11:$D$18</definedName>
    <definedName name="A126304902R_Data">Data3!$D$11:$D$18</definedName>
    <definedName name="A126304902R_Latest">Data3!$D$18</definedName>
    <definedName name="A126304906X">Data3!$G$1:$G$10,Data3!$G$11:$G$18</definedName>
    <definedName name="A126304906X_Data">Data3!$G$11:$G$18</definedName>
    <definedName name="A126304906X_Latest">Data3!$G$18</definedName>
    <definedName name="A126304910R">Data3!$AH$1:$AH$10,Data3!$AH$11:$AH$18</definedName>
    <definedName name="A126304910R_Data">Data3!$AH$11:$AH$18</definedName>
    <definedName name="A126304910R_Latest">Data3!$AH$18</definedName>
    <definedName name="A126304914X">Data3!$AN$1:$AN$10,Data3!$AN$11:$AN$18</definedName>
    <definedName name="A126304914X_Data">Data3!$AN$11:$AN$18</definedName>
    <definedName name="A126304914X_Latest">Data3!$AN$18</definedName>
    <definedName name="A126304918J">Data3!$AQ$1:$AQ$10,Data3!$AQ$11:$AQ$18</definedName>
    <definedName name="A126304918J_Data">Data3!$AQ$11:$AQ$18</definedName>
    <definedName name="A126304918J_Latest">Data3!$AQ$18</definedName>
    <definedName name="A126304922X">Data3!$BL$1:$BL$10,Data3!$BL$11:$BL$18</definedName>
    <definedName name="A126304922X_Data">Data3!$BL$11:$BL$18</definedName>
    <definedName name="A126304922X_Latest">Data3!$BL$18</definedName>
    <definedName name="A126304926J">Data3!$CV$1:$CV$10,Data3!$CV$11:$CV$18</definedName>
    <definedName name="A126304926J_Data">Data3!$CV$11:$CV$18</definedName>
    <definedName name="A126304926J_Latest">Data3!$CV$18</definedName>
    <definedName name="A126304930X">Data3!$DH$1:$DH$10,Data3!$DH$11:$DH$18</definedName>
    <definedName name="A126304930X_Data">Data3!$DH$11:$DH$18</definedName>
    <definedName name="A126304930X_Latest">Data3!$DH$18</definedName>
    <definedName name="A126304934J">Data3!$DK$1:$DK$10,Data3!$DK$11:$DK$18</definedName>
    <definedName name="A126304934J_Data">Data3!$DK$11:$DK$18</definedName>
    <definedName name="A126304934J_Latest">Data3!$DK$18</definedName>
    <definedName name="A126304938T">Data3!$DZ$1:$DZ$10,Data3!$DZ$11:$DZ$18</definedName>
    <definedName name="A126304938T_Data">Data3!$DZ$11:$DZ$18</definedName>
    <definedName name="A126304938T_Latest">Data3!$DZ$18</definedName>
    <definedName name="A126304942J">Data3!$EC$1:$EC$10,Data3!$EC$11:$EC$18</definedName>
    <definedName name="A126304942J_Data">Data3!$EC$11:$EC$18</definedName>
    <definedName name="A126304942J_Latest">Data3!$EC$18</definedName>
    <definedName name="A126304946T">Data3!$J$1:$J$10,Data3!$J$11:$J$18</definedName>
    <definedName name="A126304946T_Data">Data3!$J$11:$J$18</definedName>
    <definedName name="A126304946T_Latest">Data3!$J$18</definedName>
    <definedName name="A126304950J">Data3!$S$1:$S$10,Data3!$S$11:$S$18</definedName>
    <definedName name="A126304950J_Data">Data3!$S$11:$S$18</definedName>
    <definedName name="A126304950J_Latest">Data3!$S$18</definedName>
    <definedName name="A126304954T">Data3!$BU$1:$BU$10,Data3!$BU$11:$BU$18</definedName>
    <definedName name="A126304954T_Data">Data3!$BU$11:$BU$18</definedName>
    <definedName name="A126304954T_Latest">Data3!$BU$18</definedName>
    <definedName name="A126304958A">Data3!$BX$1:$BX$10,Data3!$BX$11:$BX$18</definedName>
    <definedName name="A126304958A_Data">Data3!$BX$11:$BX$18</definedName>
    <definedName name="A126304958A_Latest">Data3!$BX$18</definedName>
    <definedName name="A126304962T">Data3!$DE$1:$DE$10,Data3!$DE$11:$DE$18</definedName>
    <definedName name="A126304962T_Data">Data3!$DE$11:$DE$18</definedName>
    <definedName name="A126304962T_Latest">Data3!$DE$18</definedName>
    <definedName name="A126304966A">Data3!$ER$1:$ER$10,Data3!$ER$11:$ER$18</definedName>
    <definedName name="A126304966A_Data">Data3!$ER$11:$ER$18</definedName>
    <definedName name="A126304966A_Latest">Data3!$ER$18</definedName>
    <definedName name="A126304970T">Data2!$IH$1:$IH$10,Data2!$IH$11:$IH$18</definedName>
    <definedName name="A126304970T_Data">Data2!$IH$11:$IH$18</definedName>
    <definedName name="A126304970T_Latest">Data2!$IH$18</definedName>
    <definedName name="A126304974A">Data2!$IN$1:$IN$10,Data2!$IN$11:$IN$18</definedName>
    <definedName name="A126304974A_Data">Data2!$IN$11:$IN$18</definedName>
    <definedName name="A126304974A_Latest">Data2!$IN$18</definedName>
    <definedName name="A126304978K">Data2!$IQ$1:$IQ$10,Data2!$IQ$11:$IQ$18</definedName>
    <definedName name="A126304978K_Data">Data2!$IQ$11:$IQ$18</definedName>
    <definedName name="A126304978K_Latest">Data2!$IQ$18</definedName>
    <definedName name="A126304982A">Data3!$P$1:$P$10,Data3!$P$11:$P$18</definedName>
    <definedName name="A126304982A_Data">Data3!$P$11:$P$18</definedName>
    <definedName name="A126304982A_Latest">Data3!$P$18</definedName>
    <definedName name="A126304986K">Data3!$AZ$1:$AZ$10,Data3!$AZ$11:$AZ$18</definedName>
    <definedName name="A126304986K_Data">Data3!$AZ$11:$AZ$18</definedName>
    <definedName name="A126304986K_Latest">Data3!$AZ$18</definedName>
    <definedName name="A126304990A">Data3!$BC$1:$BC$10,Data3!$BC$11:$BC$18</definedName>
    <definedName name="A126304990A_Data">Data3!$BC$11:$BC$18</definedName>
    <definedName name="A126304990A_Latest">Data3!$BC$18</definedName>
    <definedName name="A126304994K">Data3!$V$1:$V$10,Data3!$V$11:$V$18</definedName>
    <definedName name="A126304994K_Data">Data3!$V$11:$V$18</definedName>
    <definedName name="A126304994K_Latest">Data3!$V$18</definedName>
    <definedName name="A126304998V">Data3!$AT$1:$AT$10,Data3!$AT$11:$AT$18</definedName>
    <definedName name="A126304998V_Data">Data3!$AT$11:$AT$18</definedName>
    <definedName name="A126304998V_Latest">Data3!$AT$18</definedName>
    <definedName name="A126305002A">Data3!$BO$1:$BO$10,Data3!$BO$11:$BO$18</definedName>
    <definedName name="A126305002A_Data">Data3!$BO$11:$BO$18</definedName>
    <definedName name="A126305002A_Latest">Data3!$BO$18</definedName>
    <definedName name="A126305006K">Data3!$DN$1:$DN$10,Data3!$DN$11:$DN$18</definedName>
    <definedName name="A126305006K_Data">Data3!$DN$11:$DN$18</definedName>
    <definedName name="A126305006K_Latest">Data3!$DN$18</definedName>
    <definedName name="A126305010A">Data3!$EL$1:$EL$10,Data3!$EL$11:$EL$18</definedName>
    <definedName name="A126305010A_Data">Data3!$EL$11:$EL$18</definedName>
    <definedName name="A126305010A_Latest">Data3!$EL$18</definedName>
    <definedName name="A126305014K">Data2!$IE$1:$IE$10,Data2!$IE$11:$IE$18</definedName>
    <definedName name="A126305014K_Data">Data2!$IE$11:$IE$18</definedName>
    <definedName name="A126305014K_Latest">Data2!$IE$18</definedName>
    <definedName name="A126306746K">Data3!$GH$1:$GH$10,Data3!$GH$11:$GH$18</definedName>
    <definedName name="A126306746K_Data">Data3!$GH$11:$GH$18</definedName>
    <definedName name="A126306746K_Latest">Data3!$GH$18</definedName>
    <definedName name="A126306750A">Data3!$HC$1:$HC$10,Data3!$HC$11:$HC$18</definedName>
    <definedName name="A126306750A_Data">Data3!$HC$11:$HC$18</definedName>
    <definedName name="A126306750A_Latest">Data3!$HC$18</definedName>
    <definedName name="A126306754K">Data3!$HL$1:$HL$10,Data3!$HL$11:$HL$18</definedName>
    <definedName name="A126306754K_Data">Data3!$HL$11:$HL$18</definedName>
    <definedName name="A126306754K_Latest">Data3!$HL$18</definedName>
    <definedName name="A126306758V">Data3!$HX$1:$HX$10,Data3!$HX$11:$HX$18</definedName>
    <definedName name="A126306758V_Data">Data3!$HX$11:$HX$18</definedName>
    <definedName name="A126306758V_Latest">Data3!$HX$18</definedName>
    <definedName name="A126306762K">Data3!$IJ$1:$IJ$10,Data3!$IJ$11:$IJ$18</definedName>
    <definedName name="A126306762K_Data">Data3!$IJ$11:$IJ$18</definedName>
    <definedName name="A126306762K_Latest">Data3!$IJ$18</definedName>
    <definedName name="A126306766V">Data4!$AG$1:$AG$10,Data4!$AG$11:$AG$18</definedName>
    <definedName name="A126306766V_Data">Data4!$AG$11:$AG$18</definedName>
    <definedName name="A126306766V_Latest">Data4!$AG$18</definedName>
    <definedName name="A126306770K">Data4!$AY$1:$AY$10,Data4!$AY$11:$AY$18</definedName>
    <definedName name="A126306770K_Data">Data4!$AY$11:$AY$18</definedName>
    <definedName name="A126306770K_Latest">Data4!$AY$18</definedName>
    <definedName name="A126306774V">Data3!$GK$1:$GK$10,Data3!$GK$11:$GK$18</definedName>
    <definedName name="A126306774V_Data">Data3!$GK$11:$GK$18</definedName>
    <definedName name="A126306774V_Latest">Data3!$GK$18</definedName>
    <definedName name="A126306778C">Data3!$GQ$1:$GQ$10,Data3!$GQ$11:$GQ$18</definedName>
    <definedName name="A126306778C_Data">Data3!$GQ$11:$GQ$18</definedName>
    <definedName name="A126306778C_Latest">Data3!$GQ$18</definedName>
    <definedName name="A126306782V">Data3!$IP$1:$IP$10,Data3!$IP$11:$IP$18</definedName>
    <definedName name="A126306782V_Data">Data3!$IP$11:$IP$18</definedName>
    <definedName name="A126306782V_Latest">Data3!$IP$18</definedName>
    <definedName name="A126306786C">Data4!$AM$1:$AM$10,Data4!$AM$11:$AM$18</definedName>
    <definedName name="A126306786C_Data">Data4!$AM$11:$AM$18</definedName>
    <definedName name="A126306786C_Latest">Data4!$AM$18</definedName>
    <definedName name="A126306790V">Data3!$IG$1:$IG$10,Data3!$IG$11:$IG$18</definedName>
    <definedName name="A126306790V_Data">Data3!$IG$11:$IG$18</definedName>
    <definedName name="A126306790V_Latest">Data3!$IG$18</definedName>
    <definedName name="A126306794C">Data4!$F$1:$F$10,Data4!$F$11:$F$18</definedName>
    <definedName name="A126306794C_Data">Data4!$F$11:$F$18</definedName>
    <definedName name="A126306794C_Latest">Data4!$F$18</definedName>
    <definedName name="A126306798L">Data4!$R$1:$R$10,Data4!$R$11:$R$18</definedName>
    <definedName name="A126306798L_Data">Data4!$R$11:$R$18</definedName>
    <definedName name="A126306798L_Latest">Data4!$R$18</definedName>
    <definedName name="A126306802T">Data4!$AV$1:$AV$10,Data4!$AV$11:$AV$18</definedName>
    <definedName name="A126306802T_Data">Data4!$AV$11:$AV$18</definedName>
    <definedName name="A126306802T_Latest">Data4!$AV$18</definedName>
    <definedName name="A126306806A">Data3!$FS$1:$FS$10,Data3!$FS$11:$FS$18</definedName>
    <definedName name="A126306806A_Data">Data3!$FS$11:$FS$18</definedName>
    <definedName name="A126306806A_Latest">Data3!$FS$18</definedName>
    <definedName name="A126306810T">Data3!$GE$1:$GE$10,Data3!$GE$11:$GE$18</definedName>
    <definedName name="A126306810T_Data">Data3!$GE$11:$GE$18</definedName>
    <definedName name="A126306810T_Latest">Data3!$GE$18</definedName>
    <definedName name="A126306814A">Data3!$HO$1:$HO$10,Data3!$HO$11:$HO$18</definedName>
    <definedName name="A126306814A_Data">Data3!$HO$11:$HO$18</definedName>
    <definedName name="A126306814A_Latest">Data3!$HO$18</definedName>
    <definedName name="A126306818K">Data3!$IM$1:$IM$10,Data3!$IM$11:$IM$18</definedName>
    <definedName name="A126306818K_Data">Data3!$IM$11:$IM$18</definedName>
    <definedName name="A126306818K_Latest">Data3!$IM$18</definedName>
    <definedName name="A126306822A">Data4!$C$1:$C$10,Data4!$C$11:$C$18</definedName>
    <definedName name="A126306822A_Data">Data4!$C$11:$C$18</definedName>
    <definedName name="A126306822A_Latest">Data4!$C$18</definedName>
    <definedName name="A126306826K">Data4!$I$1:$I$10,Data4!$I$11:$I$18</definedName>
    <definedName name="A126306826K_Data">Data4!$I$11:$I$18</definedName>
    <definedName name="A126306826K_Latest">Data4!$I$18</definedName>
    <definedName name="A126306830A">Data4!$O$1:$O$10,Data4!$O$11:$O$18</definedName>
    <definedName name="A126306830A_Data">Data4!$O$11:$O$18</definedName>
    <definedName name="A126306830A_Latest">Data4!$O$18</definedName>
    <definedName name="A126306834K">Data4!$AJ$1:$AJ$10,Data4!$AJ$11:$AJ$18</definedName>
    <definedName name="A126306834K_Data">Data4!$AJ$11:$AJ$18</definedName>
    <definedName name="A126306834K_Latest">Data4!$AJ$18</definedName>
    <definedName name="A126306838V">Data4!$BE$1:$BE$10,Data4!$BE$11:$BE$18</definedName>
    <definedName name="A126306838V_Data">Data4!$BE$11:$BE$18</definedName>
    <definedName name="A126306838V_Latest">Data4!$BE$18</definedName>
    <definedName name="A126306842K">Data3!$FA$1:$FA$10,Data3!$FA$11:$FA$18</definedName>
    <definedName name="A126306842K_Data">Data3!$FA$11:$FA$18</definedName>
    <definedName name="A126306842K_Latest">Data3!$FA$18</definedName>
    <definedName name="A126306846V">Data3!$FJ$1:$FJ$10,Data3!$FJ$11:$FJ$18</definedName>
    <definedName name="A126306846V_Data">Data3!$FJ$11:$FJ$18</definedName>
    <definedName name="A126306846V_Latest">Data3!$FJ$18</definedName>
    <definedName name="A126306850K">Data3!$FM$1:$FM$10,Data3!$FM$11:$FM$18</definedName>
    <definedName name="A126306850K_Data">Data3!$FM$11:$FM$18</definedName>
    <definedName name="A126306850K_Latest">Data3!$FM$18</definedName>
    <definedName name="A126306854V">Data3!$GN$1:$GN$10,Data3!$GN$11:$GN$18</definedName>
    <definedName name="A126306854V_Data">Data3!$GN$11:$GN$18</definedName>
    <definedName name="A126306854V_Latest">Data3!$GN$18</definedName>
    <definedName name="A126306858C">Data3!$GT$1:$GT$10,Data3!$GT$11:$GT$18</definedName>
    <definedName name="A126306858C_Data">Data3!$GT$11:$GT$18</definedName>
    <definedName name="A126306858C_Latest">Data3!$GT$18</definedName>
    <definedName name="A126306862V">Data3!$GW$1:$GW$10,Data3!$GW$11:$GW$18</definedName>
    <definedName name="A126306862V_Data">Data3!$GW$11:$GW$18</definedName>
    <definedName name="A126306862V_Latest">Data3!$GW$18</definedName>
    <definedName name="A126306866C">Data3!$HR$1:$HR$10,Data3!$HR$11:$HR$18</definedName>
    <definedName name="A126306866C_Data">Data3!$HR$11:$HR$18</definedName>
    <definedName name="A126306866C_Latest">Data3!$HR$18</definedName>
    <definedName name="A126306870V">Data4!$L$1:$L$10,Data4!$L$11:$L$18</definedName>
    <definedName name="A126306870V_Data">Data4!$L$11:$L$18</definedName>
    <definedName name="A126306870V_Latest">Data4!$L$18</definedName>
    <definedName name="A126306874C">Data4!$X$1:$X$10,Data4!$X$11:$X$18</definedName>
    <definedName name="A126306874C_Data">Data4!$X$11:$X$18</definedName>
    <definedName name="A126306874C_Latest">Data4!$X$18</definedName>
    <definedName name="A126306878L">Data4!$AA$1:$AA$10,Data4!$AA$11:$AA$18</definedName>
    <definedName name="A126306878L_Data">Data4!$AA$11:$AA$18</definedName>
    <definedName name="A126306878L_Latest">Data4!$AA$18</definedName>
    <definedName name="A126306882C">Data4!$AP$1:$AP$10,Data4!$AP$11:$AP$18</definedName>
    <definedName name="A126306882C_Data">Data4!$AP$11:$AP$18</definedName>
    <definedName name="A126306882C_Latest">Data4!$AP$18</definedName>
    <definedName name="A126306886L">Data4!$AS$1:$AS$10,Data4!$AS$11:$AS$18</definedName>
    <definedName name="A126306886L_Data">Data4!$AS$11:$AS$18</definedName>
    <definedName name="A126306886L_Latest">Data4!$AS$18</definedName>
    <definedName name="A126306890C">Data3!$FP$1:$FP$10,Data3!$FP$11:$FP$18</definedName>
    <definedName name="A126306890C_Data">Data3!$FP$11:$FP$18</definedName>
    <definedName name="A126306890C_Latest">Data3!$FP$18</definedName>
    <definedName name="A126306894L">Data3!$FY$1:$FY$10,Data3!$FY$11:$FY$18</definedName>
    <definedName name="A126306894L_Data">Data3!$FY$11:$FY$18</definedName>
    <definedName name="A126306894L_Latest">Data3!$FY$18</definedName>
    <definedName name="A126306898W">Data3!$IA$1:$IA$10,Data3!$IA$11:$IA$18</definedName>
    <definedName name="A126306898W_Data">Data3!$IA$11:$IA$18</definedName>
    <definedName name="A126306898W_Latest">Data3!$IA$18</definedName>
    <definedName name="A126306902A">Data3!$ID$1:$ID$10,Data3!$ID$11:$ID$18</definedName>
    <definedName name="A126306902A_Data">Data3!$ID$11:$ID$18</definedName>
    <definedName name="A126306902A_Latest">Data3!$ID$18</definedName>
    <definedName name="A126306906K">Data4!$U$1:$U$10,Data4!$U$11:$U$18</definedName>
    <definedName name="A126306906K_Data">Data4!$U$11:$U$18</definedName>
    <definedName name="A126306906K_Latest">Data4!$U$18</definedName>
    <definedName name="A126306910A">Data4!$BH$1:$BH$10,Data4!$BH$11:$BH$18</definedName>
    <definedName name="A126306910A_Data">Data4!$BH$11:$BH$18</definedName>
    <definedName name="A126306910A_Latest">Data4!$BH$18</definedName>
    <definedName name="A126306914K">Data3!$EX$1:$EX$10,Data3!$EX$11:$EX$18</definedName>
    <definedName name="A126306914K_Data">Data3!$EX$11:$EX$18</definedName>
    <definedName name="A126306914K_Latest">Data3!$EX$18</definedName>
    <definedName name="A126306918V">Data3!$FD$1:$FD$10,Data3!$FD$11:$FD$18</definedName>
    <definedName name="A126306918V_Data">Data3!$FD$11:$FD$18</definedName>
    <definedName name="A126306918V_Latest">Data3!$FD$18</definedName>
    <definedName name="A126306922K">Data3!$FG$1:$FG$10,Data3!$FG$11:$FG$18</definedName>
    <definedName name="A126306922K_Data">Data3!$FG$11:$FG$18</definedName>
    <definedName name="A126306922K_Latest">Data3!$FG$18</definedName>
    <definedName name="A126306926V">Data3!$FV$1:$FV$10,Data3!$FV$11:$FV$18</definedName>
    <definedName name="A126306926V_Data">Data3!$FV$11:$FV$18</definedName>
    <definedName name="A126306926V_Latest">Data3!$FV$18</definedName>
    <definedName name="A126306930K">Data3!$HF$1:$HF$10,Data3!$HF$11:$HF$18</definedName>
    <definedName name="A126306930K_Data">Data3!$HF$11:$HF$18</definedName>
    <definedName name="A126306930K_Latest">Data3!$HF$18</definedName>
    <definedName name="A126306934V">Data3!$HI$1:$HI$10,Data3!$HI$11:$HI$18</definedName>
    <definedName name="A126306934V_Data">Data3!$HI$11:$HI$18</definedName>
    <definedName name="A126306934V_Latest">Data3!$HI$18</definedName>
    <definedName name="A126306938C">Data3!$GB$1:$GB$10,Data3!$GB$11:$GB$18</definedName>
    <definedName name="A126306938C_Data">Data3!$GB$11:$GB$18</definedName>
    <definedName name="A126306938C_Latest">Data3!$GB$18</definedName>
    <definedName name="A126306942V">Data3!$GZ$1:$GZ$10,Data3!$GZ$11:$GZ$18</definedName>
    <definedName name="A126306942V_Data">Data3!$GZ$11:$GZ$18</definedName>
    <definedName name="A126306942V_Latest">Data3!$GZ$18</definedName>
    <definedName name="A126306946C">Data3!$HU$1:$HU$10,Data3!$HU$11:$HU$18</definedName>
    <definedName name="A126306946C_Data">Data3!$HU$11:$HU$18</definedName>
    <definedName name="A126306946C_Latest">Data3!$HU$18</definedName>
    <definedName name="A126306950V">Data4!$AD$1:$AD$10,Data4!$AD$11:$AD$18</definedName>
    <definedName name="A126306950V_Data">Data4!$AD$11:$AD$18</definedName>
    <definedName name="A126306950V_Latest">Data4!$AD$18</definedName>
    <definedName name="A126306954C">Data4!$BB$1:$BB$10,Data4!$BB$11:$BB$18</definedName>
    <definedName name="A126306954C_Data">Data4!$BB$11:$BB$18</definedName>
    <definedName name="A126306954C_Latest">Data4!$BB$18</definedName>
    <definedName name="A126306958L">Data3!$EU$1:$EU$10,Data3!$EU$11:$EU$18</definedName>
    <definedName name="A126306958L_Data">Data3!$EU$11:$EU$18</definedName>
    <definedName name="A126306958L_Latest">Data3!$EU$18</definedName>
    <definedName name="Date_Range">Data1!$A$2:$A$10,Data1!$A$11:$A$18</definedName>
    <definedName name="Date_Range_Data">Data1!$A$11:$A$18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D190" i="15" l="1"/>
  <c r="AC190" i="15"/>
  <c r="AB190" i="15"/>
  <c r="AA190" i="15"/>
  <c r="Z190" i="15"/>
  <c r="Y190" i="15"/>
  <c r="X190" i="15"/>
  <c r="W190" i="15"/>
  <c r="V190" i="15"/>
  <c r="U190" i="15"/>
  <c r="T190" i="15"/>
  <c r="S190" i="15"/>
  <c r="R190" i="15"/>
  <c r="Q190" i="15"/>
  <c r="P190" i="15"/>
  <c r="O190" i="15"/>
  <c r="N190" i="15"/>
  <c r="M190" i="15"/>
  <c r="L190" i="15"/>
  <c r="K190" i="15"/>
  <c r="J190" i="15"/>
  <c r="I190" i="15"/>
  <c r="H190" i="15"/>
  <c r="G190" i="15"/>
  <c r="F190" i="15"/>
  <c r="E190" i="15"/>
  <c r="D190" i="15"/>
  <c r="AD189" i="15"/>
  <c r="AC189" i="15"/>
  <c r="AB189" i="15"/>
  <c r="AA189" i="15"/>
  <c r="Z189" i="15"/>
  <c r="Y189" i="15"/>
  <c r="X189" i="15"/>
  <c r="W189" i="15"/>
  <c r="V189" i="15"/>
  <c r="U189" i="15"/>
  <c r="T189" i="15"/>
  <c r="S189" i="15"/>
  <c r="R189" i="15"/>
  <c r="Q189" i="15"/>
  <c r="P189" i="15"/>
  <c r="O189" i="15"/>
  <c r="N189" i="15"/>
  <c r="M189" i="15"/>
  <c r="L189" i="15"/>
  <c r="K189" i="15"/>
  <c r="J189" i="15"/>
  <c r="I189" i="15"/>
  <c r="H189" i="15"/>
  <c r="G189" i="15"/>
  <c r="F189" i="15"/>
  <c r="E189" i="15"/>
  <c r="D189" i="15"/>
  <c r="AD188" i="15"/>
  <c r="AC188" i="15"/>
  <c r="AB188" i="15"/>
  <c r="AA188" i="15"/>
  <c r="Z188" i="15"/>
  <c r="Y188" i="15"/>
  <c r="X188" i="15"/>
  <c r="W188" i="15"/>
  <c r="V188" i="15"/>
  <c r="U188" i="15"/>
  <c r="T188" i="15"/>
  <c r="S188" i="15"/>
  <c r="R188" i="15"/>
  <c r="Q188" i="15"/>
  <c r="P188" i="15"/>
  <c r="O188" i="15"/>
  <c r="N188" i="15"/>
  <c r="M188" i="15"/>
  <c r="L188" i="15"/>
  <c r="K188" i="15"/>
  <c r="J188" i="15"/>
  <c r="I188" i="15"/>
  <c r="H188" i="15"/>
  <c r="G188" i="15"/>
  <c r="F188" i="15"/>
  <c r="E188" i="15"/>
  <c r="D188" i="15"/>
  <c r="AD187" i="15"/>
  <c r="AC187" i="15"/>
  <c r="AB187" i="15"/>
  <c r="AA187" i="15"/>
  <c r="Z187" i="15"/>
  <c r="Y187" i="15"/>
  <c r="X187" i="15"/>
  <c r="W187" i="15"/>
  <c r="V187" i="15"/>
  <c r="U187" i="15"/>
  <c r="T187" i="15"/>
  <c r="S187" i="15"/>
  <c r="R187" i="15"/>
  <c r="Q187" i="15"/>
  <c r="P187" i="15"/>
  <c r="O187" i="15"/>
  <c r="N187" i="15"/>
  <c r="M187" i="15"/>
  <c r="L187" i="15"/>
  <c r="K187" i="15"/>
  <c r="J187" i="15"/>
  <c r="I187" i="15"/>
  <c r="H187" i="15"/>
  <c r="G187" i="15"/>
  <c r="F187" i="15"/>
  <c r="E187" i="15"/>
  <c r="D187" i="15"/>
  <c r="AD186" i="15"/>
  <c r="AC186" i="15"/>
  <c r="AB186" i="15"/>
  <c r="AA186" i="15"/>
  <c r="Z186" i="15"/>
  <c r="Y186" i="15"/>
  <c r="X186" i="15"/>
  <c r="W186" i="15"/>
  <c r="V186" i="15"/>
  <c r="U186" i="15"/>
  <c r="T186" i="15"/>
  <c r="S186" i="15"/>
  <c r="R186" i="15"/>
  <c r="Q186" i="15"/>
  <c r="P186" i="15"/>
  <c r="O186" i="15"/>
  <c r="N186" i="15"/>
  <c r="M186" i="15"/>
  <c r="L186" i="15"/>
  <c r="K186" i="15"/>
  <c r="J186" i="15"/>
  <c r="I186" i="15"/>
  <c r="H186" i="15"/>
  <c r="G186" i="15"/>
  <c r="F186" i="15"/>
  <c r="E186" i="15"/>
  <c r="D186" i="15"/>
  <c r="AD185" i="15"/>
  <c r="AC185" i="15"/>
  <c r="AB185" i="15"/>
  <c r="AA185" i="15"/>
  <c r="Z185" i="15"/>
  <c r="Y185" i="15"/>
  <c r="X185" i="15"/>
  <c r="W185" i="15"/>
  <c r="V185" i="15"/>
  <c r="U185" i="15"/>
  <c r="T185" i="15"/>
  <c r="S185" i="15"/>
  <c r="R185" i="15"/>
  <c r="Q185" i="15"/>
  <c r="P185" i="15"/>
  <c r="O185" i="15"/>
  <c r="N185" i="15"/>
  <c r="M185" i="15"/>
  <c r="L185" i="15"/>
  <c r="K185" i="15"/>
  <c r="J185" i="15"/>
  <c r="I185" i="15"/>
  <c r="H185" i="15"/>
  <c r="G185" i="15"/>
  <c r="F185" i="15"/>
  <c r="E185" i="15"/>
  <c r="D185" i="15"/>
  <c r="AD184" i="15"/>
  <c r="AC184" i="15"/>
  <c r="AB184" i="15"/>
  <c r="AA184" i="15"/>
  <c r="Z184" i="15"/>
  <c r="Y184" i="15"/>
  <c r="X184" i="15"/>
  <c r="W184" i="15"/>
  <c r="V184" i="15"/>
  <c r="U184" i="15"/>
  <c r="T184" i="15"/>
  <c r="S184" i="15"/>
  <c r="R184" i="15"/>
  <c r="Q184" i="15"/>
  <c r="P184" i="15"/>
  <c r="O184" i="15"/>
  <c r="N184" i="15"/>
  <c r="M184" i="15"/>
  <c r="L184" i="15"/>
  <c r="K184" i="15"/>
  <c r="J184" i="15"/>
  <c r="I184" i="15"/>
  <c r="H184" i="15"/>
  <c r="G184" i="15"/>
  <c r="F184" i="15"/>
  <c r="E184" i="15"/>
  <c r="D184" i="15"/>
  <c r="AD183" i="15"/>
  <c r="AC183" i="15"/>
  <c r="AB183" i="15"/>
  <c r="AA183" i="15"/>
  <c r="Z183" i="15"/>
  <c r="Y183" i="15"/>
  <c r="X183" i="15"/>
  <c r="W183" i="15"/>
  <c r="V183" i="15"/>
  <c r="U183" i="15"/>
  <c r="T183" i="15"/>
  <c r="S183" i="15"/>
  <c r="R183" i="15"/>
  <c r="Q183" i="15"/>
  <c r="P183" i="15"/>
  <c r="O183" i="15"/>
  <c r="N183" i="15"/>
  <c r="M183" i="15"/>
  <c r="L183" i="15"/>
  <c r="K183" i="15"/>
  <c r="J183" i="15"/>
  <c r="I183" i="15"/>
  <c r="H183" i="15"/>
  <c r="G183" i="15"/>
  <c r="F183" i="15"/>
  <c r="E183" i="15"/>
  <c r="D183" i="15"/>
  <c r="AD182" i="15"/>
  <c r="AC182" i="15"/>
  <c r="AB182" i="15"/>
  <c r="AA182" i="15"/>
  <c r="Z182" i="15"/>
  <c r="Y182" i="15"/>
  <c r="X182" i="15"/>
  <c r="W182" i="15"/>
  <c r="V182" i="15"/>
  <c r="U182" i="15"/>
  <c r="T182" i="15"/>
  <c r="S182" i="15"/>
  <c r="R182" i="15"/>
  <c r="Q182" i="15"/>
  <c r="P182" i="15"/>
  <c r="O182" i="15"/>
  <c r="N182" i="15"/>
  <c r="M182" i="15"/>
  <c r="L182" i="15"/>
  <c r="K182" i="15"/>
  <c r="J182" i="15"/>
  <c r="I182" i="15"/>
  <c r="H182" i="15"/>
  <c r="G182" i="15"/>
  <c r="F182" i="15"/>
  <c r="E182" i="15"/>
  <c r="D182" i="15"/>
  <c r="AD181" i="15"/>
  <c r="AC181" i="15"/>
  <c r="AB181" i="15"/>
  <c r="AA181" i="15"/>
  <c r="Z181" i="15"/>
  <c r="Y181" i="15"/>
  <c r="X181" i="15"/>
  <c r="W181" i="15"/>
  <c r="V181" i="15"/>
  <c r="U181" i="15"/>
  <c r="T181" i="15"/>
  <c r="S181" i="15"/>
  <c r="R181" i="15"/>
  <c r="Q181" i="15"/>
  <c r="P181" i="15"/>
  <c r="O181" i="15"/>
  <c r="N181" i="15"/>
  <c r="M181" i="15"/>
  <c r="L181" i="15"/>
  <c r="K181" i="15"/>
  <c r="J181" i="15"/>
  <c r="I181" i="15"/>
  <c r="H181" i="15"/>
  <c r="G181" i="15"/>
  <c r="F181" i="15"/>
  <c r="E181" i="15"/>
  <c r="D181" i="15"/>
  <c r="AD180" i="15"/>
  <c r="AC180" i="15"/>
  <c r="AB180" i="15"/>
  <c r="AA180" i="15"/>
  <c r="Z180" i="15"/>
  <c r="Y180" i="15"/>
  <c r="X180" i="15"/>
  <c r="W180" i="15"/>
  <c r="V180" i="15"/>
  <c r="U180" i="15"/>
  <c r="T180" i="15"/>
  <c r="S180" i="15"/>
  <c r="R180" i="15"/>
  <c r="Q180" i="15"/>
  <c r="P180" i="15"/>
  <c r="O180" i="15"/>
  <c r="N180" i="15"/>
  <c r="M180" i="15"/>
  <c r="L180" i="15"/>
  <c r="K180" i="15"/>
  <c r="J180" i="15"/>
  <c r="I180" i="15"/>
  <c r="H180" i="15"/>
  <c r="G180" i="15"/>
  <c r="F180" i="15"/>
  <c r="E180" i="15"/>
  <c r="D180" i="15"/>
  <c r="AD177" i="15"/>
  <c r="AC177" i="15"/>
  <c r="AB177" i="15"/>
  <c r="AA177" i="15"/>
  <c r="Z177" i="15"/>
  <c r="Y177" i="15"/>
  <c r="X177" i="15"/>
  <c r="W177" i="15"/>
  <c r="V177" i="15"/>
  <c r="U177" i="15"/>
  <c r="T177" i="15"/>
  <c r="S177" i="15"/>
  <c r="R177" i="15"/>
  <c r="Q177" i="15"/>
  <c r="P177" i="15"/>
  <c r="O177" i="15"/>
  <c r="N177" i="15"/>
  <c r="M177" i="15"/>
  <c r="L177" i="15"/>
  <c r="K177" i="15"/>
  <c r="J177" i="15"/>
  <c r="I177" i="15"/>
  <c r="H177" i="15"/>
  <c r="G177" i="15"/>
  <c r="F177" i="15"/>
  <c r="E177" i="15"/>
  <c r="D177" i="15"/>
  <c r="AD176" i="15"/>
  <c r="AC176" i="15"/>
  <c r="AB176" i="15"/>
  <c r="AA176" i="15"/>
  <c r="Z176" i="15"/>
  <c r="Y176" i="15"/>
  <c r="X176" i="15"/>
  <c r="W176" i="15"/>
  <c r="V176" i="15"/>
  <c r="U176" i="15"/>
  <c r="T176" i="15"/>
  <c r="S176" i="15"/>
  <c r="R176" i="15"/>
  <c r="Q176" i="15"/>
  <c r="P176" i="15"/>
  <c r="O176" i="15"/>
  <c r="N176" i="15"/>
  <c r="M176" i="15"/>
  <c r="L176" i="15"/>
  <c r="K176" i="15"/>
  <c r="J176" i="15"/>
  <c r="I176" i="15"/>
  <c r="H176" i="15"/>
  <c r="G176" i="15"/>
  <c r="F176" i="15"/>
  <c r="E176" i="15"/>
  <c r="D176" i="15"/>
  <c r="AD175" i="15"/>
  <c r="AC175" i="15"/>
  <c r="AB175" i="15"/>
  <c r="AA175" i="15"/>
  <c r="Z175" i="15"/>
  <c r="Y175" i="15"/>
  <c r="X175" i="15"/>
  <c r="W175" i="15"/>
  <c r="V175" i="15"/>
  <c r="U175" i="15"/>
  <c r="T175" i="15"/>
  <c r="S175" i="15"/>
  <c r="R175" i="15"/>
  <c r="Q175" i="15"/>
  <c r="P175" i="15"/>
  <c r="O175" i="15"/>
  <c r="N175" i="15"/>
  <c r="M175" i="15"/>
  <c r="L175" i="15"/>
  <c r="K175" i="15"/>
  <c r="J175" i="15"/>
  <c r="I175" i="15"/>
  <c r="H175" i="15"/>
  <c r="G175" i="15"/>
  <c r="F175" i="15"/>
  <c r="E175" i="15"/>
  <c r="D175" i="15"/>
  <c r="AD174" i="15"/>
  <c r="AC174" i="15"/>
  <c r="AB174" i="15"/>
  <c r="AA174" i="15"/>
  <c r="Z174" i="15"/>
  <c r="Y174" i="15"/>
  <c r="X174" i="15"/>
  <c r="W174" i="15"/>
  <c r="V174" i="15"/>
  <c r="U174" i="15"/>
  <c r="T174" i="15"/>
  <c r="S174" i="15"/>
  <c r="R174" i="15"/>
  <c r="Q174" i="15"/>
  <c r="P174" i="15"/>
  <c r="O174" i="15"/>
  <c r="N174" i="15"/>
  <c r="M174" i="15"/>
  <c r="L174" i="15"/>
  <c r="K174" i="15"/>
  <c r="J174" i="15"/>
  <c r="I174" i="15"/>
  <c r="H174" i="15"/>
  <c r="G174" i="15"/>
  <c r="F174" i="15"/>
  <c r="E174" i="15"/>
  <c r="D174" i="15"/>
  <c r="AD173" i="15"/>
  <c r="AC173" i="15"/>
  <c r="AB173" i="15"/>
  <c r="AA173" i="15"/>
  <c r="Z173" i="15"/>
  <c r="Y173" i="15"/>
  <c r="X173" i="15"/>
  <c r="W173" i="15"/>
  <c r="V173" i="15"/>
  <c r="U173" i="15"/>
  <c r="T173" i="15"/>
  <c r="S173" i="15"/>
  <c r="R173" i="15"/>
  <c r="Q173" i="15"/>
  <c r="P173" i="15"/>
  <c r="O173" i="15"/>
  <c r="N173" i="15"/>
  <c r="M173" i="15"/>
  <c r="L173" i="15"/>
  <c r="K173" i="15"/>
  <c r="J173" i="15"/>
  <c r="I173" i="15"/>
  <c r="H173" i="15"/>
  <c r="G173" i="15"/>
  <c r="F173" i="15"/>
  <c r="E173" i="15"/>
  <c r="D173" i="15"/>
  <c r="AD172" i="15"/>
  <c r="AC172" i="15"/>
  <c r="AB172" i="15"/>
  <c r="AA172" i="15"/>
  <c r="Z172" i="15"/>
  <c r="Y172" i="15"/>
  <c r="X172" i="15"/>
  <c r="W172" i="15"/>
  <c r="V172" i="15"/>
  <c r="U172" i="15"/>
  <c r="T172" i="15"/>
  <c r="S172" i="15"/>
  <c r="R172" i="15"/>
  <c r="Q172" i="15"/>
  <c r="P172" i="15"/>
  <c r="O172" i="15"/>
  <c r="N172" i="15"/>
  <c r="M172" i="15"/>
  <c r="L172" i="15"/>
  <c r="K172" i="15"/>
  <c r="J172" i="15"/>
  <c r="I172" i="15"/>
  <c r="H172" i="15"/>
  <c r="G172" i="15"/>
  <c r="F172" i="15"/>
  <c r="E172" i="15"/>
  <c r="D172" i="15"/>
  <c r="AD170" i="15"/>
  <c r="AC170" i="15"/>
  <c r="AB170" i="15"/>
  <c r="AA170" i="15"/>
  <c r="Z170" i="15"/>
  <c r="Y170" i="15"/>
  <c r="X170" i="15"/>
  <c r="W170" i="15"/>
  <c r="V170" i="15"/>
  <c r="U170" i="15"/>
  <c r="T170" i="15"/>
  <c r="S170" i="15"/>
  <c r="R170" i="15"/>
  <c r="Q170" i="15"/>
  <c r="P170" i="15"/>
  <c r="O170" i="15"/>
  <c r="N170" i="15"/>
  <c r="M170" i="15"/>
  <c r="L170" i="15"/>
  <c r="K170" i="15"/>
  <c r="J170" i="15"/>
  <c r="I170" i="15"/>
  <c r="H170" i="15"/>
  <c r="G170" i="15"/>
  <c r="F170" i="15"/>
  <c r="E170" i="15"/>
  <c r="D170" i="15"/>
  <c r="AD169" i="15"/>
  <c r="AC169" i="15"/>
  <c r="AB169" i="15"/>
  <c r="AA169" i="15"/>
  <c r="Z169" i="15"/>
  <c r="Y169" i="15"/>
  <c r="X169" i="15"/>
  <c r="W169" i="15"/>
  <c r="V169" i="15"/>
  <c r="U169" i="15"/>
  <c r="T169" i="15"/>
  <c r="S169" i="15"/>
  <c r="R169" i="15"/>
  <c r="Q169" i="15"/>
  <c r="P169" i="15"/>
  <c r="O169" i="15"/>
  <c r="N169" i="15"/>
  <c r="M169" i="15"/>
  <c r="L169" i="15"/>
  <c r="K169" i="15"/>
  <c r="J169" i="15"/>
  <c r="I169" i="15"/>
  <c r="H169" i="15"/>
  <c r="G169" i="15"/>
  <c r="F169" i="15"/>
  <c r="E169" i="15"/>
  <c r="D169" i="15"/>
  <c r="AD167" i="15"/>
  <c r="AC167" i="15"/>
  <c r="AB167" i="15"/>
  <c r="AA167" i="15"/>
  <c r="Z167" i="15"/>
  <c r="Y167" i="15"/>
  <c r="X167" i="15"/>
  <c r="W167" i="15"/>
  <c r="V167" i="15"/>
  <c r="U167" i="15"/>
  <c r="T167" i="15"/>
  <c r="S167" i="15"/>
  <c r="R167" i="15"/>
  <c r="Q167" i="15"/>
  <c r="P167" i="15"/>
  <c r="O167" i="15"/>
  <c r="N167" i="15"/>
  <c r="M167" i="15"/>
  <c r="L167" i="15"/>
  <c r="K167" i="15"/>
  <c r="J167" i="15"/>
  <c r="I167" i="15"/>
  <c r="H167" i="15"/>
  <c r="G167" i="15"/>
  <c r="F167" i="15"/>
  <c r="E167" i="15"/>
  <c r="D167" i="15"/>
  <c r="AD166" i="15"/>
  <c r="AC166" i="15"/>
  <c r="AB166" i="15"/>
  <c r="AA166" i="15"/>
  <c r="Z166" i="15"/>
  <c r="Y166" i="15"/>
  <c r="X166" i="15"/>
  <c r="W166" i="15"/>
  <c r="V166" i="15"/>
  <c r="U166" i="15"/>
  <c r="T166" i="15"/>
  <c r="S166" i="15"/>
  <c r="R166" i="15"/>
  <c r="Q166" i="15"/>
  <c r="P166" i="15"/>
  <c r="O166" i="15"/>
  <c r="N166" i="15"/>
  <c r="M166" i="15"/>
  <c r="L166" i="15"/>
  <c r="K166" i="15"/>
  <c r="J166" i="15"/>
  <c r="I166" i="15"/>
  <c r="H166" i="15"/>
  <c r="G166" i="15"/>
  <c r="F166" i="15"/>
  <c r="E166" i="15"/>
  <c r="D166" i="15"/>
  <c r="AD164" i="15"/>
  <c r="AC164" i="15"/>
  <c r="AB164" i="15"/>
  <c r="AA164" i="15"/>
  <c r="Z164" i="15"/>
  <c r="Y164" i="15"/>
  <c r="X164" i="15"/>
  <c r="W164" i="15"/>
  <c r="V164" i="15"/>
  <c r="U164" i="15"/>
  <c r="T164" i="15"/>
  <c r="S164" i="15"/>
  <c r="R164" i="15"/>
  <c r="Q164" i="15"/>
  <c r="P164" i="15"/>
  <c r="O164" i="15"/>
  <c r="N164" i="15"/>
  <c r="M164" i="15"/>
  <c r="L164" i="15"/>
  <c r="K164" i="15"/>
  <c r="J164" i="15"/>
  <c r="I164" i="15"/>
  <c r="H164" i="15"/>
  <c r="G164" i="15"/>
  <c r="F164" i="15"/>
  <c r="E164" i="15"/>
  <c r="D164" i="15"/>
  <c r="AD163" i="15"/>
  <c r="AC163" i="15"/>
  <c r="AB163" i="15"/>
  <c r="AA163" i="15"/>
  <c r="Z163" i="15"/>
  <c r="Y163" i="15"/>
  <c r="X163" i="15"/>
  <c r="W163" i="15"/>
  <c r="V163" i="15"/>
  <c r="U163" i="15"/>
  <c r="T163" i="15"/>
  <c r="S163" i="15"/>
  <c r="R163" i="15"/>
  <c r="Q163" i="15"/>
  <c r="P163" i="15"/>
  <c r="O163" i="15"/>
  <c r="N163" i="15"/>
  <c r="M163" i="15"/>
  <c r="L163" i="15"/>
  <c r="K163" i="15"/>
  <c r="J163" i="15"/>
  <c r="I163" i="15"/>
  <c r="H163" i="15"/>
  <c r="G163" i="15"/>
  <c r="F163" i="15"/>
  <c r="E163" i="15"/>
  <c r="D163" i="15"/>
  <c r="AD162" i="15"/>
  <c r="AC162" i="15"/>
  <c r="AB162" i="15"/>
  <c r="AA162" i="15"/>
  <c r="Z162" i="15"/>
  <c r="Y162" i="15"/>
  <c r="X162" i="15"/>
  <c r="W162" i="15"/>
  <c r="V162" i="15"/>
  <c r="U162" i="15"/>
  <c r="T162" i="15"/>
  <c r="S162" i="15"/>
  <c r="R162" i="15"/>
  <c r="Q162" i="15"/>
  <c r="P162" i="15"/>
  <c r="O162" i="15"/>
  <c r="N162" i="15"/>
  <c r="M162" i="15"/>
  <c r="L162" i="15"/>
  <c r="K162" i="15"/>
  <c r="J162" i="15"/>
  <c r="I162" i="15"/>
  <c r="H162" i="15"/>
  <c r="G162" i="15"/>
  <c r="F162" i="15"/>
  <c r="E162" i="15"/>
  <c r="D162" i="15"/>
  <c r="AD161" i="15"/>
  <c r="AC161" i="15"/>
  <c r="AB161" i="15"/>
  <c r="AA161" i="15"/>
  <c r="Z161" i="15"/>
  <c r="Y161" i="15"/>
  <c r="X161" i="15"/>
  <c r="W161" i="15"/>
  <c r="V161" i="15"/>
  <c r="U161" i="15"/>
  <c r="T161" i="15"/>
  <c r="S161" i="15"/>
  <c r="R161" i="15"/>
  <c r="Q161" i="15"/>
  <c r="P161" i="15"/>
  <c r="O161" i="15"/>
  <c r="N161" i="15"/>
  <c r="M161" i="15"/>
  <c r="L161" i="15"/>
  <c r="K161" i="15"/>
  <c r="J161" i="15"/>
  <c r="I161" i="15"/>
  <c r="H161" i="15"/>
  <c r="G161" i="15"/>
  <c r="F161" i="15"/>
  <c r="E161" i="15"/>
  <c r="D161" i="15"/>
  <c r="AD160" i="15"/>
  <c r="AC160" i="15"/>
  <c r="AB160" i="15"/>
  <c r="AA160" i="15"/>
  <c r="Z160" i="15"/>
  <c r="Y160" i="15"/>
  <c r="X160" i="15"/>
  <c r="W160" i="15"/>
  <c r="V160" i="15"/>
  <c r="U160" i="15"/>
  <c r="T160" i="15"/>
  <c r="S160" i="15"/>
  <c r="R160" i="15"/>
  <c r="Q160" i="15"/>
  <c r="P160" i="15"/>
  <c r="O160" i="15"/>
  <c r="N160" i="15"/>
  <c r="M160" i="15"/>
  <c r="L160" i="15"/>
  <c r="K160" i="15"/>
  <c r="J160" i="15"/>
  <c r="I160" i="15"/>
  <c r="H160" i="15"/>
  <c r="G160" i="15"/>
  <c r="F160" i="15"/>
  <c r="E160" i="15"/>
  <c r="D160" i="15"/>
  <c r="AD159" i="15"/>
  <c r="AC159" i="15"/>
  <c r="AB159" i="15"/>
  <c r="AA159" i="15"/>
  <c r="Z159" i="15"/>
  <c r="Y159" i="15"/>
  <c r="X159" i="15"/>
  <c r="W159" i="15"/>
  <c r="V159" i="15"/>
  <c r="U159" i="15"/>
  <c r="T159" i="15"/>
  <c r="S159" i="15"/>
  <c r="R159" i="15"/>
  <c r="Q159" i="15"/>
  <c r="P159" i="15"/>
  <c r="O159" i="15"/>
  <c r="N159" i="15"/>
  <c r="M159" i="15"/>
  <c r="L159" i="15"/>
  <c r="K159" i="15"/>
  <c r="J159" i="15"/>
  <c r="I159" i="15"/>
  <c r="H159" i="15"/>
  <c r="G159" i="15"/>
  <c r="F159" i="15"/>
  <c r="E159" i="15"/>
  <c r="D159" i="15"/>
  <c r="AD158" i="15"/>
  <c r="AC158" i="15"/>
  <c r="AB158" i="15"/>
  <c r="AA158" i="15"/>
  <c r="Z158" i="15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E158" i="15"/>
  <c r="D158" i="15"/>
  <c r="AD157" i="15"/>
  <c r="AC157" i="15"/>
  <c r="AB157" i="15"/>
  <c r="AA157" i="15"/>
  <c r="Z157" i="15"/>
  <c r="Y157" i="15"/>
  <c r="X157" i="15"/>
  <c r="W157" i="15"/>
  <c r="V157" i="15"/>
  <c r="U157" i="15"/>
  <c r="T157" i="15"/>
  <c r="S157" i="15"/>
  <c r="R157" i="15"/>
  <c r="Q157" i="15"/>
  <c r="P157" i="15"/>
  <c r="O157" i="15"/>
  <c r="N157" i="15"/>
  <c r="M157" i="15"/>
  <c r="L157" i="15"/>
  <c r="K157" i="15"/>
  <c r="J157" i="15"/>
  <c r="I157" i="15"/>
  <c r="H157" i="15"/>
  <c r="G157" i="15"/>
  <c r="F157" i="15"/>
  <c r="E157" i="15"/>
  <c r="D157" i="15"/>
  <c r="AD156" i="15"/>
  <c r="AC156" i="15"/>
  <c r="AB156" i="15"/>
  <c r="AA156" i="15"/>
  <c r="Z156" i="15"/>
  <c r="Y156" i="15"/>
  <c r="X156" i="15"/>
  <c r="W156" i="15"/>
  <c r="V156" i="15"/>
  <c r="U156" i="15"/>
  <c r="T156" i="15"/>
  <c r="S156" i="15"/>
  <c r="R156" i="15"/>
  <c r="Q156" i="15"/>
  <c r="P156" i="15"/>
  <c r="O156" i="15"/>
  <c r="N156" i="15"/>
  <c r="M156" i="15"/>
  <c r="L156" i="15"/>
  <c r="K156" i="15"/>
  <c r="J156" i="15"/>
  <c r="I156" i="15"/>
  <c r="H156" i="15"/>
  <c r="G156" i="15"/>
  <c r="F156" i="15"/>
  <c r="E156" i="15"/>
  <c r="D156" i="15"/>
  <c r="AD155" i="15"/>
  <c r="AC155" i="15"/>
  <c r="AB155" i="15"/>
  <c r="AA155" i="15"/>
  <c r="Z155" i="15"/>
  <c r="Y155" i="15"/>
  <c r="X155" i="15"/>
  <c r="W155" i="15"/>
  <c r="V155" i="15"/>
  <c r="U155" i="15"/>
  <c r="T155" i="15"/>
  <c r="S155" i="15"/>
  <c r="R155" i="15"/>
  <c r="Q155" i="15"/>
  <c r="P155" i="15"/>
  <c r="O155" i="15"/>
  <c r="N155" i="15"/>
  <c r="M155" i="15"/>
  <c r="L155" i="15"/>
  <c r="K155" i="15"/>
  <c r="J155" i="15"/>
  <c r="I155" i="15"/>
  <c r="H155" i="15"/>
  <c r="G155" i="15"/>
  <c r="F155" i="15"/>
  <c r="E155" i="15"/>
  <c r="D155" i="15"/>
  <c r="AD153" i="15"/>
  <c r="AC153" i="15"/>
  <c r="AB153" i="15"/>
  <c r="AA153" i="15"/>
  <c r="Z153" i="15"/>
  <c r="Y153" i="15"/>
  <c r="X153" i="15"/>
  <c r="W153" i="15"/>
  <c r="V153" i="15"/>
  <c r="U153" i="15"/>
  <c r="T153" i="15"/>
  <c r="S153" i="15"/>
  <c r="R153" i="15"/>
  <c r="Q153" i="15"/>
  <c r="P153" i="15"/>
  <c r="O153" i="15"/>
  <c r="N153" i="15"/>
  <c r="M153" i="15"/>
  <c r="L153" i="15"/>
  <c r="K153" i="15"/>
  <c r="J153" i="15"/>
  <c r="I153" i="15"/>
  <c r="H153" i="15"/>
  <c r="G153" i="15"/>
  <c r="F153" i="15"/>
  <c r="E153" i="15"/>
  <c r="D153" i="15"/>
  <c r="AD152" i="15"/>
  <c r="AC152" i="15"/>
  <c r="AB152" i="15"/>
  <c r="AA152" i="15"/>
  <c r="Z152" i="15"/>
  <c r="Y152" i="15"/>
  <c r="X152" i="15"/>
  <c r="W152" i="15"/>
  <c r="V152" i="15"/>
  <c r="U152" i="15"/>
  <c r="T152" i="15"/>
  <c r="S152" i="15"/>
  <c r="R152" i="15"/>
  <c r="Q152" i="15"/>
  <c r="P152" i="15"/>
  <c r="O152" i="15"/>
  <c r="N152" i="15"/>
  <c r="M152" i="15"/>
  <c r="L152" i="15"/>
  <c r="K152" i="15"/>
  <c r="J152" i="15"/>
  <c r="I152" i="15"/>
  <c r="H152" i="15"/>
  <c r="G152" i="15"/>
  <c r="F152" i="15"/>
  <c r="E152" i="15"/>
  <c r="D152" i="15"/>
  <c r="AD151" i="15"/>
  <c r="AC151" i="15"/>
  <c r="AB151" i="15"/>
  <c r="AA151" i="15"/>
  <c r="Z151" i="15"/>
  <c r="Y151" i="15"/>
  <c r="X151" i="15"/>
  <c r="W151" i="15"/>
  <c r="V151" i="15"/>
  <c r="U151" i="15"/>
  <c r="T151" i="15"/>
  <c r="S151" i="15"/>
  <c r="R151" i="15"/>
  <c r="Q151" i="15"/>
  <c r="P151" i="15"/>
  <c r="O151" i="15"/>
  <c r="N151" i="15"/>
  <c r="M151" i="15"/>
  <c r="L151" i="15"/>
  <c r="K151" i="15"/>
  <c r="J151" i="15"/>
  <c r="I151" i="15"/>
  <c r="H151" i="15"/>
  <c r="G151" i="15"/>
  <c r="F151" i="15"/>
  <c r="E151" i="15"/>
  <c r="D151" i="15"/>
  <c r="AD148" i="15"/>
  <c r="AC148" i="15"/>
  <c r="AB148" i="15"/>
  <c r="AA148" i="15"/>
  <c r="Z148" i="15"/>
  <c r="Y148" i="15"/>
  <c r="X148" i="15"/>
  <c r="W148" i="15"/>
  <c r="V148" i="15"/>
  <c r="U148" i="15"/>
  <c r="T148" i="15"/>
  <c r="S148" i="15"/>
  <c r="R148" i="15"/>
  <c r="Q148" i="15"/>
  <c r="P148" i="15"/>
  <c r="O148" i="15"/>
  <c r="N148" i="15"/>
  <c r="M148" i="15"/>
  <c r="L148" i="15"/>
  <c r="K148" i="15"/>
  <c r="J148" i="15"/>
  <c r="I148" i="15"/>
  <c r="H148" i="15"/>
  <c r="G148" i="15"/>
  <c r="F148" i="15"/>
  <c r="E148" i="15"/>
  <c r="D148" i="15"/>
  <c r="AD147" i="15"/>
  <c r="AC147" i="15"/>
  <c r="AB147" i="15"/>
  <c r="AA147" i="15"/>
  <c r="Z147" i="15"/>
  <c r="Y147" i="15"/>
  <c r="X147" i="15"/>
  <c r="W147" i="15"/>
  <c r="V147" i="15"/>
  <c r="U147" i="15"/>
  <c r="T147" i="15"/>
  <c r="S147" i="15"/>
  <c r="R147" i="15"/>
  <c r="Q147" i="15"/>
  <c r="P147" i="15"/>
  <c r="O147" i="15"/>
  <c r="N147" i="15"/>
  <c r="M147" i="15"/>
  <c r="L147" i="15"/>
  <c r="K147" i="15"/>
  <c r="J147" i="15"/>
  <c r="I147" i="15"/>
  <c r="H147" i="15"/>
  <c r="G147" i="15"/>
  <c r="F147" i="15"/>
  <c r="E147" i="15"/>
  <c r="D147" i="15"/>
  <c r="AD146" i="15"/>
  <c r="AC146" i="15"/>
  <c r="AB146" i="15"/>
  <c r="AA146" i="15"/>
  <c r="Z146" i="15"/>
  <c r="Y146" i="15"/>
  <c r="X146" i="15"/>
  <c r="W146" i="15"/>
  <c r="V146" i="15"/>
  <c r="U146" i="15"/>
  <c r="T146" i="15"/>
  <c r="S146" i="15"/>
  <c r="R146" i="15"/>
  <c r="Q146" i="15"/>
  <c r="P146" i="15"/>
  <c r="O146" i="15"/>
  <c r="N146" i="15"/>
  <c r="M146" i="15"/>
  <c r="L146" i="15"/>
  <c r="K146" i="15"/>
  <c r="J146" i="15"/>
  <c r="I146" i="15"/>
  <c r="H146" i="15"/>
  <c r="G146" i="15"/>
  <c r="F146" i="15"/>
  <c r="E146" i="15"/>
  <c r="D146" i="15"/>
  <c r="AD143" i="15"/>
  <c r="AC143" i="15"/>
  <c r="AB143" i="15"/>
  <c r="AA143" i="15"/>
  <c r="Z143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E143" i="15"/>
  <c r="D143" i="15"/>
  <c r="AD142" i="15"/>
  <c r="AC142" i="15"/>
  <c r="AB142" i="15"/>
  <c r="AA142" i="15"/>
  <c r="Z142" i="15"/>
  <c r="Y142" i="15"/>
  <c r="X142" i="15"/>
  <c r="W142" i="15"/>
  <c r="V142" i="15"/>
  <c r="U142" i="15"/>
  <c r="T142" i="15"/>
  <c r="S142" i="15"/>
  <c r="R142" i="15"/>
  <c r="Q142" i="15"/>
  <c r="P142" i="15"/>
  <c r="O142" i="15"/>
  <c r="N142" i="15"/>
  <c r="M142" i="15"/>
  <c r="L142" i="15"/>
  <c r="K142" i="15"/>
  <c r="J142" i="15"/>
  <c r="I142" i="15"/>
  <c r="H142" i="15"/>
  <c r="G142" i="15"/>
  <c r="F142" i="15"/>
  <c r="E142" i="15"/>
  <c r="D142" i="15"/>
  <c r="AD141" i="15"/>
  <c r="AC141" i="15"/>
  <c r="AB141" i="15"/>
  <c r="AA141" i="15"/>
  <c r="Z141" i="15"/>
  <c r="Y141" i="15"/>
  <c r="X141" i="15"/>
  <c r="W141" i="15"/>
  <c r="V141" i="15"/>
  <c r="U141" i="15"/>
  <c r="T141" i="15"/>
  <c r="S141" i="15"/>
  <c r="R141" i="15"/>
  <c r="Q141" i="15"/>
  <c r="P141" i="15"/>
  <c r="O141" i="15"/>
  <c r="N141" i="15"/>
  <c r="M141" i="15"/>
  <c r="L141" i="15"/>
  <c r="K141" i="15"/>
  <c r="J141" i="15"/>
  <c r="I141" i="15"/>
  <c r="H141" i="15"/>
  <c r="G141" i="15"/>
  <c r="F141" i="15"/>
  <c r="E141" i="15"/>
  <c r="D141" i="15"/>
  <c r="AD139" i="15"/>
  <c r="AC139" i="15"/>
  <c r="AB139" i="15"/>
  <c r="AA139" i="15"/>
  <c r="Z139" i="15"/>
  <c r="Y139" i="15"/>
  <c r="X139" i="15"/>
  <c r="W139" i="15"/>
  <c r="V139" i="15"/>
  <c r="U139" i="15"/>
  <c r="T139" i="15"/>
  <c r="S139" i="15"/>
  <c r="R139" i="15"/>
  <c r="Q139" i="15"/>
  <c r="P139" i="15"/>
  <c r="O139" i="15"/>
  <c r="N139" i="15"/>
  <c r="M139" i="15"/>
  <c r="L139" i="15"/>
  <c r="K139" i="15"/>
  <c r="J139" i="15"/>
  <c r="I139" i="15"/>
  <c r="H139" i="15"/>
  <c r="G139" i="15"/>
  <c r="F139" i="15"/>
  <c r="E139" i="15"/>
  <c r="D139" i="15"/>
  <c r="AD138" i="15"/>
  <c r="AC138" i="15"/>
  <c r="AB138" i="15"/>
  <c r="AA138" i="15"/>
  <c r="Z138" i="15"/>
  <c r="Y138" i="15"/>
  <c r="X138" i="15"/>
  <c r="W138" i="15"/>
  <c r="V138" i="15"/>
  <c r="U138" i="15"/>
  <c r="T138" i="15"/>
  <c r="S138" i="15"/>
  <c r="R138" i="15"/>
  <c r="Q138" i="15"/>
  <c r="P138" i="15"/>
  <c r="O138" i="15"/>
  <c r="N138" i="15"/>
  <c r="M138" i="15"/>
  <c r="L138" i="15"/>
  <c r="K138" i="15"/>
  <c r="J138" i="15"/>
  <c r="I138" i="15"/>
  <c r="H138" i="15"/>
  <c r="G138" i="15"/>
  <c r="F138" i="15"/>
  <c r="E138" i="15"/>
  <c r="D138" i="15"/>
  <c r="AD137" i="15"/>
  <c r="AC137" i="15"/>
  <c r="AB137" i="15"/>
  <c r="AA137" i="15"/>
  <c r="Z137" i="15"/>
  <c r="Y137" i="15"/>
  <c r="X137" i="15"/>
  <c r="W137" i="15"/>
  <c r="V137" i="15"/>
  <c r="U137" i="15"/>
  <c r="T137" i="15"/>
  <c r="S137" i="15"/>
  <c r="R137" i="15"/>
  <c r="Q137" i="15"/>
  <c r="P137" i="15"/>
  <c r="O137" i="15"/>
  <c r="N137" i="15"/>
  <c r="M137" i="15"/>
  <c r="L137" i="15"/>
  <c r="K137" i="15"/>
  <c r="J137" i="15"/>
  <c r="I137" i="15"/>
  <c r="H137" i="15"/>
  <c r="G137" i="15"/>
  <c r="F137" i="15"/>
  <c r="E137" i="15"/>
  <c r="D137" i="15"/>
  <c r="AD136" i="15"/>
  <c r="AC136" i="15"/>
  <c r="AB136" i="15"/>
  <c r="AA136" i="15"/>
  <c r="Z136" i="15"/>
  <c r="Y136" i="15"/>
  <c r="X136" i="15"/>
  <c r="W136" i="15"/>
  <c r="V136" i="15"/>
  <c r="U136" i="15"/>
  <c r="T136" i="15"/>
  <c r="S136" i="15"/>
  <c r="R136" i="15"/>
  <c r="Q136" i="15"/>
  <c r="P136" i="15"/>
  <c r="O136" i="15"/>
  <c r="N136" i="15"/>
  <c r="M136" i="15"/>
  <c r="L136" i="15"/>
  <c r="K136" i="15"/>
  <c r="J136" i="15"/>
  <c r="I136" i="15"/>
  <c r="H136" i="15"/>
  <c r="G136" i="15"/>
  <c r="F136" i="15"/>
  <c r="E136" i="15"/>
  <c r="D136" i="15"/>
  <c r="AD135" i="15"/>
  <c r="AC135" i="15"/>
  <c r="AB135" i="15"/>
  <c r="AA135" i="15"/>
  <c r="Z135" i="15"/>
  <c r="Y135" i="15"/>
  <c r="X135" i="15"/>
  <c r="W135" i="15"/>
  <c r="V135" i="15"/>
  <c r="U135" i="15"/>
  <c r="T135" i="15"/>
  <c r="S135" i="15"/>
  <c r="R135" i="15"/>
  <c r="Q135" i="15"/>
  <c r="P135" i="15"/>
  <c r="O135" i="15"/>
  <c r="N135" i="15"/>
  <c r="M135" i="15"/>
  <c r="L135" i="15"/>
  <c r="K135" i="15"/>
  <c r="J135" i="15"/>
  <c r="I135" i="15"/>
  <c r="H135" i="15"/>
  <c r="G135" i="15"/>
  <c r="F135" i="15"/>
  <c r="E135" i="15"/>
  <c r="D135" i="15"/>
  <c r="AD134" i="15"/>
  <c r="AC134" i="15"/>
  <c r="AB134" i="15"/>
  <c r="AA134" i="15"/>
  <c r="Z134" i="15"/>
  <c r="Y134" i="15"/>
  <c r="X134" i="15"/>
  <c r="W134" i="15"/>
  <c r="V134" i="15"/>
  <c r="U134" i="15"/>
  <c r="T134" i="15"/>
  <c r="S134" i="15"/>
  <c r="R134" i="15"/>
  <c r="Q134" i="15"/>
  <c r="P134" i="15"/>
  <c r="O134" i="15"/>
  <c r="N134" i="15"/>
  <c r="M134" i="15"/>
  <c r="L134" i="15"/>
  <c r="K134" i="15"/>
  <c r="J134" i="15"/>
  <c r="I134" i="15"/>
  <c r="H134" i="15"/>
  <c r="G134" i="15"/>
  <c r="F134" i="15"/>
  <c r="E134" i="15"/>
  <c r="D134" i="15"/>
  <c r="AD133" i="15"/>
  <c r="AC133" i="15"/>
  <c r="AB133" i="15"/>
  <c r="AA133" i="15"/>
  <c r="Z133" i="15"/>
  <c r="Y133" i="15"/>
  <c r="X133" i="15"/>
  <c r="W133" i="15"/>
  <c r="V133" i="15"/>
  <c r="U133" i="15"/>
  <c r="T133" i="15"/>
  <c r="S133" i="15"/>
  <c r="R133" i="15"/>
  <c r="Q133" i="15"/>
  <c r="P133" i="15"/>
  <c r="O133" i="15"/>
  <c r="N133" i="15"/>
  <c r="M133" i="15"/>
  <c r="L133" i="15"/>
  <c r="K133" i="15"/>
  <c r="J133" i="15"/>
  <c r="I133" i="15"/>
  <c r="H133" i="15"/>
  <c r="G133" i="15"/>
  <c r="F133" i="15"/>
  <c r="E133" i="15"/>
  <c r="D133" i="15"/>
  <c r="AD132" i="15"/>
  <c r="AC132" i="15"/>
  <c r="AB132" i="15"/>
  <c r="AA132" i="15"/>
  <c r="Z132" i="15"/>
  <c r="Y132" i="15"/>
  <c r="X132" i="15"/>
  <c r="W132" i="15"/>
  <c r="V132" i="15"/>
  <c r="U132" i="15"/>
  <c r="T132" i="15"/>
  <c r="S132" i="15"/>
  <c r="R132" i="15"/>
  <c r="Q132" i="15"/>
  <c r="P132" i="15"/>
  <c r="O132" i="15"/>
  <c r="N132" i="15"/>
  <c r="M132" i="15"/>
  <c r="L132" i="15"/>
  <c r="K132" i="15"/>
  <c r="J132" i="15"/>
  <c r="I132" i="15"/>
  <c r="H132" i="15"/>
  <c r="G132" i="15"/>
  <c r="F132" i="15"/>
  <c r="E132" i="15"/>
  <c r="D132" i="15"/>
  <c r="AD131" i="15"/>
  <c r="AC131" i="15"/>
  <c r="AB131" i="15"/>
  <c r="AA131" i="15"/>
  <c r="Z131" i="15"/>
  <c r="Y131" i="15"/>
  <c r="X131" i="15"/>
  <c r="W131" i="15"/>
  <c r="V131" i="15"/>
  <c r="U131" i="15"/>
  <c r="T131" i="15"/>
  <c r="S131" i="15"/>
  <c r="R131" i="15"/>
  <c r="Q131" i="15"/>
  <c r="P131" i="15"/>
  <c r="O131" i="15"/>
  <c r="N131" i="15"/>
  <c r="M131" i="15"/>
  <c r="L131" i="15"/>
  <c r="K131" i="15"/>
  <c r="J131" i="15"/>
  <c r="I131" i="15"/>
  <c r="H131" i="15"/>
  <c r="G131" i="15"/>
  <c r="F131" i="15"/>
  <c r="E131" i="15"/>
  <c r="D131" i="15"/>
  <c r="AD129" i="15"/>
  <c r="AC129" i="15"/>
  <c r="AB129" i="15"/>
  <c r="AA129" i="15"/>
  <c r="Z129" i="15"/>
  <c r="Y129" i="15"/>
  <c r="X129" i="15"/>
  <c r="W129" i="15"/>
  <c r="V129" i="15"/>
  <c r="U129" i="15"/>
  <c r="T129" i="15"/>
  <c r="S129" i="15"/>
  <c r="R129" i="15"/>
  <c r="Q129" i="15"/>
  <c r="P129" i="15"/>
  <c r="O129" i="15"/>
  <c r="N129" i="15"/>
  <c r="M129" i="15"/>
  <c r="L129" i="15"/>
  <c r="K129" i="15"/>
  <c r="J129" i="15"/>
  <c r="I129" i="15"/>
  <c r="H129" i="15"/>
  <c r="G129" i="15"/>
  <c r="F129" i="15"/>
  <c r="E129" i="15"/>
  <c r="D129" i="15"/>
  <c r="AD128" i="15"/>
  <c r="AC128" i="15"/>
  <c r="AB128" i="15"/>
  <c r="AA128" i="15"/>
  <c r="Z128" i="15"/>
  <c r="Y128" i="15"/>
  <c r="X128" i="15"/>
  <c r="W128" i="15"/>
  <c r="V128" i="15"/>
  <c r="U128" i="15"/>
  <c r="T128" i="15"/>
  <c r="S128" i="15"/>
  <c r="R128" i="15"/>
  <c r="Q128" i="15"/>
  <c r="P128" i="15"/>
  <c r="O128" i="15"/>
  <c r="N128" i="15"/>
  <c r="M128" i="15"/>
  <c r="L128" i="15"/>
  <c r="K128" i="15"/>
  <c r="J128" i="15"/>
  <c r="I128" i="15"/>
  <c r="H128" i="15"/>
  <c r="G128" i="15"/>
  <c r="F128" i="15"/>
  <c r="E128" i="15"/>
  <c r="D128" i="15"/>
  <c r="AD126" i="15"/>
  <c r="AC126" i="15"/>
  <c r="AB126" i="15"/>
  <c r="AA126" i="15"/>
  <c r="Z126" i="15"/>
  <c r="Y126" i="15"/>
  <c r="X126" i="15"/>
  <c r="W126" i="15"/>
  <c r="V126" i="15"/>
  <c r="U126" i="15"/>
  <c r="T126" i="15"/>
  <c r="S126" i="15"/>
  <c r="R126" i="15"/>
  <c r="Q126" i="15"/>
  <c r="P126" i="15"/>
  <c r="O126" i="15"/>
  <c r="N126" i="15"/>
  <c r="M126" i="15"/>
  <c r="L126" i="15"/>
  <c r="K126" i="15"/>
  <c r="J126" i="15"/>
  <c r="I126" i="15"/>
  <c r="H126" i="15"/>
  <c r="G126" i="15"/>
  <c r="F126" i="15"/>
  <c r="E126" i="15"/>
  <c r="D126" i="15"/>
  <c r="AD125" i="15"/>
  <c r="AC125" i="15"/>
  <c r="AB125" i="15"/>
  <c r="AA125" i="15"/>
  <c r="Z125" i="15"/>
  <c r="Y125" i="15"/>
  <c r="X125" i="15"/>
  <c r="W125" i="15"/>
  <c r="V125" i="15"/>
  <c r="U125" i="15"/>
  <c r="T125" i="15"/>
  <c r="S125" i="15"/>
  <c r="R125" i="15"/>
  <c r="Q125" i="15"/>
  <c r="P125" i="15"/>
  <c r="O125" i="15"/>
  <c r="N125" i="15"/>
  <c r="M125" i="15"/>
  <c r="L125" i="15"/>
  <c r="K125" i="15"/>
  <c r="J125" i="15"/>
  <c r="I125" i="15"/>
  <c r="H125" i="15"/>
  <c r="G125" i="15"/>
  <c r="F125" i="15"/>
  <c r="E125" i="15"/>
  <c r="D125" i="15"/>
  <c r="AD122" i="15"/>
  <c r="AC122" i="15"/>
  <c r="AB122" i="15"/>
  <c r="AA122" i="15"/>
  <c r="Z122" i="15"/>
  <c r="Y122" i="15"/>
  <c r="X122" i="15"/>
  <c r="W122" i="15"/>
  <c r="V122" i="15"/>
  <c r="U122" i="15"/>
  <c r="T122" i="15"/>
  <c r="S122" i="15"/>
  <c r="R122" i="15"/>
  <c r="Q122" i="15"/>
  <c r="P122" i="15"/>
  <c r="O122" i="15"/>
  <c r="N122" i="15"/>
  <c r="M122" i="15"/>
  <c r="L122" i="15"/>
  <c r="K122" i="15"/>
  <c r="J122" i="15"/>
  <c r="I122" i="15"/>
  <c r="H122" i="15"/>
  <c r="G122" i="15"/>
  <c r="F122" i="15"/>
  <c r="E122" i="15"/>
  <c r="D122" i="15"/>
  <c r="AD121" i="15"/>
  <c r="AC121" i="15"/>
  <c r="AB121" i="15"/>
  <c r="AA121" i="15"/>
  <c r="Z121" i="15"/>
  <c r="Y121" i="15"/>
  <c r="X121" i="15"/>
  <c r="W121" i="15"/>
  <c r="V121" i="15"/>
  <c r="U121" i="15"/>
  <c r="T121" i="15"/>
  <c r="S121" i="15"/>
  <c r="R121" i="15"/>
  <c r="Q121" i="15"/>
  <c r="P121" i="15"/>
  <c r="O121" i="15"/>
  <c r="N121" i="15"/>
  <c r="M121" i="15"/>
  <c r="L121" i="15"/>
  <c r="K121" i="15"/>
  <c r="J121" i="15"/>
  <c r="I121" i="15"/>
  <c r="H121" i="15"/>
  <c r="G121" i="15"/>
  <c r="F121" i="15"/>
  <c r="E121" i="15"/>
  <c r="D121" i="15"/>
  <c r="AD120" i="15"/>
  <c r="AC120" i="15"/>
  <c r="AB120" i="15"/>
  <c r="AA120" i="15"/>
  <c r="Z120" i="15"/>
  <c r="Y120" i="15"/>
  <c r="X120" i="15"/>
  <c r="W120" i="15"/>
  <c r="V120" i="15"/>
  <c r="U120" i="15"/>
  <c r="T120" i="15"/>
  <c r="S120" i="15"/>
  <c r="R120" i="15"/>
  <c r="Q120" i="15"/>
  <c r="P120" i="15"/>
  <c r="O120" i="15"/>
  <c r="N120" i="15"/>
  <c r="M120" i="15"/>
  <c r="L120" i="15"/>
  <c r="K120" i="15"/>
  <c r="J120" i="15"/>
  <c r="I120" i="15"/>
  <c r="H120" i="15"/>
  <c r="G120" i="15"/>
  <c r="F120" i="15"/>
  <c r="E120" i="15"/>
  <c r="D120" i="15"/>
  <c r="AD117" i="15"/>
  <c r="AC117" i="15"/>
  <c r="AB117" i="15"/>
  <c r="AA117" i="15"/>
  <c r="Z117" i="15"/>
  <c r="Y117" i="15"/>
  <c r="X117" i="15"/>
  <c r="W117" i="15"/>
  <c r="V117" i="15"/>
  <c r="U117" i="15"/>
  <c r="T117" i="15"/>
  <c r="S117" i="15"/>
  <c r="R117" i="15"/>
  <c r="Q117" i="15"/>
  <c r="P117" i="15"/>
  <c r="O117" i="15"/>
  <c r="N117" i="15"/>
  <c r="M117" i="15"/>
  <c r="L117" i="15"/>
  <c r="K117" i="15"/>
  <c r="J117" i="15"/>
  <c r="I117" i="15"/>
  <c r="H117" i="15"/>
  <c r="G117" i="15"/>
  <c r="F117" i="15"/>
  <c r="E117" i="15"/>
  <c r="D117" i="15"/>
  <c r="AD116" i="15"/>
  <c r="AC116" i="15"/>
  <c r="AB116" i="15"/>
  <c r="AA116" i="15"/>
  <c r="Z116" i="15"/>
  <c r="Y116" i="15"/>
  <c r="X116" i="15"/>
  <c r="W116" i="15"/>
  <c r="V116" i="15"/>
  <c r="U116" i="15"/>
  <c r="T116" i="15"/>
  <c r="S116" i="15"/>
  <c r="R116" i="15"/>
  <c r="Q116" i="15"/>
  <c r="P116" i="15"/>
  <c r="O116" i="15"/>
  <c r="N116" i="15"/>
  <c r="M116" i="15"/>
  <c r="L116" i="15"/>
  <c r="K116" i="15"/>
  <c r="J116" i="15"/>
  <c r="I116" i="15"/>
  <c r="H116" i="15"/>
  <c r="G116" i="15"/>
  <c r="F116" i="15"/>
  <c r="E116" i="15"/>
  <c r="D116" i="15"/>
  <c r="AD115" i="15"/>
  <c r="AC115" i="15"/>
  <c r="AB115" i="15"/>
  <c r="AA115" i="15"/>
  <c r="Z115" i="15"/>
  <c r="Y115" i="15"/>
  <c r="X115" i="15"/>
  <c r="W115" i="15"/>
  <c r="V115" i="15"/>
  <c r="U115" i="15"/>
  <c r="T115" i="15"/>
  <c r="S115" i="15"/>
  <c r="R115" i="15"/>
  <c r="Q115" i="15"/>
  <c r="P115" i="15"/>
  <c r="O115" i="15"/>
  <c r="N115" i="15"/>
  <c r="M115" i="15"/>
  <c r="L115" i="15"/>
  <c r="K115" i="15"/>
  <c r="J115" i="15"/>
  <c r="I115" i="15"/>
  <c r="H115" i="15"/>
  <c r="G115" i="15"/>
  <c r="F115" i="15"/>
  <c r="E115" i="15"/>
  <c r="D115" i="15"/>
  <c r="C104" i="15"/>
  <c r="C75" i="15" a="1"/>
  <c r="C75" i="15" s="1"/>
  <c r="G74" i="15" a="1"/>
  <c r="G74" i="15" s="1"/>
  <c r="C74" i="15" a="1"/>
  <c r="C74" i="15" s="1"/>
  <c r="G73" i="15" a="1"/>
  <c r="G73" i="15" s="1"/>
  <c r="C73" i="15" a="1"/>
  <c r="C73" i="15" s="1"/>
  <c r="G72" i="15" a="1"/>
  <c r="G72" i="15" s="1"/>
  <c r="C72" i="15" a="1"/>
  <c r="C72" i="15" s="1"/>
  <c r="G70" i="15" a="1"/>
  <c r="G70" i="15" s="1"/>
  <c r="C70" i="15" a="1"/>
  <c r="C70" i="15" s="1"/>
  <c r="G69" i="15" a="1"/>
  <c r="G69" i="15" s="1"/>
  <c r="C69" i="15" a="1"/>
  <c r="C69" i="15" s="1"/>
  <c r="G67" i="15" a="1"/>
  <c r="G67" i="15" s="1"/>
  <c r="C67" i="15" a="1"/>
  <c r="C67" i="15" s="1"/>
  <c r="G66" i="15" a="1"/>
  <c r="G66" i="15" s="1"/>
  <c r="C66" i="15" a="1"/>
  <c r="C66" i="15" s="1"/>
  <c r="G64" i="15" a="1"/>
  <c r="G64" i="15" s="1"/>
  <c r="C64" i="15" a="1"/>
  <c r="C64" i="15" s="1"/>
  <c r="G63" i="15" a="1"/>
  <c r="G63" i="15" s="1"/>
  <c r="C63" i="15" a="1"/>
  <c r="C63" i="15" s="1"/>
  <c r="G62" i="15" a="1"/>
  <c r="G62" i="15" s="1"/>
  <c r="C62" i="15" a="1"/>
  <c r="C62" i="15" s="1"/>
  <c r="G61" i="15" a="1"/>
  <c r="G61" i="15" s="1"/>
  <c r="C61" i="15" a="1"/>
  <c r="C61" i="15" s="1"/>
  <c r="G60" i="15" a="1"/>
  <c r="G60" i="15" s="1"/>
  <c r="C60" i="15" a="1"/>
  <c r="C60" i="15" s="1"/>
  <c r="G59" i="15" a="1"/>
  <c r="G59" i="15" s="1"/>
  <c r="C59" i="15" a="1"/>
  <c r="C59" i="15" s="1"/>
  <c r="G58" i="15" a="1"/>
  <c r="G58" i="15" s="1"/>
  <c r="C58" i="15" a="1"/>
  <c r="C58" i="15" s="1"/>
  <c r="G57" i="15" a="1"/>
  <c r="G57" i="15" s="1"/>
  <c r="C57" i="15" a="1"/>
  <c r="C57" i="15" s="1"/>
  <c r="G56" i="15" a="1"/>
  <c r="G56" i="15" s="1"/>
  <c r="C56" i="15" a="1"/>
  <c r="C56" i="15" s="1"/>
  <c r="G55" i="15" a="1"/>
  <c r="G55" i="15" s="1"/>
  <c r="C55" i="15" a="1"/>
  <c r="C55" i="15" s="1"/>
  <c r="G53" i="15" a="1"/>
  <c r="G53" i="15" s="1"/>
  <c r="C53" i="15" a="1"/>
  <c r="C53" i="15" s="1"/>
  <c r="G52" i="15" a="1"/>
  <c r="G52" i="15" s="1"/>
  <c r="C52" i="15" a="1"/>
  <c r="C52" i="15" s="1"/>
  <c r="G51" i="15" a="1"/>
  <c r="G51" i="15" s="1"/>
  <c r="C51" i="15" a="1"/>
  <c r="C51" i="15" s="1"/>
  <c r="G48" i="15" a="1"/>
  <c r="G48" i="15" s="1"/>
  <c r="C48" i="15" a="1"/>
  <c r="C48" i="15" s="1"/>
  <c r="G47" i="15" a="1"/>
  <c r="G47" i="15" s="1"/>
  <c r="C47" i="15" a="1"/>
  <c r="C47" i="15" s="1"/>
  <c r="G46" i="15" a="1"/>
  <c r="G46" i="15" s="1"/>
  <c r="C46" i="15" a="1"/>
  <c r="C46" i="15" s="1"/>
  <c r="G43" i="15" a="1"/>
  <c r="G43" i="15" s="1"/>
  <c r="C43" i="15" a="1"/>
  <c r="C43" i="15" s="1"/>
  <c r="G42" i="15" a="1"/>
  <c r="G42" i="15" s="1"/>
  <c r="C42" i="15" a="1"/>
  <c r="C42" i="15" s="1"/>
  <c r="G41" i="15" a="1"/>
  <c r="G41" i="15" s="1"/>
  <c r="C41" i="15" a="1"/>
  <c r="C41" i="15" s="1"/>
  <c r="G39" i="15" a="1"/>
  <c r="G39" i="15" s="1"/>
  <c r="C39" i="15" a="1"/>
  <c r="C39" i="15" s="1"/>
  <c r="G38" i="15" a="1"/>
  <c r="G38" i="15" s="1"/>
  <c r="C38" i="15" a="1"/>
  <c r="C38" i="15" s="1"/>
  <c r="G37" i="15" a="1"/>
  <c r="G37" i="15" s="1"/>
  <c r="C37" i="15" a="1"/>
  <c r="C37" i="15" s="1"/>
  <c r="G36" i="15" a="1"/>
  <c r="G36" i="15" s="1"/>
  <c r="C36" i="15" a="1"/>
  <c r="C36" i="15" s="1"/>
  <c r="G35" i="15" a="1"/>
  <c r="G35" i="15" s="1"/>
  <c r="C35" i="15" a="1"/>
  <c r="C35" i="15" s="1"/>
  <c r="G34" i="15" a="1"/>
  <c r="G34" i="15" s="1"/>
  <c r="C34" i="15" a="1"/>
  <c r="C34" i="15" s="1"/>
  <c r="G33" i="15" a="1"/>
  <c r="G33" i="15" s="1"/>
  <c r="C33" i="15" a="1"/>
  <c r="C33" i="15" s="1"/>
  <c r="G32" i="15" a="1"/>
  <c r="G32" i="15" s="1"/>
  <c r="C32" i="15" a="1"/>
  <c r="C32" i="15" s="1"/>
  <c r="G31" i="15" a="1"/>
  <c r="G31" i="15" s="1"/>
  <c r="C31" i="15" a="1"/>
  <c r="C31" i="15" s="1"/>
  <c r="G29" i="15" a="1"/>
  <c r="G29" i="15" s="1"/>
  <c r="C29" i="15" a="1"/>
  <c r="C29" i="15" s="1"/>
  <c r="G28" i="15" a="1"/>
  <c r="G28" i="15" s="1"/>
  <c r="C28" i="15" a="1"/>
  <c r="C28" i="15" s="1"/>
  <c r="G26" i="15" a="1"/>
  <c r="G26" i="15" s="1"/>
  <c r="C26" i="15" a="1"/>
  <c r="C26" i="15" s="1"/>
  <c r="G25" i="15" a="1"/>
  <c r="G25" i="15" s="1"/>
  <c r="C25" i="15" a="1"/>
  <c r="C25" i="15" s="1"/>
  <c r="G22" i="15" a="1"/>
  <c r="G22" i="15" s="1"/>
  <c r="C22" i="15" a="1"/>
  <c r="C22" i="15" s="1"/>
  <c r="G21" i="15" a="1"/>
  <c r="G21" i="15" s="1"/>
  <c r="C21" i="15" a="1"/>
  <c r="C21" i="15" s="1"/>
  <c r="G20" i="15" a="1"/>
  <c r="G20" i="15" s="1"/>
  <c r="C20" i="15" a="1"/>
  <c r="C20" i="15" s="1"/>
  <c r="G17" i="15" a="1"/>
  <c r="G17" i="15" s="1"/>
  <c r="C17" i="15" a="1"/>
  <c r="C17" i="15" s="1"/>
  <c r="G16" i="15" a="1"/>
  <c r="G16" i="15" s="1"/>
  <c r="C16" i="15" a="1"/>
  <c r="C16" i="15" s="1"/>
  <c r="G15" i="15" a="1"/>
  <c r="G15" i="15" s="1"/>
  <c r="C15" i="15" a="1"/>
  <c r="C15" i="15" s="1"/>
  <c r="A8" i="15"/>
  <c r="B7" i="15"/>
  <c r="B6" i="15"/>
  <c r="B5" i="15"/>
  <c r="U190" i="14"/>
  <c r="T190" i="14"/>
  <c r="S190" i="14"/>
  <c r="R190" i="14"/>
  <c r="Q190" i="14"/>
  <c r="P190" i="14"/>
  <c r="O190" i="14"/>
  <c r="N190" i="14"/>
  <c r="M190" i="14"/>
  <c r="L190" i="14"/>
  <c r="K190" i="14"/>
  <c r="J190" i="14"/>
  <c r="I190" i="14"/>
  <c r="H190" i="14"/>
  <c r="G190" i="14"/>
  <c r="F190" i="14"/>
  <c r="E190" i="14"/>
  <c r="D190" i="14"/>
  <c r="U189" i="14"/>
  <c r="T189" i="14"/>
  <c r="S189" i="14"/>
  <c r="R189" i="14"/>
  <c r="Q189" i="14"/>
  <c r="P189" i="14"/>
  <c r="O189" i="14"/>
  <c r="N189" i="14"/>
  <c r="M189" i="14"/>
  <c r="L189" i="14"/>
  <c r="K189" i="14"/>
  <c r="J189" i="14"/>
  <c r="I189" i="14"/>
  <c r="H189" i="14"/>
  <c r="G189" i="14"/>
  <c r="F189" i="14"/>
  <c r="E189" i="14"/>
  <c r="D189" i="14"/>
  <c r="U188" i="14"/>
  <c r="T188" i="14"/>
  <c r="S188" i="14"/>
  <c r="R188" i="14"/>
  <c r="Q188" i="14"/>
  <c r="P188" i="14"/>
  <c r="O188" i="14"/>
  <c r="N188" i="14"/>
  <c r="M188" i="14"/>
  <c r="L188" i="14"/>
  <c r="K188" i="14"/>
  <c r="J188" i="14"/>
  <c r="I188" i="14"/>
  <c r="H188" i="14"/>
  <c r="G188" i="14"/>
  <c r="F188" i="14"/>
  <c r="E188" i="14"/>
  <c r="D188" i="14"/>
  <c r="U187" i="14"/>
  <c r="T187" i="14"/>
  <c r="S187" i="14"/>
  <c r="R187" i="14"/>
  <c r="Q187" i="14"/>
  <c r="P187" i="14"/>
  <c r="O187" i="14"/>
  <c r="N187" i="14"/>
  <c r="M187" i="14"/>
  <c r="L187" i="14"/>
  <c r="K187" i="14"/>
  <c r="J187" i="14"/>
  <c r="I187" i="14"/>
  <c r="H187" i="14"/>
  <c r="G187" i="14"/>
  <c r="F187" i="14"/>
  <c r="E187" i="14"/>
  <c r="D187" i="14"/>
  <c r="U186" i="14"/>
  <c r="T186" i="14"/>
  <c r="S186" i="14"/>
  <c r="R186" i="14"/>
  <c r="Q186" i="14"/>
  <c r="P186" i="14"/>
  <c r="O186" i="14"/>
  <c r="N186" i="14"/>
  <c r="M186" i="14"/>
  <c r="L186" i="14"/>
  <c r="K186" i="14"/>
  <c r="J186" i="14"/>
  <c r="I186" i="14"/>
  <c r="H186" i="14"/>
  <c r="G186" i="14"/>
  <c r="F186" i="14"/>
  <c r="E186" i="14"/>
  <c r="D186" i="14"/>
  <c r="U185" i="14"/>
  <c r="T185" i="14"/>
  <c r="S185" i="14"/>
  <c r="R185" i="14"/>
  <c r="Q185" i="14"/>
  <c r="P185" i="14"/>
  <c r="O185" i="14"/>
  <c r="N185" i="14"/>
  <c r="M185" i="14"/>
  <c r="L185" i="14"/>
  <c r="K185" i="14"/>
  <c r="J185" i="14"/>
  <c r="I185" i="14"/>
  <c r="H185" i="14"/>
  <c r="G185" i="14"/>
  <c r="F185" i="14"/>
  <c r="E185" i="14"/>
  <c r="D185" i="14"/>
  <c r="U184" i="14"/>
  <c r="T184" i="14"/>
  <c r="S184" i="14"/>
  <c r="R184" i="14"/>
  <c r="Q184" i="14"/>
  <c r="P184" i="14"/>
  <c r="O184" i="14"/>
  <c r="N184" i="14"/>
  <c r="M184" i="14"/>
  <c r="L184" i="14"/>
  <c r="K184" i="14"/>
  <c r="J184" i="14"/>
  <c r="I184" i="14"/>
  <c r="H184" i="14"/>
  <c r="G184" i="14"/>
  <c r="F184" i="14"/>
  <c r="E184" i="14"/>
  <c r="D184" i="14"/>
  <c r="U183" i="14"/>
  <c r="T183" i="14"/>
  <c r="S183" i="14"/>
  <c r="R183" i="14"/>
  <c r="Q183" i="14"/>
  <c r="P183" i="14"/>
  <c r="O183" i="14"/>
  <c r="N183" i="14"/>
  <c r="M183" i="14"/>
  <c r="L183" i="14"/>
  <c r="K183" i="14"/>
  <c r="J183" i="14"/>
  <c r="I183" i="14"/>
  <c r="H183" i="14"/>
  <c r="G183" i="14"/>
  <c r="F183" i="14"/>
  <c r="E183" i="14"/>
  <c r="D183" i="14"/>
  <c r="U182" i="14"/>
  <c r="T182" i="14"/>
  <c r="S182" i="14"/>
  <c r="R182" i="14"/>
  <c r="Q182" i="14"/>
  <c r="P182" i="14"/>
  <c r="O182" i="14"/>
  <c r="N182" i="14"/>
  <c r="M182" i="14"/>
  <c r="L182" i="14"/>
  <c r="K182" i="14"/>
  <c r="J182" i="14"/>
  <c r="I182" i="14"/>
  <c r="H182" i="14"/>
  <c r="G182" i="14"/>
  <c r="F182" i="14"/>
  <c r="E182" i="14"/>
  <c r="D182" i="14"/>
  <c r="U181" i="14"/>
  <c r="T181" i="14"/>
  <c r="S181" i="14"/>
  <c r="R181" i="14"/>
  <c r="Q181" i="14"/>
  <c r="P181" i="14"/>
  <c r="O181" i="14"/>
  <c r="N181" i="14"/>
  <c r="M181" i="14"/>
  <c r="L181" i="14"/>
  <c r="K181" i="14"/>
  <c r="J181" i="14"/>
  <c r="I181" i="14"/>
  <c r="H181" i="14"/>
  <c r="G181" i="14"/>
  <c r="F181" i="14"/>
  <c r="E181" i="14"/>
  <c r="D181" i="14"/>
  <c r="U180" i="14"/>
  <c r="T180" i="14"/>
  <c r="S180" i="14"/>
  <c r="R180" i="14"/>
  <c r="Q180" i="14"/>
  <c r="P180" i="14"/>
  <c r="O180" i="14"/>
  <c r="N180" i="14"/>
  <c r="M180" i="14"/>
  <c r="L180" i="14"/>
  <c r="K180" i="14"/>
  <c r="J180" i="14"/>
  <c r="I180" i="14"/>
  <c r="H180" i="14"/>
  <c r="G180" i="14"/>
  <c r="F180" i="14"/>
  <c r="E180" i="14"/>
  <c r="D180" i="14"/>
  <c r="U177" i="14"/>
  <c r="T177" i="14"/>
  <c r="S177" i="14"/>
  <c r="R177" i="14"/>
  <c r="Q177" i="14"/>
  <c r="P177" i="14"/>
  <c r="O177" i="14"/>
  <c r="N177" i="14"/>
  <c r="M177" i="14"/>
  <c r="L177" i="14"/>
  <c r="K177" i="14"/>
  <c r="J177" i="14"/>
  <c r="I177" i="14"/>
  <c r="H177" i="14"/>
  <c r="G177" i="14"/>
  <c r="F177" i="14"/>
  <c r="E177" i="14"/>
  <c r="D177" i="14"/>
  <c r="U176" i="14"/>
  <c r="T176" i="14"/>
  <c r="S176" i="14"/>
  <c r="R176" i="14"/>
  <c r="Q176" i="14"/>
  <c r="P176" i="14"/>
  <c r="O176" i="14"/>
  <c r="N176" i="14"/>
  <c r="M176" i="14"/>
  <c r="L176" i="14"/>
  <c r="K176" i="14"/>
  <c r="J176" i="14"/>
  <c r="I176" i="14"/>
  <c r="H176" i="14"/>
  <c r="G176" i="14"/>
  <c r="F176" i="14"/>
  <c r="E176" i="14"/>
  <c r="D176" i="14"/>
  <c r="U175" i="14"/>
  <c r="T175" i="14"/>
  <c r="S175" i="14"/>
  <c r="R175" i="14"/>
  <c r="Q175" i="14"/>
  <c r="P175" i="14"/>
  <c r="O175" i="14"/>
  <c r="N175" i="14"/>
  <c r="M175" i="14"/>
  <c r="L175" i="14"/>
  <c r="K175" i="14"/>
  <c r="J175" i="14"/>
  <c r="I175" i="14"/>
  <c r="H175" i="14"/>
  <c r="G175" i="14"/>
  <c r="F175" i="14"/>
  <c r="E175" i="14"/>
  <c r="D175" i="14"/>
  <c r="U174" i="14"/>
  <c r="T174" i="14"/>
  <c r="S174" i="14"/>
  <c r="R174" i="14"/>
  <c r="Q174" i="14"/>
  <c r="P174" i="14"/>
  <c r="O174" i="14"/>
  <c r="N174" i="14"/>
  <c r="M174" i="14"/>
  <c r="L174" i="14"/>
  <c r="K174" i="14"/>
  <c r="J174" i="14"/>
  <c r="I174" i="14"/>
  <c r="H174" i="14"/>
  <c r="G174" i="14"/>
  <c r="F174" i="14"/>
  <c r="E174" i="14"/>
  <c r="D174" i="14"/>
  <c r="U173" i="14"/>
  <c r="T173" i="14"/>
  <c r="S173" i="14"/>
  <c r="R173" i="14"/>
  <c r="Q173" i="14"/>
  <c r="P173" i="14"/>
  <c r="O173" i="14"/>
  <c r="N173" i="14"/>
  <c r="M173" i="14"/>
  <c r="L173" i="14"/>
  <c r="K173" i="14"/>
  <c r="J173" i="14"/>
  <c r="I173" i="14"/>
  <c r="H173" i="14"/>
  <c r="G173" i="14"/>
  <c r="F173" i="14"/>
  <c r="E173" i="14"/>
  <c r="D173" i="14"/>
  <c r="U172" i="14"/>
  <c r="T172" i="14"/>
  <c r="S172" i="14"/>
  <c r="R172" i="14"/>
  <c r="Q172" i="14"/>
  <c r="P172" i="14"/>
  <c r="O172" i="14"/>
  <c r="N172" i="14"/>
  <c r="M172" i="14"/>
  <c r="L172" i="14"/>
  <c r="K172" i="14"/>
  <c r="J172" i="14"/>
  <c r="I172" i="14"/>
  <c r="H172" i="14"/>
  <c r="G172" i="14"/>
  <c r="F172" i="14"/>
  <c r="E172" i="14"/>
  <c r="D172" i="14"/>
  <c r="U170" i="14"/>
  <c r="T170" i="14"/>
  <c r="S170" i="14"/>
  <c r="R170" i="14"/>
  <c r="Q170" i="14"/>
  <c r="P170" i="14"/>
  <c r="O170" i="14"/>
  <c r="N170" i="14"/>
  <c r="M170" i="14"/>
  <c r="L170" i="14"/>
  <c r="K170" i="14"/>
  <c r="J170" i="14"/>
  <c r="I170" i="14"/>
  <c r="H170" i="14"/>
  <c r="G170" i="14"/>
  <c r="F170" i="14"/>
  <c r="E170" i="14"/>
  <c r="D170" i="14"/>
  <c r="U169" i="14"/>
  <c r="T169" i="14"/>
  <c r="S169" i="14"/>
  <c r="R169" i="14"/>
  <c r="Q169" i="14"/>
  <c r="P169" i="14"/>
  <c r="O169" i="14"/>
  <c r="N169" i="14"/>
  <c r="M169" i="14"/>
  <c r="L169" i="14"/>
  <c r="K169" i="14"/>
  <c r="J169" i="14"/>
  <c r="I169" i="14"/>
  <c r="H169" i="14"/>
  <c r="G169" i="14"/>
  <c r="F169" i="14"/>
  <c r="E169" i="14"/>
  <c r="D169" i="14"/>
  <c r="U167" i="14"/>
  <c r="T167" i="14"/>
  <c r="S167" i="14"/>
  <c r="R167" i="14"/>
  <c r="Q167" i="14"/>
  <c r="P167" i="14"/>
  <c r="O167" i="14"/>
  <c r="N167" i="14"/>
  <c r="M167" i="14"/>
  <c r="L167" i="14"/>
  <c r="K167" i="14"/>
  <c r="J167" i="14"/>
  <c r="I167" i="14"/>
  <c r="H167" i="14"/>
  <c r="G167" i="14"/>
  <c r="F167" i="14"/>
  <c r="E167" i="14"/>
  <c r="D167" i="14"/>
  <c r="U166" i="14"/>
  <c r="T166" i="14"/>
  <c r="S166" i="14"/>
  <c r="R166" i="14"/>
  <c r="Q166" i="14"/>
  <c r="P166" i="14"/>
  <c r="O166" i="14"/>
  <c r="N166" i="14"/>
  <c r="M166" i="14"/>
  <c r="L166" i="14"/>
  <c r="K166" i="14"/>
  <c r="J166" i="14"/>
  <c r="I166" i="14"/>
  <c r="H166" i="14"/>
  <c r="G166" i="14"/>
  <c r="F166" i="14"/>
  <c r="E166" i="14"/>
  <c r="D166" i="14"/>
  <c r="U164" i="14"/>
  <c r="T164" i="14"/>
  <c r="S164" i="14"/>
  <c r="R164" i="14"/>
  <c r="Q164" i="14"/>
  <c r="P164" i="14"/>
  <c r="O164" i="14"/>
  <c r="N164" i="14"/>
  <c r="M164" i="14"/>
  <c r="L164" i="14"/>
  <c r="K164" i="14"/>
  <c r="J164" i="14"/>
  <c r="I164" i="14"/>
  <c r="H164" i="14"/>
  <c r="G164" i="14"/>
  <c r="F164" i="14"/>
  <c r="E164" i="14"/>
  <c r="D164" i="14"/>
  <c r="U163" i="14"/>
  <c r="T163" i="14"/>
  <c r="S163" i="14"/>
  <c r="R163" i="14"/>
  <c r="Q163" i="14"/>
  <c r="P163" i="14"/>
  <c r="O163" i="14"/>
  <c r="N163" i="14"/>
  <c r="M163" i="14"/>
  <c r="L163" i="14"/>
  <c r="K163" i="14"/>
  <c r="J163" i="14"/>
  <c r="I163" i="14"/>
  <c r="H163" i="14"/>
  <c r="G163" i="14"/>
  <c r="F163" i="14"/>
  <c r="E163" i="14"/>
  <c r="D163" i="14"/>
  <c r="U162" i="14"/>
  <c r="T162" i="14"/>
  <c r="S162" i="14"/>
  <c r="R162" i="14"/>
  <c r="Q162" i="14"/>
  <c r="P162" i="14"/>
  <c r="O162" i="14"/>
  <c r="N162" i="14"/>
  <c r="M162" i="14"/>
  <c r="L162" i="14"/>
  <c r="K162" i="14"/>
  <c r="J162" i="14"/>
  <c r="I162" i="14"/>
  <c r="H162" i="14"/>
  <c r="G162" i="14"/>
  <c r="F162" i="14"/>
  <c r="E162" i="14"/>
  <c r="D162" i="14"/>
  <c r="U161" i="14"/>
  <c r="T161" i="14"/>
  <c r="S161" i="14"/>
  <c r="R161" i="14"/>
  <c r="Q161" i="14"/>
  <c r="P161" i="14"/>
  <c r="O161" i="14"/>
  <c r="N161" i="14"/>
  <c r="M161" i="14"/>
  <c r="L161" i="14"/>
  <c r="K161" i="14"/>
  <c r="J161" i="14"/>
  <c r="I161" i="14"/>
  <c r="H161" i="14"/>
  <c r="G161" i="14"/>
  <c r="F161" i="14"/>
  <c r="E161" i="14"/>
  <c r="D161" i="14"/>
  <c r="U160" i="14"/>
  <c r="T160" i="14"/>
  <c r="S160" i="14"/>
  <c r="R160" i="14"/>
  <c r="Q160" i="14"/>
  <c r="P160" i="14"/>
  <c r="O160" i="14"/>
  <c r="N160" i="14"/>
  <c r="M160" i="14"/>
  <c r="L160" i="14"/>
  <c r="K160" i="14"/>
  <c r="J160" i="14"/>
  <c r="I160" i="14"/>
  <c r="H160" i="14"/>
  <c r="G160" i="14"/>
  <c r="F160" i="14"/>
  <c r="E160" i="14"/>
  <c r="D160" i="14"/>
  <c r="U159" i="14"/>
  <c r="T159" i="14"/>
  <c r="S159" i="14"/>
  <c r="R159" i="14"/>
  <c r="Q159" i="14"/>
  <c r="P159" i="14"/>
  <c r="O159" i="14"/>
  <c r="N159" i="14"/>
  <c r="M159" i="14"/>
  <c r="L159" i="14"/>
  <c r="K159" i="14"/>
  <c r="J159" i="14"/>
  <c r="I159" i="14"/>
  <c r="H159" i="14"/>
  <c r="G159" i="14"/>
  <c r="F159" i="14"/>
  <c r="E159" i="14"/>
  <c r="D159" i="14"/>
  <c r="U158" i="14"/>
  <c r="T158" i="14"/>
  <c r="S158" i="14"/>
  <c r="R158" i="14"/>
  <c r="Q158" i="14"/>
  <c r="P158" i="14"/>
  <c r="O158" i="14"/>
  <c r="N158" i="14"/>
  <c r="M158" i="14"/>
  <c r="L158" i="14"/>
  <c r="K158" i="14"/>
  <c r="J158" i="14"/>
  <c r="I158" i="14"/>
  <c r="H158" i="14"/>
  <c r="G158" i="14"/>
  <c r="F158" i="14"/>
  <c r="E158" i="14"/>
  <c r="D158" i="14"/>
  <c r="U157" i="14"/>
  <c r="T157" i="14"/>
  <c r="S157" i="14"/>
  <c r="R157" i="14"/>
  <c r="Q157" i="14"/>
  <c r="P157" i="14"/>
  <c r="O157" i="14"/>
  <c r="N157" i="14"/>
  <c r="M157" i="14"/>
  <c r="L157" i="14"/>
  <c r="K157" i="14"/>
  <c r="J157" i="14"/>
  <c r="I157" i="14"/>
  <c r="H157" i="14"/>
  <c r="G157" i="14"/>
  <c r="F157" i="14"/>
  <c r="E157" i="14"/>
  <c r="D157" i="14"/>
  <c r="U156" i="14"/>
  <c r="T156" i="14"/>
  <c r="S156" i="14"/>
  <c r="R156" i="14"/>
  <c r="Q156" i="14"/>
  <c r="P156" i="14"/>
  <c r="O156" i="14"/>
  <c r="N156" i="14"/>
  <c r="M156" i="14"/>
  <c r="L156" i="14"/>
  <c r="K156" i="14"/>
  <c r="J156" i="14"/>
  <c r="I156" i="14"/>
  <c r="H156" i="14"/>
  <c r="G156" i="14"/>
  <c r="F156" i="14"/>
  <c r="E156" i="14"/>
  <c r="D156" i="14"/>
  <c r="U155" i="14"/>
  <c r="T155" i="14"/>
  <c r="S155" i="14"/>
  <c r="R155" i="14"/>
  <c r="Q155" i="14"/>
  <c r="P155" i="14"/>
  <c r="O155" i="14"/>
  <c r="N155" i="14"/>
  <c r="M155" i="14"/>
  <c r="L155" i="14"/>
  <c r="K155" i="14"/>
  <c r="J155" i="14"/>
  <c r="I155" i="14"/>
  <c r="H155" i="14"/>
  <c r="G155" i="14"/>
  <c r="F155" i="14"/>
  <c r="E155" i="14"/>
  <c r="D155" i="14"/>
  <c r="U153" i="14"/>
  <c r="T153" i="14"/>
  <c r="S153" i="14"/>
  <c r="R153" i="14"/>
  <c r="Q153" i="14"/>
  <c r="P153" i="14"/>
  <c r="O153" i="14"/>
  <c r="N153" i="14"/>
  <c r="M153" i="14"/>
  <c r="L153" i="14"/>
  <c r="K153" i="14"/>
  <c r="J153" i="14"/>
  <c r="I153" i="14"/>
  <c r="H153" i="14"/>
  <c r="G153" i="14"/>
  <c r="F153" i="14"/>
  <c r="E153" i="14"/>
  <c r="D153" i="14"/>
  <c r="U152" i="14"/>
  <c r="T152" i="14"/>
  <c r="S152" i="14"/>
  <c r="R152" i="14"/>
  <c r="Q152" i="14"/>
  <c r="P152" i="14"/>
  <c r="O152" i="14"/>
  <c r="N152" i="14"/>
  <c r="M152" i="14"/>
  <c r="L152" i="14"/>
  <c r="K152" i="14"/>
  <c r="J152" i="14"/>
  <c r="I152" i="14"/>
  <c r="H152" i="14"/>
  <c r="G152" i="14"/>
  <c r="F152" i="14"/>
  <c r="E152" i="14"/>
  <c r="D152" i="14"/>
  <c r="U151" i="14"/>
  <c r="T151" i="14"/>
  <c r="S151" i="14"/>
  <c r="R151" i="14"/>
  <c r="Q151" i="14"/>
  <c r="P151" i="14"/>
  <c r="O151" i="14"/>
  <c r="N151" i="14"/>
  <c r="M151" i="14"/>
  <c r="L151" i="14"/>
  <c r="K151" i="14"/>
  <c r="J151" i="14"/>
  <c r="I151" i="14"/>
  <c r="H151" i="14"/>
  <c r="G151" i="14"/>
  <c r="F151" i="14"/>
  <c r="E151" i="14"/>
  <c r="D151" i="14"/>
  <c r="U148" i="14"/>
  <c r="T148" i="14"/>
  <c r="S148" i="14"/>
  <c r="R148" i="14"/>
  <c r="Q148" i="14"/>
  <c r="P148" i="14"/>
  <c r="O148" i="14"/>
  <c r="N148" i="14"/>
  <c r="M148" i="14"/>
  <c r="L148" i="14"/>
  <c r="K148" i="14"/>
  <c r="J148" i="14"/>
  <c r="I148" i="14"/>
  <c r="H148" i="14"/>
  <c r="G148" i="14"/>
  <c r="F148" i="14"/>
  <c r="E148" i="14"/>
  <c r="D148" i="14"/>
  <c r="U147" i="14"/>
  <c r="T147" i="14"/>
  <c r="S147" i="14"/>
  <c r="R147" i="14"/>
  <c r="Q147" i="14"/>
  <c r="P147" i="14"/>
  <c r="O147" i="14"/>
  <c r="N147" i="14"/>
  <c r="M147" i="14"/>
  <c r="L147" i="14"/>
  <c r="K147" i="14"/>
  <c r="J147" i="14"/>
  <c r="I147" i="14"/>
  <c r="H147" i="14"/>
  <c r="G147" i="14"/>
  <c r="F147" i="14"/>
  <c r="E147" i="14"/>
  <c r="D147" i="14"/>
  <c r="U146" i="14"/>
  <c r="T146" i="14"/>
  <c r="S146" i="14"/>
  <c r="R146" i="14"/>
  <c r="Q146" i="14"/>
  <c r="P146" i="14"/>
  <c r="O146" i="14"/>
  <c r="N146" i="14"/>
  <c r="M146" i="14"/>
  <c r="L146" i="14"/>
  <c r="K146" i="14"/>
  <c r="J146" i="14"/>
  <c r="I146" i="14"/>
  <c r="H146" i="14"/>
  <c r="G146" i="14"/>
  <c r="F146" i="14"/>
  <c r="E146" i="14"/>
  <c r="D146" i="14"/>
  <c r="U143" i="14"/>
  <c r="T143" i="14"/>
  <c r="S143" i="14"/>
  <c r="R143" i="14"/>
  <c r="Q143" i="14"/>
  <c r="P143" i="14"/>
  <c r="O143" i="14"/>
  <c r="N143" i="14"/>
  <c r="M143" i="14"/>
  <c r="L143" i="14"/>
  <c r="K143" i="14"/>
  <c r="J143" i="14"/>
  <c r="I143" i="14"/>
  <c r="H143" i="14"/>
  <c r="G143" i="14"/>
  <c r="F143" i="14"/>
  <c r="E143" i="14"/>
  <c r="D143" i="14"/>
  <c r="U142" i="14"/>
  <c r="T142" i="14"/>
  <c r="S142" i="14"/>
  <c r="R142" i="14"/>
  <c r="Q142" i="14"/>
  <c r="P142" i="14"/>
  <c r="O142" i="14"/>
  <c r="N142" i="14"/>
  <c r="M142" i="14"/>
  <c r="L142" i="14"/>
  <c r="K142" i="14"/>
  <c r="J142" i="14"/>
  <c r="I142" i="14"/>
  <c r="H142" i="14"/>
  <c r="G142" i="14"/>
  <c r="F142" i="14"/>
  <c r="E142" i="14"/>
  <c r="D142" i="14"/>
  <c r="U141" i="14"/>
  <c r="T141" i="14"/>
  <c r="S141" i="14"/>
  <c r="R141" i="14"/>
  <c r="Q141" i="14"/>
  <c r="P141" i="14"/>
  <c r="O141" i="14"/>
  <c r="N141" i="14"/>
  <c r="M141" i="14"/>
  <c r="L141" i="14"/>
  <c r="K141" i="14"/>
  <c r="J141" i="14"/>
  <c r="I141" i="14"/>
  <c r="H141" i="14"/>
  <c r="G141" i="14"/>
  <c r="F141" i="14"/>
  <c r="E141" i="14"/>
  <c r="D141" i="14"/>
  <c r="U139" i="14"/>
  <c r="T139" i="14"/>
  <c r="S139" i="14"/>
  <c r="R139" i="14"/>
  <c r="Q139" i="14"/>
  <c r="P139" i="14"/>
  <c r="O139" i="14"/>
  <c r="N139" i="14"/>
  <c r="M139" i="14"/>
  <c r="L139" i="14"/>
  <c r="K139" i="14"/>
  <c r="J139" i="14"/>
  <c r="I139" i="14"/>
  <c r="H139" i="14"/>
  <c r="G139" i="14"/>
  <c r="F139" i="14"/>
  <c r="E139" i="14"/>
  <c r="D139" i="14"/>
  <c r="U138" i="14"/>
  <c r="T138" i="14"/>
  <c r="S138" i="14"/>
  <c r="R138" i="14"/>
  <c r="Q138" i="14"/>
  <c r="P138" i="14"/>
  <c r="O138" i="14"/>
  <c r="N138" i="14"/>
  <c r="M138" i="14"/>
  <c r="L138" i="14"/>
  <c r="K138" i="14"/>
  <c r="J138" i="14"/>
  <c r="I138" i="14"/>
  <c r="H138" i="14"/>
  <c r="G138" i="14"/>
  <c r="F138" i="14"/>
  <c r="E138" i="14"/>
  <c r="D138" i="14"/>
  <c r="U137" i="14"/>
  <c r="T137" i="14"/>
  <c r="S137" i="14"/>
  <c r="R137" i="14"/>
  <c r="Q137" i="14"/>
  <c r="P137" i="14"/>
  <c r="O137" i="14"/>
  <c r="N137" i="14"/>
  <c r="M137" i="14"/>
  <c r="L137" i="14"/>
  <c r="K137" i="14"/>
  <c r="J137" i="14"/>
  <c r="I137" i="14"/>
  <c r="H137" i="14"/>
  <c r="G137" i="14"/>
  <c r="F137" i="14"/>
  <c r="E137" i="14"/>
  <c r="D137" i="14"/>
  <c r="U136" i="14"/>
  <c r="T136" i="14"/>
  <c r="S136" i="14"/>
  <c r="R136" i="14"/>
  <c r="Q136" i="14"/>
  <c r="P136" i="14"/>
  <c r="O136" i="14"/>
  <c r="N136" i="14"/>
  <c r="M136" i="14"/>
  <c r="L136" i="14"/>
  <c r="K136" i="14"/>
  <c r="J136" i="14"/>
  <c r="I136" i="14"/>
  <c r="H136" i="14"/>
  <c r="G136" i="14"/>
  <c r="F136" i="14"/>
  <c r="E136" i="14"/>
  <c r="D136" i="14"/>
  <c r="U135" i="14"/>
  <c r="T135" i="14"/>
  <c r="S135" i="14"/>
  <c r="R135" i="14"/>
  <c r="Q135" i="14"/>
  <c r="P135" i="14"/>
  <c r="O135" i="14"/>
  <c r="N135" i="14"/>
  <c r="M135" i="14"/>
  <c r="L135" i="14"/>
  <c r="K135" i="14"/>
  <c r="J135" i="14"/>
  <c r="I135" i="14"/>
  <c r="H135" i="14"/>
  <c r="G135" i="14"/>
  <c r="F135" i="14"/>
  <c r="E135" i="14"/>
  <c r="D135" i="14"/>
  <c r="U134" i="14"/>
  <c r="T134" i="14"/>
  <c r="S134" i="14"/>
  <c r="R134" i="14"/>
  <c r="Q134" i="14"/>
  <c r="P134" i="14"/>
  <c r="O134" i="14"/>
  <c r="N134" i="14"/>
  <c r="M134" i="14"/>
  <c r="L134" i="14"/>
  <c r="K134" i="14"/>
  <c r="J134" i="14"/>
  <c r="I134" i="14"/>
  <c r="H134" i="14"/>
  <c r="G134" i="14"/>
  <c r="F134" i="14"/>
  <c r="E134" i="14"/>
  <c r="D134" i="14"/>
  <c r="U133" i="14"/>
  <c r="T133" i="14"/>
  <c r="S133" i="14"/>
  <c r="R133" i="14"/>
  <c r="Q133" i="14"/>
  <c r="P133" i="14"/>
  <c r="O133" i="14"/>
  <c r="N133" i="14"/>
  <c r="M133" i="14"/>
  <c r="L133" i="14"/>
  <c r="K133" i="14"/>
  <c r="J133" i="14"/>
  <c r="I133" i="14"/>
  <c r="H133" i="14"/>
  <c r="G133" i="14"/>
  <c r="F133" i="14"/>
  <c r="E133" i="14"/>
  <c r="D133" i="14"/>
  <c r="U132" i="14"/>
  <c r="T132" i="14"/>
  <c r="S132" i="14"/>
  <c r="R132" i="14"/>
  <c r="Q132" i="14"/>
  <c r="P132" i="14"/>
  <c r="O132" i="14"/>
  <c r="N132" i="14"/>
  <c r="M132" i="14"/>
  <c r="L132" i="14"/>
  <c r="K132" i="14"/>
  <c r="J132" i="14"/>
  <c r="I132" i="14"/>
  <c r="H132" i="14"/>
  <c r="G132" i="14"/>
  <c r="F132" i="14"/>
  <c r="E132" i="14"/>
  <c r="D132" i="14"/>
  <c r="U131" i="14"/>
  <c r="T131" i="14"/>
  <c r="S131" i="14"/>
  <c r="R131" i="14"/>
  <c r="Q131" i="14"/>
  <c r="P131" i="14"/>
  <c r="O131" i="14"/>
  <c r="N131" i="14"/>
  <c r="M131" i="14"/>
  <c r="L131" i="14"/>
  <c r="K131" i="14"/>
  <c r="J131" i="14"/>
  <c r="I131" i="14"/>
  <c r="H131" i="14"/>
  <c r="G131" i="14"/>
  <c r="F131" i="14"/>
  <c r="E131" i="14"/>
  <c r="D131" i="14"/>
  <c r="U129" i="14"/>
  <c r="T129" i="14"/>
  <c r="S129" i="14"/>
  <c r="R129" i="14"/>
  <c r="Q129" i="14"/>
  <c r="P129" i="14"/>
  <c r="O129" i="14"/>
  <c r="N129" i="14"/>
  <c r="M129" i="14"/>
  <c r="L129" i="14"/>
  <c r="K129" i="14"/>
  <c r="J129" i="14"/>
  <c r="I129" i="14"/>
  <c r="H129" i="14"/>
  <c r="G129" i="14"/>
  <c r="F129" i="14"/>
  <c r="E129" i="14"/>
  <c r="D129" i="14"/>
  <c r="U128" i="14"/>
  <c r="T128" i="14"/>
  <c r="S128" i="14"/>
  <c r="R128" i="14"/>
  <c r="Q128" i="14"/>
  <c r="P128" i="14"/>
  <c r="O128" i="14"/>
  <c r="N128" i="14"/>
  <c r="M128" i="14"/>
  <c r="L128" i="14"/>
  <c r="K128" i="14"/>
  <c r="J128" i="14"/>
  <c r="I128" i="14"/>
  <c r="H128" i="14"/>
  <c r="G128" i="14"/>
  <c r="F128" i="14"/>
  <c r="E128" i="14"/>
  <c r="D128" i="14"/>
  <c r="U126" i="14"/>
  <c r="T126" i="14"/>
  <c r="S126" i="14"/>
  <c r="R126" i="14"/>
  <c r="Q126" i="14"/>
  <c r="P126" i="14"/>
  <c r="O126" i="14"/>
  <c r="N126" i="14"/>
  <c r="M126" i="14"/>
  <c r="L126" i="14"/>
  <c r="K126" i="14"/>
  <c r="J126" i="14"/>
  <c r="I126" i="14"/>
  <c r="H126" i="14"/>
  <c r="G126" i="14"/>
  <c r="F126" i="14"/>
  <c r="E126" i="14"/>
  <c r="D126" i="14"/>
  <c r="U125" i="14"/>
  <c r="T125" i="14"/>
  <c r="S125" i="14"/>
  <c r="R125" i="14"/>
  <c r="Q125" i="14"/>
  <c r="P125" i="14"/>
  <c r="O125" i="14"/>
  <c r="N125" i="14"/>
  <c r="M125" i="14"/>
  <c r="L125" i="14"/>
  <c r="K125" i="14"/>
  <c r="J125" i="14"/>
  <c r="I125" i="14"/>
  <c r="H125" i="14"/>
  <c r="G125" i="14"/>
  <c r="F125" i="14"/>
  <c r="E125" i="14"/>
  <c r="D125" i="14"/>
  <c r="U122" i="14"/>
  <c r="T122" i="14"/>
  <c r="S122" i="14"/>
  <c r="R122" i="14"/>
  <c r="Q122" i="14"/>
  <c r="P122" i="14"/>
  <c r="O122" i="14"/>
  <c r="N122" i="14"/>
  <c r="M122" i="14"/>
  <c r="L122" i="14"/>
  <c r="K122" i="14"/>
  <c r="J122" i="14"/>
  <c r="I122" i="14"/>
  <c r="H122" i="14"/>
  <c r="G122" i="14"/>
  <c r="F122" i="14"/>
  <c r="E122" i="14"/>
  <c r="D122" i="14"/>
  <c r="U121" i="14"/>
  <c r="T121" i="14"/>
  <c r="S121" i="14"/>
  <c r="R121" i="14"/>
  <c r="Q121" i="14"/>
  <c r="P121" i="14"/>
  <c r="O121" i="14"/>
  <c r="N121" i="14"/>
  <c r="M121" i="14"/>
  <c r="L121" i="14"/>
  <c r="K121" i="14"/>
  <c r="J121" i="14"/>
  <c r="I121" i="14"/>
  <c r="H121" i="14"/>
  <c r="G121" i="14"/>
  <c r="F121" i="14"/>
  <c r="E121" i="14"/>
  <c r="D121" i="14"/>
  <c r="U120" i="14"/>
  <c r="T120" i="14"/>
  <c r="S120" i="14"/>
  <c r="R120" i="14"/>
  <c r="Q120" i="14"/>
  <c r="P120" i="14"/>
  <c r="O120" i="14"/>
  <c r="N120" i="14"/>
  <c r="M120" i="14"/>
  <c r="L120" i="14"/>
  <c r="K120" i="14"/>
  <c r="J120" i="14"/>
  <c r="I120" i="14"/>
  <c r="H120" i="14"/>
  <c r="G120" i="14"/>
  <c r="F120" i="14"/>
  <c r="E120" i="14"/>
  <c r="D120" i="14"/>
  <c r="U117" i="14"/>
  <c r="T117" i="14"/>
  <c r="S117" i="14"/>
  <c r="R117" i="14"/>
  <c r="Q117" i="14"/>
  <c r="P117" i="14"/>
  <c r="O117" i="14"/>
  <c r="N117" i="14"/>
  <c r="M117" i="14"/>
  <c r="L117" i="14"/>
  <c r="K117" i="14"/>
  <c r="J117" i="14"/>
  <c r="I117" i="14"/>
  <c r="H117" i="14"/>
  <c r="G117" i="14"/>
  <c r="F117" i="14"/>
  <c r="E117" i="14"/>
  <c r="D117" i="14"/>
  <c r="U116" i="14"/>
  <c r="T116" i="14"/>
  <c r="S116" i="14"/>
  <c r="R116" i="14"/>
  <c r="Q116" i="14"/>
  <c r="P116" i="14"/>
  <c r="O116" i="14"/>
  <c r="N116" i="14"/>
  <c r="M116" i="14"/>
  <c r="L116" i="14"/>
  <c r="K116" i="14"/>
  <c r="J116" i="14"/>
  <c r="I116" i="14"/>
  <c r="H116" i="14"/>
  <c r="G116" i="14"/>
  <c r="F116" i="14"/>
  <c r="E116" i="14"/>
  <c r="D116" i="14"/>
  <c r="U115" i="14"/>
  <c r="T115" i="14"/>
  <c r="S115" i="14"/>
  <c r="R115" i="14"/>
  <c r="Q115" i="14"/>
  <c r="P115" i="14"/>
  <c r="O115" i="14"/>
  <c r="N115" i="14"/>
  <c r="M115" i="14"/>
  <c r="L115" i="14"/>
  <c r="K115" i="14"/>
  <c r="J115" i="14"/>
  <c r="I115" i="14"/>
  <c r="H115" i="14"/>
  <c r="G115" i="14"/>
  <c r="F115" i="14"/>
  <c r="E115" i="14"/>
  <c r="D115" i="14"/>
  <c r="C101" i="14"/>
  <c r="D101" i="14" s="1"/>
  <c r="C75" i="14" a="1"/>
  <c r="C75" i="14" s="1"/>
  <c r="H74" i="14" a="1"/>
  <c r="H74" i="14" s="1"/>
  <c r="G74" i="14" a="1"/>
  <c r="G74" i="14" s="1"/>
  <c r="D74" i="14" a="1"/>
  <c r="D74" i="14" s="1"/>
  <c r="C74" i="14" a="1"/>
  <c r="C74" i="14" s="1"/>
  <c r="H73" i="14" a="1"/>
  <c r="H73" i="14" s="1"/>
  <c r="G73" i="14" a="1"/>
  <c r="G73" i="14" s="1"/>
  <c r="D73" i="14" a="1"/>
  <c r="D73" i="14" s="1"/>
  <c r="C73" i="14" a="1"/>
  <c r="C73" i="14" s="1"/>
  <c r="H72" i="14" a="1"/>
  <c r="H72" i="14" s="1"/>
  <c r="G72" i="14" a="1"/>
  <c r="G72" i="14" s="1"/>
  <c r="D72" i="14" a="1"/>
  <c r="D72" i="14" s="1"/>
  <c r="C72" i="14" a="1"/>
  <c r="C72" i="14" s="1"/>
  <c r="H70" i="14" a="1"/>
  <c r="H70" i="14" s="1"/>
  <c r="G70" i="14" a="1"/>
  <c r="G70" i="14" s="1"/>
  <c r="D70" i="14" a="1"/>
  <c r="D70" i="14" s="1"/>
  <c r="C70" i="14" a="1"/>
  <c r="C70" i="14" s="1"/>
  <c r="H69" i="14" a="1"/>
  <c r="H69" i="14" s="1"/>
  <c r="G69" i="14" a="1"/>
  <c r="G69" i="14" s="1"/>
  <c r="D69" i="14" a="1"/>
  <c r="D69" i="14" s="1"/>
  <c r="C69" i="14" a="1"/>
  <c r="C69" i="14" s="1"/>
  <c r="H67" i="14" a="1"/>
  <c r="H67" i="14" s="1"/>
  <c r="G67" i="14" a="1"/>
  <c r="G67" i="14" s="1"/>
  <c r="D67" i="14" a="1"/>
  <c r="D67" i="14" s="1"/>
  <c r="C67" i="14" a="1"/>
  <c r="C67" i="14" s="1"/>
  <c r="H66" i="14" a="1"/>
  <c r="H66" i="14" s="1"/>
  <c r="G66" i="14" a="1"/>
  <c r="G66" i="14" s="1"/>
  <c r="D66" i="14" a="1"/>
  <c r="D66" i="14" s="1"/>
  <c r="C66" i="14" a="1"/>
  <c r="C66" i="14" s="1"/>
  <c r="H64" i="14" a="1"/>
  <c r="H64" i="14" s="1"/>
  <c r="G64" i="14" a="1"/>
  <c r="G64" i="14" s="1"/>
  <c r="D64" i="14" a="1"/>
  <c r="D64" i="14" s="1"/>
  <c r="C64" i="14" a="1"/>
  <c r="C64" i="14" s="1"/>
  <c r="H63" i="14" a="1"/>
  <c r="H63" i="14" s="1"/>
  <c r="G63" i="14" a="1"/>
  <c r="G63" i="14" s="1"/>
  <c r="D63" i="14" a="1"/>
  <c r="D63" i="14" s="1"/>
  <c r="C63" i="14" a="1"/>
  <c r="C63" i="14" s="1"/>
  <c r="H62" i="14" a="1"/>
  <c r="H62" i="14" s="1"/>
  <c r="G62" i="14" a="1"/>
  <c r="G62" i="14" s="1"/>
  <c r="D62" i="14" a="1"/>
  <c r="D62" i="14" s="1"/>
  <c r="C62" i="14" a="1"/>
  <c r="C62" i="14" s="1"/>
  <c r="H61" i="14" a="1"/>
  <c r="H61" i="14" s="1"/>
  <c r="G61" i="14" a="1"/>
  <c r="G61" i="14" s="1"/>
  <c r="D61" i="14" a="1"/>
  <c r="D61" i="14" s="1"/>
  <c r="C61" i="14" a="1"/>
  <c r="C61" i="14" s="1"/>
  <c r="H60" i="14" a="1"/>
  <c r="H60" i="14" s="1"/>
  <c r="G60" i="14" a="1"/>
  <c r="G60" i="14" s="1"/>
  <c r="D60" i="14" a="1"/>
  <c r="D60" i="14" s="1"/>
  <c r="C60" i="14" a="1"/>
  <c r="C60" i="14" s="1"/>
  <c r="H59" i="14" a="1"/>
  <c r="H59" i="14" s="1"/>
  <c r="G59" i="14" a="1"/>
  <c r="G59" i="14" s="1"/>
  <c r="D59" i="14" a="1"/>
  <c r="D59" i="14" s="1"/>
  <c r="C59" i="14" a="1"/>
  <c r="C59" i="14" s="1"/>
  <c r="H58" i="14" a="1"/>
  <c r="H58" i="14" s="1"/>
  <c r="G58" i="14" a="1"/>
  <c r="G58" i="14" s="1"/>
  <c r="D58" i="14" a="1"/>
  <c r="D58" i="14" s="1"/>
  <c r="C58" i="14" a="1"/>
  <c r="C58" i="14" s="1"/>
  <c r="H57" i="14" a="1"/>
  <c r="H57" i="14" s="1"/>
  <c r="G57" i="14" a="1"/>
  <c r="G57" i="14" s="1"/>
  <c r="D57" i="14" a="1"/>
  <c r="D57" i="14" s="1"/>
  <c r="C57" i="14" a="1"/>
  <c r="C57" i="14" s="1"/>
  <c r="H56" i="14" a="1"/>
  <c r="H56" i="14" s="1"/>
  <c r="G56" i="14" a="1"/>
  <c r="G56" i="14" s="1"/>
  <c r="D56" i="14" a="1"/>
  <c r="D56" i="14" s="1"/>
  <c r="C56" i="14" a="1"/>
  <c r="C56" i="14" s="1"/>
  <c r="H55" i="14" a="1"/>
  <c r="H55" i="14" s="1"/>
  <c r="G55" i="14" a="1"/>
  <c r="G55" i="14" s="1"/>
  <c r="D55" i="14" a="1"/>
  <c r="D55" i="14" s="1"/>
  <c r="C55" i="14" a="1"/>
  <c r="C55" i="14" s="1"/>
  <c r="H53" i="14" a="1"/>
  <c r="H53" i="14" s="1"/>
  <c r="G53" i="14" a="1"/>
  <c r="G53" i="14" s="1"/>
  <c r="D53" i="14" a="1"/>
  <c r="D53" i="14" s="1"/>
  <c r="C53" i="14" a="1"/>
  <c r="C53" i="14" s="1"/>
  <c r="H52" i="14" a="1"/>
  <c r="H52" i="14" s="1"/>
  <c r="G52" i="14" a="1"/>
  <c r="G52" i="14" s="1"/>
  <c r="D52" i="14" a="1"/>
  <c r="D52" i="14" s="1"/>
  <c r="C52" i="14" a="1"/>
  <c r="C52" i="14" s="1"/>
  <c r="H51" i="14" a="1"/>
  <c r="H51" i="14" s="1"/>
  <c r="G51" i="14" a="1"/>
  <c r="G51" i="14" s="1"/>
  <c r="D51" i="14" a="1"/>
  <c r="D51" i="14" s="1"/>
  <c r="C51" i="14" a="1"/>
  <c r="C51" i="14" s="1"/>
  <c r="H48" i="14" a="1"/>
  <c r="H48" i="14" s="1"/>
  <c r="G48" i="14" a="1"/>
  <c r="G48" i="14" s="1"/>
  <c r="D48" i="14" a="1"/>
  <c r="D48" i="14" s="1"/>
  <c r="C48" i="14" a="1"/>
  <c r="C48" i="14" s="1"/>
  <c r="H47" i="14" a="1"/>
  <c r="H47" i="14" s="1"/>
  <c r="G47" i="14" a="1"/>
  <c r="G47" i="14" s="1"/>
  <c r="D47" i="14" a="1"/>
  <c r="D47" i="14" s="1"/>
  <c r="C47" i="14" a="1"/>
  <c r="C47" i="14" s="1"/>
  <c r="H46" i="14" a="1"/>
  <c r="H46" i="14" s="1"/>
  <c r="G46" i="14" a="1"/>
  <c r="G46" i="14" s="1"/>
  <c r="D46" i="14" a="1"/>
  <c r="D46" i="14" s="1"/>
  <c r="C46" i="14" a="1"/>
  <c r="C46" i="14" s="1"/>
  <c r="H43" i="14" a="1"/>
  <c r="H43" i="14" s="1"/>
  <c r="G43" i="14" a="1"/>
  <c r="G43" i="14" s="1"/>
  <c r="D43" i="14" a="1"/>
  <c r="D43" i="14" s="1"/>
  <c r="C43" i="14" a="1"/>
  <c r="C43" i="14" s="1"/>
  <c r="H42" i="14" a="1"/>
  <c r="H42" i="14" s="1"/>
  <c r="G42" i="14" a="1"/>
  <c r="G42" i="14" s="1"/>
  <c r="D42" i="14" a="1"/>
  <c r="D42" i="14" s="1"/>
  <c r="C42" i="14" a="1"/>
  <c r="C42" i="14" s="1"/>
  <c r="H41" i="14" a="1"/>
  <c r="H41" i="14" s="1"/>
  <c r="G41" i="14" a="1"/>
  <c r="G41" i="14" s="1"/>
  <c r="D41" i="14" a="1"/>
  <c r="D41" i="14" s="1"/>
  <c r="C41" i="14" a="1"/>
  <c r="C41" i="14" s="1"/>
  <c r="H39" i="14" a="1"/>
  <c r="H39" i="14" s="1"/>
  <c r="G39" i="14" a="1"/>
  <c r="G39" i="14" s="1"/>
  <c r="D39" i="14" a="1"/>
  <c r="D39" i="14" s="1"/>
  <c r="C39" i="14" a="1"/>
  <c r="C39" i="14" s="1"/>
  <c r="H38" i="14" a="1"/>
  <c r="H38" i="14" s="1"/>
  <c r="G38" i="14" a="1"/>
  <c r="G38" i="14" s="1"/>
  <c r="D38" i="14" a="1"/>
  <c r="D38" i="14" s="1"/>
  <c r="C38" i="14" a="1"/>
  <c r="C38" i="14" s="1"/>
  <c r="H37" i="14" a="1"/>
  <c r="H37" i="14" s="1"/>
  <c r="G37" i="14" a="1"/>
  <c r="G37" i="14" s="1"/>
  <c r="D37" i="14" a="1"/>
  <c r="D37" i="14" s="1"/>
  <c r="C37" i="14" a="1"/>
  <c r="C37" i="14" s="1"/>
  <c r="H36" i="14" a="1"/>
  <c r="H36" i="14" s="1"/>
  <c r="G36" i="14" a="1"/>
  <c r="G36" i="14" s="1"/>
  <c r="D36" i="14" a="1"/>
  <c r="D36" i="14" s="1"/>
  <c r="C36" i="14" a="1"/>
  <c r="C36" i="14" s="1"/>
  <c r="H35" i="14" a="1"/>
  <c r="H35" i="14" s="1"/>
  <c r="G35" i="14" a="1"/>
  <c r="G35" i="14" s="1"/>
  <c r="D35" i="14" a="1"/>
  <c r="D35" i="14" s="1"/>
  <c r="C35" i="14" a="1"/>
  <c r="C35" i="14" s="1"/>
  <c r="H34" i="14" a="1"/>
  <c r="H34" i="14" s="1"/>
  <c r="G34" i="14" a="1"/>
  <c r="G34" i="14" s="1"/>
  <c r="D34" i="14" a="1"/>
  <c r="D34" i="14" s="1"/>
  <c r="C34" i="14" a="1"/>
  <c r="C34" i="14" s="1"/>
  <c r="H33" i="14" a="1"/>
  <c r="H33" i="14" s="1"/>
  <c r="G33" i="14" a="1"/>
  <c r="G33" i="14" s="1"/>
  <c r="D33" i="14" a="1"/>
  <c r="D33" i="14" s="1"/>
  <c r="C33" i="14" a="1"/>
  <c r="C33" i="14" s="1"/>
  <c r="H32" i="14" a="1"/>
  <c r="H32" i="14" s="1"/>
  <c r="G32" i="14" a="1"/>
  <c r="G32" i="14" s="1"/>
  <c r="D32" i="14" a="1"/>
  <c r="D32" i="14" s="1"/>
  <c r="C32" i="14" a="1"/>
  <c r="C32" i="14" s="1"/>
  <c r="H31" i="14" a="1"/>
  <c r="H31" i="14" s="1"/>
  <c r="G31" i="14"/>
  <c r="G31" i="14" a="1"/>
  <c r="D31" i="14" a="1"/>
  <c r="D31" i="14" s="1"/>
  <c r="C31" i="14" a="1"/>
  <c r="C31" i="14" s="1"/>
  <c r="H29" i="14" a="1"/>
  <c r="H29" i="14" s="1"/>
  <c r="G29" i="14" a="1"/>
  <c r="G29" i="14" s="1"/>
  <c r="D29" i="14" a="1"/>
  <c r="D29" i="14" s="1"/>
  <c r="C29" i="14" a="1"/>
  <c r="C29" i="14" s="1"/>
  <c r="H28" i="14" a="1"/>
  <c r="H28" i="14" s="1"/>
  <c r="G28" i="14" a="1"/>
  <c r="G28" i="14" s="1"/>
  <c r="D28" i="14" a="1"/>
  <c r="D28" i="14" s="1"/>
  <c r="C28" i="14" a="1"/>
  <c r="C28" i="14" s="1"/>
  <c r="H26" i="14" a="1"/>
  <c r="H26" i="14" s="1"/>
  <c r="G26" i="14" a="1"/>
  <c r="G26" i="14" s="1"/>
  <c r="D26" i="14" a="1"/>
  <c r="D26" i="14" s="1"/>
  <c r="C26" i="14" a="1"/>
  <c r="C26" i="14" s="1"/>
  <c r="H25" i="14" a="1"/>
  <c r="H25" i="14" s="1"/>
  <c r="G25" i="14" a="1"/>
  <c r="G25" i="14" s="1"/>
  <c r="D25" i="14" a="1"/>
  <c r="D25" i="14" s="1"/>
  <c r="C25" i="14" a="1"/>
  <c r="C25" i="14" s="1"/>
  <c r="H22" i="14" a="1"/>
  <c r="H22" i="14" s="1"/>
  <c r="G22" i="14" a="1"/>
  <c r="G22" i="14" s="1"/>
  <c r="D22" i="14" a="1"/>
  <c r="D22" i="14" s="1"/>
  <c r="C22" i="14" a="1"/>
  <c r="C22" i="14" s="1"/>
  <c r="H21" i="14" a="1"/>
  <c r="H21" i="14" s="1"/>
  <c r="G21" i="14" a="1"/>
  <c r="G21" i="14" s="1"/>
  <c r="D21" i="14" a="1"/>
  <c r="D21" i="14" s="1"/>
  <c r="C21" i="14" a="1"/>
  <c r="C21" i="14" s="1"/>
  <c r="H20" i="14" a="1"/>
  <c r="H20" i="14" s="1"/>
  <c r="G20" i="14" a="1"/>
  <c r="G20" i="14" s="1"/>
  <c r="D20" i="14" a="1"/>
  <c r="D20" i="14" s="1"/>
  <c r="C20" i="14" a="1"/>
  <c r="C20" i="14" s="1"/>
  <c r="H17" i="14" a="1"/>
  <c r="H17" i="14" s="1"/>
  <c r="G17" i="14" a="1"/>
  <c r="G17" i="14" s="1"/>
  <c r="D17" i="14" a="1"/>
  <c r="D17" i="14" s="1"/>
  <c r="C17" i="14" a="1"/>
  <c r="C17" i="14" s="1"/>
  <c r="H16" i="14" a="1"/>
  <c r="H16" i="14" s="1"/>
  <c r="G16" i="14" a="1"/>
  <c r="G16" i="14" s="1"/>
  <c r="D16" i="14" a="1"/>
  <c r="D16" i="14" s="1"/>
  <c r="C16" i="14" a="1"/>
  <c r="C16" i="14" s="1"/>
  <c r="H15" i="14" a="1"/>
  <c r="H15" i="14" s="1"/>
  <c r="G15" i="14" a="1"/>
  <c r="G15" i="14" s="1"/>
  <c r="D15" i="14" a="1"/>
  <c r="D15" i="14" s="1"/>
  <c r="C15" i="14" a="1"/>
  <c r="C15" i="14" s="1"/>
  <c r="A8" i="14"/>
  <c r="B7" i="14"/>
  <c r="B6" i="14"/>
  <c r="B5" i="14"/>
  <c r="B27" i="13"/>
  <c r="A93" i="15" s="1"/>
  <c r="A93" i="14" l="1"/>
  <c r="D104" i="15"/>
  <c r="G90" i="15" a="1"/>
  <c r="G90" i="15" s="1"/>
  <c r="C90" i="15" a="1"/>
  <c r="C90" i="15" s="1"/>
  <c r="G89" i="15" a="1"/>
  <c r="G89" i="15" s="1"/>
  <c r="C89" i="15" a="1"/>
  <c r="C89" i="15" s="1"/>
  <c r="G88" i="15" a="1"/>
  <c r="G88" i="15" s="1"/>
  <c r="C88" i="15" a="1"/>
  <c r="C88" i="15" s="1"/>
  <c r="G87" i="15" a="1"/>
  <c r="G87" i="15" s="1"/>
  <c r="C87" i="15" a="1"/>
  <c r="C87" i="15" s="1"/>
  <c r="G86" i="15" a="1"/>
  <c r="G86" i="15" s="1"/>
  <c r="C86" i="15" a="1"/>
  <c r="C86" i="15" s="1"/>
  <c r="G85" i="15" a="1"/>
  <c r="G85" i="15" s="1"/>
  <c r="C85" i="15" a="1"/>
  <c r="C85" i="15" s="1"/>
  <c r="G84" i="15" a="1"/>
  <c r="G84" i="15" s="1"/>
  <c r="C84" i="15" a="1"/>
  <c r="C84" i="15" s="1"/>
  <c r="G83" i="15" a="1"/>
  <c r="G83" i="15" s="1"/>
  <c r="C83" i="15" a="1"/>
  <c r="C83" i="15" s="1"/>
  <c r="G82" i="15" a="1"/>
  <c r="G82" i="15" s="1"/>
  <c r="C82" i="15" a="1"/>
  <c r="C82" i="15" s="1"/>
  <c r="G81" i="15" a="1"/>
  <c r="G81" i="15" s="1"/>
  <c r="C81" i="15" a="1"/>
  <c r="C81" i="15" s="1"/>
  <c r="G80" i="15" a="1"/>
  <c r="G80" i="15" s="1"/>
  <c r="C80" i="15" a="1"/>
  <c r="C80" i="15" s="1"/>
  <c r="G77" i="15" a="1"/>
  <c r="G77" i="15" s="1"/>
  <c r="C77" i="15" a="1"/>
  <c r="C77" i="15" s="1"/>
  <c r="G76" i="15" a="1"/>
  <c r="G76" i="15" s="1"/>
  <c r="C76" i="15" a="1"/>
  <c r="C76" i="15" s="1"/>
  <c r="G75" i="15" a="1"/>
  <c r="G75" i="15" s="1"/>
  <c r="E101" i="14"/>
  <c r="H90" i="14" a="1"/>
  <c r="H90" i="14" s="1"/>
  <c r="D90" i="14" a="1"/>
  <c r="D90" i="14" s="1"/>
  <c r="H89" i="14" a="1"/>
  <c r="H89" i="14" s="1"/>
  <c r="D89" i="14" a="1"/>
  <c r="D89" i="14" s="1"/>
  <c r="H88" i="14" a="1"/>
  <c r="H88" i="14" s="1"/>
  <c r="D88" i="14" a="1"/>
  <c r="D88" i="14" s="1"/>
  <c r="H87" i="14" a="1"/>
  <c r="H87" i="14" s="1"/>
  <c r="D87" i="14" a="1"/>
  <c r="D87" i="14" s="1"/>
  <c r="H86" i="14" a="1"/>
  <c r="H86" i="14" s="1"/>
  <c r="D86" i="14" a="1"/>
  <c r="D86" i="14" s="1"/>
  <c r="H85" i="14" a="1"/>
  <c r="H85" i="14" s="1"/>
  <c r="D85" i="14" a="1"/>
  <c r="D85" i="14" s="1"/>
  <c r="H84" i="14" a="1"/>
  <c r="H84" i="14" s="1"/>
  <c r="D84" i="14" a="1"/>
  <c r="D84" i="14" s="1"/>
  <c r="H83" i="14" a="1"/>
  <c r="H83" i="14" s="1"/>
  <c r="D83" i="14" a="1"/>
  <c r="D83" i="14" s="1"/>
  <c r="H82" i="14" a="1"/>
  <c r="H82" i="14" s="1"/>
  <c r="D82" i="14" a="1"/>
  <c r="D82" i="14" s="1"/>
  <c r="H81" i="14" a="1"/>
  <c r="H81" i="14" s="1"/>
  <c r="D81" i="14" a="1"/>
  <c r="D81" i="14" s="1"/>
  <c r="H80" i="14" a="1"/>
  <c r="H80" i="14" s="1"/>
  <c r="D80" i="14" a="1"/>
  <c r="D80" i="14" s="1"/>
  <c r="H77" i="14" a="1"/>
  <c r="H77" i="14" s="1"/>
  <c r="D77" i="14" a="1"/>
  <c r="D77" i="14" s="1"/>
  <c r="H76" i="14" a="1"/>
  <c r="H76" i="14" s="1"/>
  <c r="D76" i="14" a="1"/>
  <c r="D76" i="14" s="1"/>
  <c r="H75" i="14" a="1"/>
  <c r="H75" i="14" s="1"/>
  <c r="D75" i="14" a="1"/>
  <c r="D75" i="14" s="1"/>
  <c r="G75" i="14" a="1"/>
  <c r="G75" i="14" s="1"/>
  <c r="C76" i="14" a="1"/>
  <c r="C76" i="14" s="1"/>
  <c r="G76" i="14" a="1"/>
  <c r="G76" i="14" s="1"/>
  <c r="C77" i="14" a="1"/>
  <c r="C77" i="14" s="1"/>
  <c r="G77" i="14" a="1"/>
  <c r="G77" i="14" s="1"/>
  <c r="C80" i="14" a="1"/>
  <c r="C80" i="14" s="1"/>
  <c r="G80" i="14" a="1"/>
  <c r="G80" i="14" s="1"/>
  <c r="C81" i="14" a="1"/>
  <c r="C81" i="14" s="1"/>
  <c r="G81" i="14" a="1"/>
  <c r="G81" i="14" s="1"/>
  <c r="C82" i="14" a="1"/>
  <c r="C82" i="14" s="1"/>
  <c r="G82" i="14" a="1"/>
  <c r="G82" i="14" s="1"/>
  <c r="C83" i="14" a="1"/>
  <c r="C83" i="14" s="1"/>
  <c r="G83" i="14" a="1"/>
  <c r="G83" i="14" s="1"/>
  <c r="C84" i="14" a="1"/>
  <c r="C84" i="14" s="1"/>
  <c r="G84" i="14" a="1"/>
  <c r="G84" i="14" s="1"/>
  <c r="C85" i="14" a="1"/>
  <c r="C85" i="14" s="1"/>
  <c r="G85" i="14" a="1"/>
  <c r="G85" i="14" s="1"/>
  <c r="C86" i="14" a="1"/>
  <c r="C86" i="14" s="1"/>
  <c r="G86" i="14" a="1"/>
  <c r="G86" i="14" s="1"/>
  <c r="C87" i="14" a="1"/>
  <c r="C87" i="14" s="1"/>
  <c r="G87" i="14" a="1"/>
  <c r="G87" i="14" s="1"/>
  <c r="C88" i="14" a="1"/>
  <c r="C88" i="14" s="1"/>
  <c r="G88" i="14" a="1"/>
  <c r="G88" i="14" s="1"/>
  <c r="C89" i="14" a="1"/>
  <c r="C89" i="14" s="1"/>
  <c r="G89" i="14" a="1"/>
  <c r="G89" i="14" s="1"/>
  <c r="C90" i="14" a="1"/>
  <c r="C90" i="14" s="1"/>
  <c r="G90" i="14" a="1"/>
  <c r="G90" i="14" s="1"/>
  <c r="H90" i="15" l="1" a="1"/>
  <c r="H90" i="15" s="1"/>
  <c r="D90" i="15" a="1"/>
  <c r="D90" i="15" s="1"/>
  <c r="H89" i="15" a="1"/>
  <c r="H89" i="15" s="1"/>
  <c r="D89" i="15" a="1"/>
  <c r="D89" i="15" s="1"/>
  <c r="H88" i="15" a="1"/>
  <c r="H88" i="15" s="1"/>
  <c r="D88" i="15" a="1"/>
  <c r="D88" i="15" s="1"/>
  <c r="H87" i="15" a="1"/>
  <c r="H87" i="15" s="1"/>
  <c r="D87" i="15" a="1"/>
  <c r="D87" i="15" s="1"/>
  <c r="H86" i="15" a="1"/>
  <c r="H86" i="15" s="1"/>
  <c r="D86" i="15" a="1"/>
  <c r="D86" i="15" s="1"/>
  <c r="H85" i="15" a="1"/>
  <c r="H85" i="15" s="1"/>
  <c r="D85" i="15" a="1"/>
  <c r="D85" i="15" s="1"/>
  <c r="H84" i="15" a="1"/>
  <c r="H84" i="15" s="1"/>
  <c r="D84" i="15" a="1"/>
  <c r="D84" i="15" s="1"/>
  <c r="H83" i="15" a="1"/>
  <c r="H83" i="15" s="1"/>
  <c r="D83" i="15" a="1"/>
  <c r="D83" i="15" s="1"/>
  <c r="H82" i="15" a="1"/>
  <c r="H82" i="15" s="1"/>
  <c r="D82" i="15" a="1"/>
  <c r="D82" i="15" s="1"/>
  <c r="H81" i="15" a="1"/>
  <c r="H81" i="15" s="1"/>
  <c r="D81" i="15" a="1"/>
  <c r="D81" i="15" s="1"/>
  <c r="H80" i="15" a="1"/>
  <c r="H80" i="15" s="1"/>
  <c r="D80" i="15" a="1"/>
  <c r="D80" i="15" s="1"/>
  <c r="H77" i="15" a="1"/>
  <c r="H77" i="15" s="1"/>
  <c r="D77" i="15" a="1"/>
  <c r="D77" i="15" s="1"/>
  <c r="H76" i="15" a="1"/>
  <c r="H76" i="15" s="1"/>
  <c r="D76" i="15" a="1"/>
  <c r="D76" i="15" s="1"/>
  <c r="H75" i="15" a="1"/>
  <c r="H75" i="15" s="1"/>
  <c r="D75" i="15" a="1"/>
  <c r="D75" i="15" s="1"/>
  <c r="D74" i="15" a="1"/>
  <c r="D74" i="15" s="1"/>
  <c r="D73" i="15" a="1"/>
  <c r="D73" i="15" s="1"/>
  <c r="D72" i="15" a="1"/>
  <c r="D72" i="15" s="1"/>
  <c r="D70" i="15" a="1"/>
  <c r="D70" i="15" s="1"/>
  <c r="D69" i="15" a="1"/>
  <c r="D69" i="15" s="1"/>
  <c r="D67" i="15" a="1"/>
  <c r="D67" i="15" s="1"/>
  <c r="D66" i="15" a="1"/>
  <c r="D66" i="15" s="1"/>
  <c r="D64" i="15" a="1"/>
  <c r="D64" i="15" s="1"/>
  <c r="D63" i="15" a="1"/>
  <c r="D63" i="15" s="1"/>
  <c r="D62" i="15" a="1"/>
  <c r="D62" i="15" s="1"/>
  <c r="D61" i="15" a="1"/>
  <c r="D61" i="15" s="1"/>
  <c r="D60" i="15" a="1"/>
  <c r="D60" i="15" s="1"/>
  <c r="D59" i="15" a="1"/>
  <c r="D59" i="15" s="1"/>
  <c r="D58" i="15" a="1"/>
  <c r="D58" i="15" s="1"/>
  <c r="D57" i="15" a="1"/>
  <c r="D57" i="15" s="1"/>
  <c r="D56" i="15" a="1"/>
  <c r="D56" i="15" s="1"/>
  <c r="D55" i="15" a="1"/>
  <c r="D55" i="15" s="1"/>
  <c r="D53" i="15" a="1"/>
  <c r="D53" i="15" s="1"/>
  <c r="D52" i="15" a="1"/>
  <c r="D52" i="15" s="1"/>
  <c r="D51" i="15" a="1"/>
  <c r="D51" i="15" s="1"/>
  <c r="D48" i="15" a="1"/>
  <c r="D48" i="15" s="1"/>
  <c r="E104" i="15"/>
  <c r="H74" i="15" a="1"/>
  <c r="H74" i="15" s="1"/>
  <c r="H73" i="15" a="1"/>
  <c r="H73" i="15" s="1"/>
  <c r="H72" i="15" a="1"/>
  <c r="H72" i="15" s="1"/>
  <c r="H70" i="15" a="1"/>
  <c r="H70" i="15" s="1"/>
  <c r="H69" i="15" a="1"/>
  <c r="H69" i="15" s="1"/>
  <c r="H67" i="15" a="1"/>
  <c r="H67" i="15" s="1"/>
  <c r="H66" i="15" a="1"/>
  <c r="H66" i="15" s="1"/>
  <c r="H64" i="15" a="1"/>
  <c r="H64" i="15" s="1"/>
  <c r="H63" i="15" a="1"/>
  <c r="H63" i="15" s="1"/>
  <c r="H62" i="15" a="1"/>
  <c r="H62" i="15" s="1"/>
  <c r="H61" i="15" a="1"/>
  <c r="H61" i="15" s="1"/>
  <c r="H60" i="15" a="1"/>
  <c r="H60" i="15" s="1"/>
  <c r="H59" i="15" a="1"/>
  <c r="H59" i="15" s="1"/>
  <c r="H58" i="15" a="1"/>
  <c r="H58" i="15" s="1"/>
  <c r="H57" i="15" a="1"/>
  <c r="H57" i="15" s="1"/>
  <c r="H56" i="15" a="1"/>
  <c r="H56" i="15" s="1"/>
  <c r="H55" i="15" a="1"/>
  <c r="H55" i="15" s="1"/>
  <c r="H53" i="15" a="1"/>
  <c r="H53" i="15" s="1"/>
  <c r="H52" i="15" a="1"/>
  <c r="H52" i="15" s="1"/>
  <c r="H51" i="15" a="1"/>
  <c r="H51" i="15" s="1"/>
  <c r="H48" i="15" a="1"/>
  <c r="H48" i="15" s="1"/>
  <c r="H47" i="15" a="1"/>
  <c r="H47" i="15" s="1"/>
  <c r="D47" i="15" a="1"/>
  <c r="D47" i="15" s="1"/>
  <c r="H46" i="15" a="1"/>
  <c r="H46" i="15" s="1"/>
  <c r="D46" i="15" a="1"/>
  <c r="D46" i="15" s="1"/>
  <c r="H43" i="15" a="1"/>
  <c r="H43" i="15" s="1"/>
  <c r="D43" i="15" a="1"/>
  <c r="D43" i="15" s="1"/>
  <c r="H42" i="15" a="1"/>
  <c r="H42" i="15" s="1"/>
  <c r="D42" i="15" a="1"/>
  <c r="D42" i="15" s="1"/>
  <c r="H41" i="15" a="1"/>
  <c r="H41" i="15" s="1"/>
  <c r="D41" i="15" a="1"/>
  <c r="D41" i="15" s="1"/>
  <c r="H39" i="15" a="1"/>
  <c r="H39" i="15" s="1"/>
  <c r="H38" i="15" a="1"/>
  <c r="H38" i="15" s="1"/>
  <c r="H37" i="15" a="1"/>
  <c r="H37" i="15" s="1"/>
  <c r="H36" i="15" a="1"/>
  <c r="H36" i="15" s="1"/>
  <c r="H35" i="15" a="1"/>
  <c r="H35" i="15" s="1"/>
  <c r="H34" i="15" a="1"/>
  <c r="H34" i="15" s="1"/>
  <c r="H33" i="15" a="1"/>
  <c r="H33" i="15" s="1"/>
  <c r="H32" i="15" a="1"/>
  <c r="H32" i="15" s="1"/>
  <c r="H31" i="15" a="1"/>
  <c r="H31" i="15" s="1"/>
  <c r="H29" i="15" a="1"/>
  <c r="H29" i="15" s="1"/>
  <c r="H28" i="15" a="1"/>
  <c r="H28" i="15" s="1"/>
  <c r="H26" i="15" a="1"/>
  <c r="H26" i="15" s="1"/>
  <c r="H25" i="15" a="1"/>
  <c r="H25" i="15" s="1"/>
  <c r="H22" i="15" a="1"/>
  <c r="H22" i="15" s="1"/>
  <c r="H21" i="15" a="1"/>
  <c r="H21" i="15" s="1"/>
  <c r="H20" i="15" a="1"/>
  <c r="H20" i="15" s="1"/>
  <c r="H17" i="15" a="1"/>
  <c r="H17" i="15" s="1"/>
  <c r="H16" i="15" a="1"/>
  <c r="H16" i="15" s="1"/>
  <c r="H15" i="15" a="1"/>
  <c r="H15" i="15" s="1"/>
  <c r="D39" i="15" a="1"/>
  <c r="D39" i="15" s="1"/>
  <c r="D38" i="15" a="1"/>
  <c r="D38" i="15" s="1"/>
  <c r="D37" i="15" a="1"/>
  <c r="D37" i="15" s="1"/>
  <c r="D36" i="15" a="1"/>
  <c r="D36" i="15" s="1"/>
  <c r="D35" i="15" a="1"/>
  <c r="D35" i="15" s="1"/>
  <c r="D34" i="15" a="1"/>
  <c r="D34" i="15" s="1"/>
  <c r="D33" i="15" a="1"/>
  <c r="D33" i="15" s="1"/>
  <c r="D32" i="15" a="1"/>
  <c r="D32" i="15" s="1"/>
  <c r="D31" i="15" a="1"/>
  <c r="D31" i="15" s="1"/>
  <c r="D29" i="15" a="1"/>
  <c r="D29" i="15" s="1"/>
  <c r="D28" i="15" a="1"/>
  <c r="D28" i="15" s="1"/>
  <c r="D26" i="15" a="1"/>
  <c r="D26" i="15" s="1"/>
  <c r="D25" i="15" a="1"/>
  <c r="D25" i="15" s="1"/>
  <c r="D22" i="15" a="1"/>
  <c r="D22" i="15" s="1"/>
  <c r="D21" i="15" a="1"/>
  <c r="D21" i="15" s="1"/>
  <c r="D20" i="15" a="1"/>
  <c r="D20" i="15" s="1"/>
  <c r="D17" i="15" a="1"/>
  <c r="D17" i="15" s="1"/>
  <c r="D16" i="15" a="1"/>
  <c r="D16" i="15" s="1"/>
  <c r="D15" i="15" a="1"/>
  <c r="D15" i="15" s="1"/>
  <c r="I90" i="14" a="1"/>
  <c r="I90" i="14" s="1"/>
  <c r="E90" i="14" a="1"/>
  <c r="E90" i="14" s="1"/>
  <c r="I89" i="14" a="1"/>
  <c r="I89" i="14" s="1"/>
  <c r="E89" i="14" a="1"/>
  <c r="E89" i="14" s="1"/>
  <c r="I88" i="14" a="1"/>
  <c r="I88" i="14" s="1"/>
  <c r="E88" i="14" a="1"/>
  <c r="E88" i="14" s="1"/>
  <c r="I87" i="14" a="1"/>
  <c r="I87" i="14" s="1"/>
  <c r="E87" i="14" a="1"/>
  <c r="E87" i="14" s="1"/>
  <c r="I86" i="14" a="1"/>
  <c r="I86" i="14" s="1"/>
  <c r="E86" i="14" a="1"/>
  <c r="E86" i="14" s="1"/>
  <c r="I85" i="14" a="1"/>
  <c r="I85" i="14" s="1"/>
  <c r="E85" i="14" a="1"/>
  <c r="E85" i="14" s="1"/>
  <c r="I84" i="14" a="1"/>
  <c r="I84" i="14" s="1"/>
  <c r="E84" i="14" a="1"/>
  <c r="E84" i="14" s="1"/>
  <c r="I83" i="14" a="1"/>
  <c r="I83" i="14" s="1"/>
  <c r="E83" i="14" a="1"/>
  <c r="E83" i="14" s="1"/>
  <c r="I82" i="14" a="1"/>
  <c r="I82" i="14" s="1"/>
  <c r="E82" i="14" a="1"/>
  <c r="E82" i="14" s="1"/>
  <c r="I81" i="14" a="1"/>
  <c r="I81" i="14" s="1"/>
  <c r="E81" i="14" a="1"/>
  <c r="E81" i="14" s="1"/>
  <c r="I80" i="14" a="1"/>
  <c r="I80" i="14" s="1"/>
  <c r="E80" i="14" a="1"/>
  <c r="E80" i="14" s="1"/>
  <c r="I77" i="14" a="1"/>
  <c r="I77" i="14" s="1"/>
  <c r="E77" i="14" a="1"/>
  <c r="E77" i="14" s="1"/>
  <c r="I76" i="14" a="1"/>
  <c r="I76" i="14" s="1"/>
  <c r="E76" i="14" a="1"/>
  <c r="E76" i="14" s="1"/>
  <c r="I75" i="14" a="1"/>
  <c r="I75" i="14" s="1"/>
  <c r="E75" i="14" a="1"/>
  <c r="E75" i="14" s="1"/>
  <c r="I74" i="14" a="1"/>
  <c r="I74" i="14" s="1"/>
  <c r="I73" i="14" a="1"/>
  <c r="I73" i="14" s="1"/>
  <c r="I72" i="14" a="1"/>
  <c r="I72" i="14" s="1"/>
  <c r="I70" i="14" a="1"/>
  <c r="I70" i="14" s="1"/>
  <c r="I69" i="14" a="1"/>
  <c r="I69" i="14" s="1"/>
  <c r="I67" i="14" a="1"/>
  <c r="I67" i="14" s="1"/>
  <c r="I66" i="14" a="1"/>
  <c r="I66" i="14" s="1"/>
  <c r="I64" i="14" a="1"/>
  <c r="I64" i="14" s="1"/>
  <c r="E64" i="14" a="1"/>
  <c r="E64" i="14" s="1"/>
  <c r="I63" i="14" a="1"/>
  <c r="I63" i="14" s="1"/>
  <c r="E63" i="14" a="1"/>
  <c r="E63" i="14" s="1"/>
  <c r="E74" i="14" a="1"/>
  <c r="E74" i="14" s="1"/>
  <c r="E73" i="14" a="1"/>
  <c r="E73" i="14" s="1"/>
  <c r="E72" i="14" a="1"/>
  <c r="E72" i="14" s="1"/>
  <c r="E70" i="14" a="1"/>
  <c r="E70" i="14" s="1"/>
  <c r="E69" i="14" a="1"/>
  <c r="E69" i="14" s="1"/>
  <c r="E67" i="14" a="1"/>
  <c r="E67" i="14" s="1"/>
  <c r="E66" i="14" a="1"/>
  <c r="E66" i="14" s="1"/>
  <c r="I62" i="14" a="1"/>
  <c r="I62" i="14" s="1"/>
  <c r="I61" i="14" a="1"/>
  <c r="I61" i="14" s="1"/>
  <c r="I60" i="14" a="1"/>
  <c r="I60" i="14" s="1"/>
  <c r="I59" i="14" a="1"/>
  <c r="I59" i="14" s="1"/>
  <c r="I58" i="14" a="1"/>
  <c r="I58" i="14" s="1"/>
  <c r="I57" i="14" a="1"/>
  <c r="I57" i="14" s="1"/>
  <c r="I56" i="14" a="1"/>
  <c r="I56" i="14" s="1"/>
  <c r="I55" i="14" a="1"/>
  <c r="I55" i="14" s="1"/>
  <c r="I53" i="14" a="1"/>
  <c r="I53" i="14" s="1"/>
  <c r="I52" i="14" a="1"/>
  <c r="I52" i="14" s="1"/>
  <c r="I51" i="14" a="1"/>
  <c r="I51" i="14" s="1"/>
  <c r="I48" i="14" a="1"/>
  <c r="I48" i="14" s="1"/>
  <c r="I47" i="14" a="1"/>
  <c r="I47" i="14" s="1"/>
  <c r="I46" i="14" a="1"/>
  <c r="I46" i="14" s="1"/>
  <c r="I43" i="14" a="1"/>
  <c r="I43" i="14" s="1"/>
  <c r="I42" i="14" a="1"/>
  <c r="I42" i="14" s="1"/>
  <c r="I41" i="14" a="1"/>
  <c r="I41" i="14" s="1"/>
  <c r="I39" i="14" a="1"/>
  <c r="I39" i="14" s="1"/>
  <c r="I38" i="14" a="1"/>
  <c r="I38" i="14" s="1"/>
  <c r="I37" i="14" a="1"/>
  <c r="I37" i="14" s="1"/>
  <c r="I36" i="14" a="1"/>
  <c r="I36" i="14" s="1"/>
  <c r="I35" i="14" a="1"/>
  <c r="I35" i="14" s="1"/>
  <c r="I34" i="14" a="1"/>
  <c r="I34" i="14" s="1"/>
  <c r="I33" i="14" a="1"/>
  <c r="I33" i="14" s="1"/>
  <c r="I32" i="14" a="1"/>
  <c r="I32" i="14" s="1"/>
  <c r="I31" i="14" a="1"/>
  <c r="I31" i="14" s="1"/>
  <c r="E62" i="14" a="1"/>
  <c r="E62" i="14" s="1"/>
  <c r="E61" i="14" a="1"/>
  <c r="E61" i="14" s="1"/>
  <c r="E60" i="14" a="1"/>
  <c r="E60" i="14" s="1"/>
  <c r="E59" i="14" a="1"/>
  <c r="E59" i="14" s="1"/>
  <c r="E58" i="14" a="1"/>
  <c r="E58" i="14" s="1"/>
  <c r="E57" i="14" a="1"/>
  <c r="E57" i="14" s="1"/>
  <c r="E56" i="14" a="1"/>
  <c r="E56" i="14" s="1"/>
  <c r="E55" i="14" a="1"/>
  <c r="E55" i="14" s="1"/>
  <c r="E53" i="14" a="1"/>
  <c r="E53" i="14" s="1"/>
  <c r="E52" i="14" a="1"/>
  <c r="E52" i="14" s="1"/>
  <c r="E51" i="14" a="1"/>
  <c r="E51" i="14" s="1"/>
  <c r="E48" i="14" a="1"/>
  <c r="E48" i="14" s="1"/>
  <c r="E47" i="14" a="1"/>
  <c r="E47" i="14" s="1"/>
  <c r="E46" i="14" a="1"/>
  <c r="E46" i="14" s="1"/>
  <c r="E43" i="14" a="1"/>
  <c r="E43" i="14" s="1"/>
  <c r="E42" i="14" a="1"/>
  <c r="E42" i="14" s="1"/>
  <c r="E41" i="14" a="1"/>
  <c r="E41" i="14" s="1"/>
  <c r="E39" i="14" a="1"/>
  <c r="E39" i="14" s="1"/>
  <c r="E38" i="14" a="1"/>
  <c r="E38" i="14" s="1"/>
  <c r="E37" i="14" a="1"/>
  <c r="E37" i="14" s="1"/>
  <c r="E36" i="14" a="1"/>
  <c r="E36" i="14" s="1"/>
  <c r="E35" i="14" a="1"/>
  <c r="E35" i="14" s="1"/>
  <c r="E34" i="14" a="1"/>
  <c r="E34" i="14" s="1"/>
  <c r="E33" i="14" a="1"/>
  <c r="E33" i="14" s="1"/>
  <c r="E32" i="14" a="1"/>
  <c r="E32" i="14" s="1"/>
  <c r="E31" i="14" a="1"/>
  <c r="E31" i="14" s="1"/>
  <c r="I29" i="14" a="1"/>
  <c r="I29" i="14" s="1"/>
  <c r="E29" i="14" a="1"/>
  <c r="E29" i="14" s="1"/>
  <c r="I28" i="14" a="1"/>
  <c r="I28" i="14" s="1"/>
  <c r="E28" i="14" a="1"/>
  <c r="E28" i="14" s="1"/>
  <c r="I26" i="14" a="1"/>
  <c r="I26" i="14" s="1"/>
  <c r="E26" i="14" a="1"/>
  <c r="E26" i="14" s="1"/>
  <c r="I25" i="14" a="1"/>
  <c r="I25" i="14" s="1"/>
  <c r="E25" i="14" a="1"/>
  <c r="E25" i="14" s="1"/>
  <c r="I22" i="14" a="1"/>
  <c r="I22" i="14" s="1"/>
  <c r="E22" i="14" a="1"/>
  <c r="E22" i="14" s="1"/>
  <c r="I21" i="14" a="1"/>
  <c r="I21" i="14" s="1"/>
  <c r="E21" i="14" a="1"/>
  <c r="E21" i="14" s="1"/>
  <c r="I20" i="14" a="1"/>
  <c r="I20" i="14" s="1"/>
  <c r="E20" i="14" a="1"/>
  <c r="E20" i="14" s="1"/>
  <c r="I17" i="14" a="1"/>
  <c r="I17" i="14" s="1"/>
  <c r="E17" i="14" a="1"/>
  <c r="E17" i="14" s="1"/>
  <c r="I16" i="14" a="1"/>
  <c r="I16" i="14" s="1"/>
  <c r="E16" i="14" a="1"/>
  <c r="E16" i="14" s="1"/>
  <c r="I15" i="14" a="1"/>
  <c r="I15" i="14" s="1"/>
  <c r="E15" i="14" a="1"/>
  <c r="E15" i="14" s="1"/>
  <c r="I90" i="15" l="1" a="1"/>
  <c r="I90" i="15" s="1"/>
  <c r="E90" i="15" a="1"/>
  <c r="E90" i="15" s="1"/>
  <c r="I89" i="15" a="1"/>
  <c r="I89" i="15" s="1"/>
  <c r="E89" i="15" a="1"/>
  <c r="E89" i="15" s="1"/>
  <c r="I88" i="15" a="1"/>
  <c r="I88" i="15" s="1"/>
  <c r="E88" i="15" a="1"/>
  <c r="E88" i="15" s="1"/>
  <c r="I87" i="15" a="1"/>
  <c r="I87" i="15" s="1"/>
  <c r="E87" i="15" a="1"/>
  <c r="E87" i="15" s="1"/>
  <c r="I86" i="15" a="1"/>
  <c r="I86" i="15" s="1"/>
  <c r="E86" i="15" a="1"/>
  <c r="E86" i="15" s="1"/>
  <c r="I85" i="15" a="1"/>
  <c r="I85" i="15" s="1"/>
  <c r="E85" i="15" a="1"/>
  <c r="E85" i="15" s="1"/>
  <c r="I84" i="15" a="1"/>
  <c r="I84" i="15" s="1"/>
  <c r="E84" i="15" a="1"/>
  <c r="E84" i="15" s="1"/>
  <c r="I83" i="15" a="1"/>
  <c r="I83" i="15" s="1"/>
  <c r="E83" i="15" a="1"/>
  <c r="E83" i="15" s="1"/>
  <c r="I82" i="15" a="1"/>
  <c r="I82" i="15" s="1"/>
  <c r="E82" i="15" a="1"/>
  <c r="E82" i="15" s="1"/>
  <c r="I81" i="15" a="1"/>
  <c r="I81" i="15" s="1"/>
  <c r="E81" i="15" a="1"/>
  <c r="E81" i="15" s="1"/>
  <c r="I80" i="15" a="1"/>
  <c r="I80" i="15" s="1"/>
  <c r="E80" i="15" a="1"/>
  <c r="E80" i="15" s="1"/>
  <c r="I77" i="15" a="1"/>
  <c r="I77" i="15" s="1"/>
  <c r="E77" i="15" a="1"/>
  <c r="E77" i="15" s="1"/>
  <c r="I76" i="15" a="1"/>
  <c r="I76" i="15" s="1"/>
  <c r="E76" i="15" a="1"/>
  <c r="E76" i="15" s="1"/>
  <c r="I75" i="15" a="1"/>
  <c r="I75" i="15" s="1"/>
  <c r="E75" i="15" a="1"/>
  <c r="E75" i="15" s="1"/>
  <c r="I74" i="15" a="1"/>
  <c r="I74" i="15" s="1"/>
  <c r="I73" i="15" a="1"/>
  <c r="I73" i="15" s="1"/>
  <c r="I72" i="15" a="1"/>
  <c r="I72" i="15" s="1"/>
  <c r="I70" i="15" a="1"/>
  <c r="I70" i="15" s="1"/>
  <c r="I69" i="15" a="1"/>
  <c r="I69" i="15" s="1"/>
  <c r="I67" i="15" a="1"/>
  <c r="I67" i="15" s="1"/>
  <c r="I66" i="15" a="1"/>
  <c r="I66" i="15" s="1"/>
  <c r="I64" i="15" a="1"/>
  <c r="I64" i="15" s="1"/>
  <c r="I63" i="15" a="1"/>
  <c r="I63" i="15" s="1"/>
  <c r="I62" i="15" a="1"/>
  <c r="I62" i="15" s="1"/>
  <c r="I61" i="15" a="1"/>
  <c r="I61" i="15" s="1"/>
  <c r="I60" i="15" a="1"/>
  <c r="I60" i="15" s="1"/>
  <c r="I59" i="15" a="1"/>
  <c r="I59" i="15" s="1"/>
  <c r="I58" i="15" a="1"/>
  <c r="I58" i="15" s="1"/>
  <c r="I57" i="15" a="1"/>
  <c r="I57" i="15" s="1"/>
  <c r="I56" i="15" a="1"/>
  <c r="I56" i="15" s="1"/>
  <c r="I55" i="15" a="1"/>
  <c r="I55" i="15" s="1"/>
  <c r="I53" i="15" a="1"/>
  <c r="I53" i="15" s="1"/>
  <c r="I52" i="15" a="1"/>
  <c r="I52" i="15" s="1"/>
  <c r="I51" i="15" a="1"/>
  <c r="I51" i="15" s="1"/>
  <c r="I48" i="15" a="1"/>
  <c r="I48" i="15" s="1"/>
  <c r="I47" i="15" a="1"/>
  <c r="I47" i="15" s="1"/>
  <c r="E74" i="15" a="1"/>
  <c r="E74" i="15" s="1"/>
  <c r="E73" i="15" a="1"/>
  <c r="E73" i="15" s="1"/>
  <c r="E72" i="15" a="1"/>
  <c r="E72" i="15" s="1"/>
  <c r="E70" i="15" a="1"/>
  <c r="E70" i="15" s="1"/>
  <c r="E69" i="15" a="1"/>
  <c r="E69" i="15" s="1"/>
  <c r="E67" i="15" a="1"/>
  <c r="E67" i="15" s="1"/>
  <c r="E66" i="15" a="1"/>
  <c r="E66" i="15" s="1"/>
  <c r="E64" i="15" a="1"/>
  <c r="E64" i="15" s="1"/>
  <c r="E63" i="15" a="1"/>
  <c r="E63" i="15" s="1"/>
  <c r="E62" i="15" a="1"/>
  <c r="E62" i="15" s="1"/>
  <c r="E61" i="15" a="1"/>
  <c r="E61" i="15" s="1"/>
  <c r="E60" i="15" a="1"/>
  <c r="E60" i="15" s="1"/>
  <c r="E59" i="15" a="1"/>
  <c r="E59" i="15" s="1"/>
  <c r="E58" i="15" a="1"/>
  <c r="E58" i="15" s="1"/>
  <c r="E57" i="15" a="1"/>
  <c r="E57" i="15" s="1"/>
  <c r="E56" i="15" a="1"/>
  <c r="E56" i="15" s="1"/>
  <c r="E55" i="15" a="1"/>
  <c r="E55" i="15" s="1"/>
  <c r="E53" i="15" a="1"/>
  <c r="E53" i="15" s="1"/>
  <c r="E52" i="15" a="1"/>
  <c r="E52" i="15" s="1"/>
  <c r="E51" i="15" a="1"/>
  <c r="E51" i="15" s="1"/>
  <c r="E48" i="15" a="1"/>
  <c r="E48" i="15" s="1"/>
  <c r="E47" i="15" a="1"/>
  <c r="E47" i="15" s="1"/>
  <c r="I46" i="15" a="1"/>
  <c r="I46" i="15" s="1"/>
  <c r="E46" i="15" a="1"/>
  <c r="E46" i="15" s="1"/>
  <c r="I43" i="15" a="1"/>
  <c r="I43" i="15" s="1"/>
  <c r="E43" i="15" a="1"/>
  <c r="E43" i="15" s="1"/>
  <c r="I42" i="15" a="1"/>
  <c r="I42" i="15" s="1"/>
  <c r="E42" i="15" a="1"/>
  <c r="E42" i="15" s="1"/>
  <c r="I41" i="15" a="1"/>
  <c r="I41" i="15" s="1"/>
  <c r="E41" i="15" a="1"/>
  <c r="E41" i="15" s="1"/>
  <c r="I39" i="15" a="1"/>
  <c r="I39" i="15" s="1"/>
  <c r="E39" i="15" a="1"/>
  <c r="E39" i="15" s="1"/>
  <c r="E38" i="15" a="1"/>
  <c r="E38" i="15" s="1"/>
  <c r="E37" i="15" a="1"/>
  <c r="E37" i="15" s="1"/>
  <c r="E36" i="15" a="1"/>
  <c r="E36" i="15" s="1"/>
  <c r="E35" i="15" a="1"/>
  <c r="E35" i="15" s="1"/>
  <c r="E34" i="15" a="1"/>
  <c r="E34" i="15" s="1"/>
  <c r="E33" i="15" a="1"/>
  <c r="E33" i="15" s="1"/>
  <c r="E32" i="15" a="1"/>
  <c r="E32" i="15" s="1"/>
  <c r="E31" i="15" a="1"/>
  <c r="E31" i="15" s="1"/>
  <c r="E29" i="15" a="1"/>
  <c r="E29" i="15" s="1"/>
  <c r="E28" i="15" a="1"/>
  <c r="E28" i="15" s="1"/>
  <c r="E26" i="15" a="1"/>
  <c r="E26" i="15" s="1"/>
  <c r="E25" i="15" a="1"/>
  <c r="E25" i="15" s="1"/>
  <c r="E22" i="15" a="1"/>
  <c r="E22" i="15" s="1"/>
  <c r="E21" i="15" a="1"/>
  <c r="E21" i="15" s="1"/>
  <c r="E20" i="15" a="1"/>
  <c r="E20" i="15" s="1"/>
  <c r="E17" i="15" a="1"/>
  <c r="E17" i="15" s="1"/>
  <c r="E16" i="15" a="1"/>
  <c r="E16" i="15" s="1"/>
  <c r="E15" i="15" a="1"/>
  <c r="E15" i="15" s="1"/>
  <c r="I38" i="15" a="1"/>
  <c r="I38" i="15" s="1"/>
  <c r="I37" i="15" a="1"/>
  <c r="I37" i="15" s="1"/>
  <c r="I36" i="15" a="1"/>
  <c r="I36" i="15" s="1"/>
  <c r="I35" i="15" a="1"/>
  <c r="I35" i="15" s="1"/>
  <c r="I34" i="15" a="1"/>
  <c r="I34" i="15" s="1"/>
  <c r="I33" i="15" a="1"/>
  <c r="I33" i="15" s="1"/>
  <c r="I32" i="15" a="1"/>
  <c r="I32" i="15" s="1"/>
  <c r="I31" i="15" a="1"/>
  <c r="I31" i="15" s="1"/>
  <c r="I29" i="15" a="1"/>
  <c r="I29" i="15" s="1"/>
  <c r="I28" i="15" a="1"/>
  <c r="I28" i="15" s="1"/>
  <c r="I26" i="15" a="1"/>
  <c r="I26" i="15" s="1"/>
  <c r="I25" i="15" a="1"/>
  <c r="I25" i="15" s="1"/>
  <c r="I22" i="15" a="1"/>
  <c r="I22" i="15" s="1"/>
  <c r="I21" i="15" a="1"/>
  <c r="I21" i="15" s="1"/>
  <c r="I20" i="15" a="1"/>
  <c r="I20" i="15" s="1"/>
  <c r="I17" i="15" a="1"/>
  <c r="I17" i="15" s="1"/>
  <c r="I16" i="15" a="1"/>
  <c r="I16" i="15" s="1"/>
  <c r="I15" i="15" a="1"/>
  <c r="I15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47" authorId="0" shapeId="0" xr:uid="{F755F884-DE09-4EBB-A260-E98A90C3FA44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47" authorId="0" shapeId="0" xr:uid="{5CDB61FB-2E7A-4AFD-A208-0D59A545411C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444DA11E-EE99-4CFE-AA29-1957B33CD162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7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C11" authorId="0" shapeId="0" xr:uid="{00000000-0006-0000-07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1" authorId="0" shapeId="0" xr:uid="{00000000-0006-0000-07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1" authorId="0" shapeId="0" xr:uid="{00000000-0006-0000-07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7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7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1" authorId="0" shapeId="0" xr:uid="{00000000-0006-0000-07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7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7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7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7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1" authorId="0" shapeId="0" xr:uid="{00000000-0006-0000-07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1" authorId="0" shapeId="0" xr:uid="{00000000-0006-0000-07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1" authorId="0" shapeId="0" xr:uid="{00000000-0006-0000-07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7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7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7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1" authorId="0" shapeId="0" xr:uid="{00000000-0006-0000-07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7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1" authorId="0" shapeId="0" xr:uid="{00000000-0006-0000-07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1" authorId="0" shapeId="0" xr:uid="{00000000-0006-0000-07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1" authorId="0" shapeId="0" xr:uid="{00000000-0006-0000-07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1" authorId="0" shapeId="0" xr:uid="{00000000-0006-0000-07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7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7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7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7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1" authorId="0" shapeId="0" xr:uid="{00000000-0006-0000-07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1" authorId="0" shapeId="0" xr:uid="{00000000-0006-0000-07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7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7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1" authorId="0" shapeId="0" xr:uid="{00000000-0006-0000-07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7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7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7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1" authorId="0" shapeId="0" xr:uid="{00000000-0006-0000-07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1" authorId="0" shapeId="0" xr:uid="{00000000-0006-0000-07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7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7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7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1" authorId="0" shapeId="0" xr:uid="{00000000-0006-0000-07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7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7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1" authorId="0" shapeId="0" xr:uid="{00000000-0006-0000-07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7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1" authorId="0" shapeId="0" xr:uid="{00000000-0006-0000-07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700-00002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7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2" authorId="0" shapeId="0" xr:uid="{00000000-0006-0000-07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7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7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7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7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X12" authorId="0" shapeId="0" xr:uid="{00000000-0006-0000-07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2" authorId="0" shapeId="0" xr:uid="{00000000-0006-0000-07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7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7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7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2" authorId="0" shapeId="0" xr:uid="{00000000-0006-0000-07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2" authorId="0" shapeId="0" xr:uid="{00000000-0006-0000-07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2" authorId="0" shapeId="0" xr:uid="{00000000-0006-0000-07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7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7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7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7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2" authorId="0" shapeId="0" xr:uid="{00000000-0006-0000-07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7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2" authorId="0" shapeId="0" xr:uid="{00000000-0006-0000-07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2" authorId="0" shapeId="0" xr:uid="{00000000-0006-0000-07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2" authorId="0" shapeId="0" xr:uid="{00000000-0006-0000-07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2" authorId="0" shapeId="0" xr:uid="{00000000-0006-0000-07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7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7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2" authorId="0" shapeId="0" xr:uid="{00000000-0006-0000-07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7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7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7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2" authorId="0" shapeId="0" xr:uid="{00000000-0006-0000-07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7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7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2" authorId="0" shapeId="0" xr:uid="{00000000-0006-0000-07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7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7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7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7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7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2" authorId="0" shapeId="0" xr:uid="{00000000-0006-0000-07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7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7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7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7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7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7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7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7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7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2" authorId="0" shapeId="0" xr:uid="{00000000-0006-0000-07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7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7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3" authorId="0" shapeId="0" xr:uid="{00000000-0006-0000-07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7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7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3" authorId="0" shapeId="0" xr:uid="{00000000-0006-0000-07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3" authorId="0" shapeId="0" xr:uid="{00000000-0006-0000-07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7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3" authorId="0" shapeId="0" xr:uid="{00000000-0006-0000-07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3" authorId="0" shapeId="0" xr:uid="{00000000-0006-0000-07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7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3" authorId="0" shapeId="0" xr:uid="{00000000-0006-0000-07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7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3" authorId="0" shapeId="0" xr:uid="{00000000-0006-0000-07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3" authorId="0" shapeId="0" xr:uid="{00000000-0006-0000-07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3" authorId="0" shapeId="0" xr:uid="{00000000-0006-0000-07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3" authorId="0" shapeId="0" xr:uid="{00000000-0006-0000-07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7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7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7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7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3" authorId="0" shapeId="0" xr:uid="{00000000-0006-0000-07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7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7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3" authorId="0" shapeId="0" xr:uid="{00000000-0006-0000-07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7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3" authorId="0" shapeId="0" xr:uid="{00000000-0006-0000-07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3" authorId="0" shapeId="0" xr:uid="{00000000-0006-0000-07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3" authorId="0" shapeId="0" xr:uid="{00000000-0006-0000-07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7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7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7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7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3" authorId="0" shapeId="0" xr:uid="{00000000-0006-0000-07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3" authorId="0" shapeId="0" xr:uid="{00000000-0006-0000-07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7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7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7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7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3" authorId="0" shapeId="0" xr:uid="{00000000-0006-0000-07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7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7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7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3" authorId="0" shapeId="0" xr:uid="{00000000-0006-0000-07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3" authorId="0" shapeId="0" xr:uid="{00000000-0006-0000-07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7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7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700-00009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7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7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7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7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3" authorId="0" shapeId="0" xr:uid="{00000000-0006-0000-07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7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3" authorId="0" shapeId="0" xr:uid="{00000000-0006-0000-07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7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4" authorId="0" shapeId="0" xr:uid="{00000000-0006-0000-07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4" authorId="0" shapeId="0" xr:uid="{00000000-0006-0000-07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7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7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7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7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7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7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7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7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7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7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7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7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7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7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4" authorId="0" shapeId="0" xr:uid="{00000000-0006-0000-07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4" authorId="0" shapeId="0" xr:uid="{00000000-0006-0000-07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4" authorId="0" shapeId="0" xr:uid="{00000000-0006-0000-07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7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7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7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7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7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700-0000B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7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700-0000B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7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4" authorId="0" shapeId="0" xr:uid="{00000000-0006-0000-07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7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7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7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7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7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700-0000B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4" authorId="0" shapeId="0" xr:uid="{00000000-0006-0000-07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7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7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4" authorId="0" shapeId="0" xr:uid="{00000000-0006-0000-07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7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7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4" authorId="0" shapeId="0" xr:uid="{00000000-0006-0000-07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4" authorId="0" shapeId="0" xr:uid="{00000000-0006-0000-07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7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7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4" authorId="0" shapeId="0" xr:uid="{00000000-0006-0000-07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7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7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7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7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7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7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7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5" authorId="0" shapeId="0" xr:uid="{00000000-0006-0000-07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5" authorId="0" shapeId="0" xr:uid="{00000000-0006-0000-07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5" authorId="0" shapeId="0" xr:uid="{00000000-0006-0000-07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7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5" authorId="0" shapeId="0" xr:uid="{00000000-0006-0000-07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7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7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7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Z15" authorId="0" shapeId="0" xr:uid="{00000000-0006-0000-07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5" authorId="0" shapeId="0" xr:uid="{00000000-0006-0000-07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7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7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5" authorId="0" shapeId="0" xr:uid="{00000000-0006-0000-07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7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5" authorId="0" shapeId="0" xr:uid="{00000000-0006-0000-07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5" authorId="0" shapeId="0" xr:uid="{00000000-0006-0000-07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7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700-0000E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5" authorId="0" shapeId="0" xr:uid="{00000000-0006-0000-0700-0000E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7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700-0000E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7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5" authorId="0" shapeId="0" xr:uid="{00000000-0006-0000-07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7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7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7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7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5" authorId="0" shapeId="0" xr:uid="{00000000-0006-0000-07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5" authorId="0" shapeId="0" xr:uid="{00000000-0006-0000-07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7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7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5" authorId="0" shapeId="0" xr:uid="{00000000-0006-0000-07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7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7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7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5" authorId="0" shapeId="0" xr:uid="{00000000-0006-0000-07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7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7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7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5" authorId="0" shapeId="0" xr:uid="{00000000-0006-0000-07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5" authorId="0" shapeId="0" xr:uid="{00000000-0006-0000-07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7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7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5" authorId="0" shapeId="0" xr:uid="{00000000-0006-0000-07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7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5" authorId="0" shapeId="0" xr:uid="{00000000-0006-0000-07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7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6" authorId="0" shapeId="0" xr:uid="{00000000-0006-0000-07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7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7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7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7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7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6" authorId="0" shapeId="0" xr:uid="{00000000-0006-0000-07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7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7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7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7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6" authorId="0" shapeId="0" xr:uid="{00000000-0006-0000-07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6" authorId="0" shapeId="0" xr:uid="{00000000-0006-0000-07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7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7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7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6" authorId="0" shapeId="0" xr:uid="{00000000-0006-0000-07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6" authorId="0" shapeId="0" xr:uid="{00000000-0006-0000-07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7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7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7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6" authorId="0" shapeId="0" xr:uid="{00000000-0006-0000-07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7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7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7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7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7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6" authorId="0" shapeId="0" xr:uid="{00000000-0006-0000-07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7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7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7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7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G16" authorId="0" shapeId="0" xr:uid="{00000000-0006-0000-07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6" authorId="0" shapeId="0" xr:uid="{00000000-0006-0000-07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7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7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7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6" authorId="0" shapeId="0" xr:uid="{00000000-0006-0000-07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7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6" authorId="0" shapeId="0" xr:uid="{00000000-0006-0000-07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7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7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7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7" authorId="0" shapeId="0" xr:uid="{00000000-0006-0000-07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7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7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7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7" authorId="0" shapeId="0" xr:uid="{00000000-0006-0000-07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7" authorId="0" shapeId="0" xr:uid="{00000000-0006-0000-07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7" authorId="0" shapeId="0" xr:uid="{00000000-0006-0000-07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7" authorId="0" shapeId="0" xr:uid="{00000000-0006-0000-07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7" authorId="0" shapeId="0" xr:uid="{00000000-0006-0000-07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7" authorId="0" shapeId="0" xr:uid="{00000000-0006-0000-07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7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7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7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7" authorId="0" shapeId="0" xr:uid="{00000000-0006-0000-07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7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7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7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7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7" authorId="0" shapeId="0" xr:uid="{00000000-0006-0000-07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7" authorId="0" shapeId="0" xr:uid="{00000000-0006-0000-07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7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7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7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7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700-00004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7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7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7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7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7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7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7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7" authorId="0" shapeId="0" xr:uid="{00000000-0006-0000-07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7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7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7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7" authorId="0" shapeId="0" xr:uid="{00000000-0006-0000-07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7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7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7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7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7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7" authorId="0" shapeId="0" xr:uid="{00000000-0006-0000-07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7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7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8" authorId="0" shapeId="0" xr:uid="{00000000-0006-0000-07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18" authorId="0" shapeId="0" xr:uid="{00000000-0006-0000-07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7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7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7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7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7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8" authorId="0" shapeId="0" xr:uid="{00000000-0006-0000-07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7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8" authorId="0" shapeId="0" xr:uid="{00000000-0006-0000-07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7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T18" authorId="0" shapeId="0" xr:uid="{00000000-0006-0000-07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7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8" authorId="0" shapeId="0" xr:uid="{00000000-0006-0000-07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7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8" authorId="0" shapeId="0" xr:uid="{00000000-0006-0000-07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7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7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7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7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8" authorId="0" shapeId="0" xr:uid="{00000000-0006-0000-07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E18" authorId="0" shapeId="0" xr:uid="{00000000-0006-0000-07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7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7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7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7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8" authorId="0" shapeId="0" xr:uid="{00000000-0006-0000-07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7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7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8" authorId="0" shapeId="0" xr:uid="{00000000-0006-0000-07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7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7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G18" authorId="0" shapeId="0" xr:uid="{00000000-0006-0000-07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7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7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7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7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7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7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7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7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7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8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G11" authorId="0" shapeId="0" xr:uid="{00000000-0006-0000-08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1" authorId="0" shapeId="0" xr:uid="{00000000-0006-0000-08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1" authorId="0" shapeId="0" xr:uid="{00000000-0006-0000-08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1" authorId="0" shapeId="0" xr:uid="{00000000-0006-0000-08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1" authorId="0" shapeId="0" xr:uid="{00000000-0006-0000-08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1" authorId="0" shapeId="0" xr:uid="{00000000-0006-0000-08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8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8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8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1" authorId="0" shapeId="0" xr:uid="{00000000-0006-0000-08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8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1" authorId="0" shapeId="0" xr:uid="{00000000-0006-0000-08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1" authorId="0" shapeId="0" xr:uid="{00000000-0006-0000-08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1" authorId="0" shapeId="0" xr:uid="{00000000-0006-0000-08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8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8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8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1" authorId="0" shapeId="0" xr:uid="{00000000-0006-0000-08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8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8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1" authorId="0" shapeId="0" xr:uid="{00000000-0006-0000-08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1" authorId="0" shapeId="0" xr:uid="{00000000-0006-0000-08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8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8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1" authorId="0" shapeId="0" xr:uid="{00000000-0006-0000-08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8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1" authorId="0" shapeId="0" xr:uid="{00000000-0006-0000-08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8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1" authorId="0" shapeId="0" xr:uid="{00000000-0006-0000-08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1" authorId="0" shapeId="0" xr:uid="{00000000-0006-0000-08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1" authorId="0" shapeId="0" xr:uid="{00000000-0006-0000-08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1" authorId="0" shapeId="0" xr:uid="{00000000-0006-0000-08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1" authorId="0" shapeId="0" xr:uid="{00000000-0006-0000-08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8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1" authorId="0" shapeId="0" xr:uid="{00000000-0006-0000-08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8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8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8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8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1" authorId="0" shapeId="0" xr:uid="{00000000-0006-0000-08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1" authorId="0" shapeId="0" xr:uid="{00000000-0006-0000-08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8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8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1" authorId="0" shapeId="0" xr:uid="{00000000-0006-0000-08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1" authorId="0" shapeId="0" xr:uid="{00000000-0006-0000-08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1" authorId="0" shapeId="0" xr:uid="{00000000-0006-0000-08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1" authorId="0" shapeId="0" xr:uid="{00000000-0006-0000-08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1" authorId="0" shapeId="0" xr:uid="{00000000-0006-0000-08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8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8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8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8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V11" authorId="0" shapeId="0" xr:uid="{00000000-0006-0000-08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W11" authorId="0" shapeId="0" xr:uid="{00000000-0006-0000-08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8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8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8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8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1" authorId="0" shapeId="0" xr:uid="{00000000-0006-0000-08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8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8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8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1" authorId="0" shapeId="0" xr:uid="{00000000-0006-0000-08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1" authorId="0" shapeId="0" xr:uid="{00000000-0006-0000-08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8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1" authorId="0" shapeId="0" xr:uid="{00000000-0006-0000-08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1" authorId="0" shapeId="0" xr:uid="{00000000-0006-0000-08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8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8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1" authorId="0" shapeId="0" xr:uid="{00000000-0006-0000-08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8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8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1" authorId="0" shapeId="0" xr:uid="{00000000-0006-0000-08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1" authorId="0" shapeId="0" xr:uid="{00000000-0006-0000-08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8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8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1" authorId="0" shapeId="0" xr:uid="{00000000-0006-0000-08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8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8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1" authorId="0" shapeId="0" xr:uid="{00000000-0006-0000-08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8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8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8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1" authorId="0" shapeId="0" xr:uid="{00000000-0006-0000-08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1" authorId="0" shapeId="0" xr:uid="{00000000-0006-0000-08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1" authorId="0" shapeId="0" xr:uid="{00000000-0006-0000-08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1" authorId="0" shapeId="0" xr:uid="{00000000-0006-0000-08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1" authorId="0" shapeId="0" xr:uid="{00000000-0006-0000-08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1" authorId="0" shapeId="0" xr:uid="{00000000-0006-0000-08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1" authorId="0" shapeId="0" xr:uid="{00000000-0006-0000-08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8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1" authorId="0" shapeId="0" xr:uid="{00000000-0006-0000-08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8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1" authorId="0" shapeId="0" xr:uid="{00000000-0006-0000-08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8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8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1" authorId="0" shapeId="0" xr:uid="{00000000-0006-0000-08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8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1" authorId="0" shapeId="0" xr:uid="{00000000-0006-0000-08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1" authorId="0" shapeId="0" xr:uid="{00000000-0006-0000-08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8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2" authorId="0" shapeId="0" xr:uid="{00000000-0006-0000-08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8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2" authorId="0" shapeId="0" xr:uid="{00000000-0006-0000-08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2" authorId="0" shapeId="0" xr:uid="{00000000-0006-0000-08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2" authorId="0" shapeId="0" xr:uid="{00000000-0006-0000-08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2" authorId="0" shapeId="0" xr:uid="{00000000-0006-0000-08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8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8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8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2" authorId="0" shapeId="0" xr:uid="{00000000-0006-0000-08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2" authorId="0" shapeId="0" xr:uid="{00000000-0006-0000-08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8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8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8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8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8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800-00007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2" authorId="0" shapeId="0" xr:uid="{00000000-0006-0000-08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8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2" authorId="0" shapeId="0" xr:uid="{00000000-0006-0000-08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2" authorId="0" shapeId="0" xr:uid="{00000000-0006-0000-08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8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A12" authorId="0" shapeId="0" xr:uid="{00000000-0006-0000-08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8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2" authorId="0" shapeId="0" xr:uid="{00000000-0006-0000-08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2" authorId="0" shapeId="0" xr:uid="{00000000-0006-0000-08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2" authorId="0" shapeId="0" xr:uid="{00000000-0006-0000-08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M12" authorId="0" shapeId="0" xr:uid="{00000000-0006-0000-08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8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2" authorId="0" shapeId="0" xr:uid="{00000000-0006-0000-08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8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8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8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2" authorId="0" shapeId="0" xr:uid="{00000000-0006-0000-08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8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2" authorId="0" shapeId="0" xr:uid="{00000000-0006-0000-08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2" authorId="0" shapeId="0" xr:uid="{00000000-0006-0000-08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2" authorId="0" shapeId="0" xr:uid="{00000000-0006-0000-08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8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2" authorId="0" shapeId="0" xr:uid="{00000000-0006-0000-08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2" authorId="0" shapeId="0" xr:uid="{00000000-0006-0000-08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2" authorId="0" shapeId="0" xr:uid="{00000000-0006-0000-08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8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8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8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8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8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8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U12" authorId="0" shapeId="0" xr:uid="{00000000-0006-0000-08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8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8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8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8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8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2" authorId="0" shapeId="0" xr:uid="{00000000-0006-0000-08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8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8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8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2" authorId="0" shapeId="0" xr:uid="{00000000-0006-0000-08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R12" authorId="0" shapeId="0" xr:uid="{00000000-0006-0000-08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2" authorId="0" shapeId="0" xr:uid="{00000000-0006-0000-08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2" authorId="0" shapeId="0" xr:uid="{00000000-0006-0000-08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2" authorId="0" shapeId="0" xr:uid="{00000000-0006-0000-08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8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8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8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8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8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8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8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2" authorId="0" shapeId="0" xr:uid="{00000000-0006-0000-08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8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2" authorId="0" shapeId="0" xr:uid="{00000000-0006-0000-08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M12" authorId="0" shapeId="0" xr:uid="{00000000-0006-0000-08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8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2" authorId="0" shapeId="0" xr:uid="{00000000-0006-0000-08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2" authorId="0" shapeId="0" xr:uid="{00000000-0006-0000-08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8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2" authorId="0" shapeId="0" xr:uid="{00000000-0006-0000-08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2" authorId="0" shapeId="0" xr:uid="{00000000-0006-0000-08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8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2" authorId="0" shapeId="0" xr:uid="{00000000-0006-0000-08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2" authorId="0" shapeId="0" xr:uid="{00000000-0006-0000-08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2" authorId="0" shapeId="0" xr:uid="{00000000-0006-0000-08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2" authorId="0" shapeId="0" xr:uid="{00000000-0006-0000-08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2" authorId="0" shapeId="0" xr:uid="{00000000-0006-0000-08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2" authorId="0" shapeId="0" xr:uid="{00000000-0006-0000-0800-0000B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2" authorId="0" shapeId="0" xr:uid="{00000000-0006-0000-08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8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2" authorId="0" shapeId="0" xr:uid="{00000000-0006-0000-08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2" authorId="0" shapeId="0" xr:uid="{00000000-0006-0000-08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8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2" authorId="0" shapeId="0" xr:uid="{00000000-0006-0000-08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2" authorId="0" shapeId="0" xr:uid="{00000000-0006-0000-08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8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8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2" authorId="0" shapeId="0" xr:uid="{00000000-0006-0000-08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8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2" authorId="0" shapeId="0" xr:uid="{00000000-0006-0000-08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2" authorId="0" shapeId="0" xr:uid="{00000000-0006-0000-08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8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8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8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3" authorId="0" shapeId="0" xr:uid="{00000000-0006-0000-08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8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8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3" authorId="0" shapeId="0" xr:uid="{00000000-0006-0000-08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8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8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8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3" authorId="0" shapeId="0" xr:uid="{00000000-0006-0000-08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3" authorId="0" shapeId="0" xr:uid="{00000000-0006-0000-08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8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8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8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8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8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8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3" authorId="0" shapeId="0" xr:uid="{00000000-0006-0000-08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8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8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3" authorId="0" shapeId="0" xr:uid="{00000000-0006-0000-08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3" authorId="0" shapeId="0" xr:uid="{00000000-0006-0000-08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3" authorId="0" shapeId="0" xr:uid="{00000000-0006-0000-08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3" authorId="0" shapeId="0" xr:uid="{00000000-0006-0000-08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3" authorId="0" shapeId="0" xr:uid="{00000000-0006-0000-08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3" authorId="0" shapeId="0" xr:uid="{00000000-0006-0000-08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3" authorId="0" shapeId="0" xr:uid="{00000000-0006-0000-08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8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3" authorId="0" shapeId="0" xr:uid="{00000000-0006-0000-08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8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3" authorId="0" shapeId="0" xr:uid="{00000000-0006-0000-08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3" authorId="0" shapeId="0" xr:uid="{00000000-0006-0000-08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8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8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8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3" authorId="0" shapeId="0" xr:uid="{00000000-0006-0000-08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3" authorId="0" shapeId="0" xr:uid="{00000000-0006-0000-08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3" authorId="0" shapeId="0" xr:uid="{00000000-0006-0000-08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3" authorId="0" shapeId="0" xr:uid="{00000000-0006-0000-08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3" authorId="0" shapeId="0" xr:uid="{00000000-0006-0000-08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8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3" authorId="0" shapeId="0" xr:uid="{00000000-0006-0000-08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8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8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8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8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8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3" authorId="0" shapeId="0" xr:uid="{00000000-0006-0000-08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8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8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8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8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8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8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3" authorId="0" shapeId="0" xr:uid="{00000000-0006-0000-08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8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8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3" authorId="0" shapeId="0" xr:uid="{00000000-0006-0000-08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3" authorId="0" shapeId="0" xr:uid="{00000000-0006-0000-08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3" authorId="0" shapeId="0" xr:uid="{00000000-0006-0000-08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8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8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8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8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8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8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8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8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8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3" authorId="0" shapeId="0" xr:uid="{00000000-0006-0000-08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8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8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3" authorId="0" shapeId="0" xr:uid="{00000000-0006-0000-08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3" authorId="0" shapeId="0" xr:uid="{00000000-0006-0000-0800-00001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3" authorId="0" shapeId="0" xr:uid="{00000000-0006-0000-08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3" authorId="0" shapeId="0" xr:uid="{00000000-0006-0000-08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3" authorId="0" shapeId="0" xr:uid="{00000000-0006-0000-08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8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8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3" authorId="0" shapeId="0" xr:uid="{00000000-0006-0000-08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3" authorId="0" shapeId="0" xr:uid="{00000000-0006-0000-08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3" authorId="0" shapeId="0" xr:uid="{00000000-0006-0000-08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3" authorId="0" shapeId="0" xr:uid="{00000000-0006-0000-08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3" authorId="0" shapeId="0" xr:uid="{00000000-0006-0000-08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3" authorId="0" shapeId="0" xr:uid="{00000000-0006-0000-08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8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8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8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8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8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8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800-00002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8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800-00002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3" authorId="0" shapeId="0" xr:uid="{00000000-0006-0000-08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8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8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8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4" authorId="0" shapeId="0" xr:uid="{00000000-0006-0000-08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8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4" authorId="0" shapeId="0" xr:uid="{00000000-0006-0000-08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8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8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8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8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4" authorId="0" shapeId="0" xr:uid="{00000000-0006-0000-08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4" authorId="0" shapeId="0" xr:uid="{00000000-0006-0000-08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V14" authorId="0" shapeId="0" xr:uid="{00000000-0006-0000-08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8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8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8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8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4" authorId="0" shapeId="0" xr:uid="{00000000-0006-0000-08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8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8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E14" authorId="0" shapeId="0" xr:uid="{00000000-0006-0000-08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4" authorId="0" shapeId="0" xr:uid="{00000000-0006-0000-08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4" authorId="0" shapeId="0" xr:uid="{00000000-0006-0000-08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4" authorId="0" shapeId="0" xr:uid="{00000000-0006-0000-08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8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8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8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4" authorId="0" shapeId="0" xr:uid="{00000000-0006-0000-08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8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4" authorId="0" shapeId="0" xr:uid="{00000000-0006-0000-08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4" authorId="0" shapeId="0" xr:uid="{00000000-0006-0000-08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8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4" authorId="0" shapeId="0" xr:uid="{00000000-0006-0000-08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8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8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8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8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8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800-00005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T14" authorId="0" shapeId="0" xr:uid="{00000000-0006-0000-08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8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8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8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8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8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4" authorId="0" shapeId="0" xr:uid="{00000000-0006-0000-08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8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4" authorId="0" shapeId="0" xr:uid="{00000000-0006-0000-08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8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4" authorId="0" shapeId="0" xr:uid="{00000000-0006-0000-08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4" authorId="0" shapeId="0" xr:uid="{00000000-0006-0000-08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4" authorId="0" shapeId="0" xr:uid="{00000000-0006-0000-08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4" authorId="0" shapeId="0" xr:uid="{00000000-0006-0000-08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4" authorId="0" shapeId="0" xr:uid="{00000000-0006-0000-08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4" authorId="0" shapeId="0" xr:uid="{00000000-0006-0000-0800-00006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8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8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800-00006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4" authorId="0" shapeId="0" xr:uid="{00000000-0006-0000-08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4" authorId="0" shapeId="0" xr:uid="{00000000-0006-0000-08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4" authorId="0" shapeId="0" xr:uid="{00000000-0006-0000-08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F14" authorId="0" shapeId="0" xr:uid="{00000000-0006-0000-08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8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8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8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8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4" authorId="0" shapeId="0" xr:uid="{00000000-0006-0000-08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4" authorId="0" shapeId="0" xr:uid="{00000000-0006-0000-08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4" authorId="0" shapeId="0" xr:uid="{00000000-0006-0000-08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4" authorId="0" shapeId="0" xr:uid="{00000000-0006-0000-08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4" authorId="0" shapeId="0" xr:uid="{00000000-0006-0000-08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4" authorId="0" shapeId="0" xr:uid="{00000000-0006-0000-08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4" authorId="0" shapeId="0" xr:uid="{00000000-0006-0000-0800-00007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4" authorId="0" shapeId="0" xr:uid="{00000000-0006-0000-08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4" authorId="0" shapeId="0" xr:uid="{00000000-0006-0000-08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4" authorId="0" shapeId="0" xr:uid="{00000000-0006-0000-0800-00007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8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4" authorId="0" shapeId="0" xr:uid="{00000000-0006-0000-08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4" authorId="0" shapeId="0" xr:uid="{00000000-0006-0000-08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4" authorId="0" shapeId="0" xr:uid="{00000000-0006-0000-08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8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8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8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8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4" authorId="0" shapeId="0" xr:uid="{00000000-0006-0000-08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4" authorId="0" shapeId="0" xr:uid="{00000000-0006-0000-08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4" authorId="0" shapeId="0" xr:uid="{00000000-0006-0000-08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8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5" authorId="0" shapeId="0" xr:uid="{00000000-0006-0000-08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5" authorId="0" shapeId="0" xr:uid="{00000000-0006-0000-08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8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8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8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8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8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800-00008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5" authorId="0" shapeId="0" xr:uid="{00000000-0006-0000-08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5" authorId="0" shapeId="0" xr:uid="{00000000-0006-0000-08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8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8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8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5" authorId="0" shapeId="0" xr:uid="{00000000-0006-0000-08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8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8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8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5" authorId="0" shapeId="0" xr:uid="{00000000-0006-0000-08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5" authorId="0" shapeId="0" xr:uid="{00000000-0006-0000-08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5" authorId="0" shapeId="0" xr:uid="{00000000-0006-0000-08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8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8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8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8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8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8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8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5" authorId="0" shapeId="0" xr:uid="{00000000-0006-0000-0800-00009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8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5" authorId="0" shapeId="0" xr:uid="{00000000-0006-0000-08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5" authorId="0" shapeId="0" xr:uid="{00000000-0006-0000-08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5" authorId="0" shapeId="0" xr:uid="{00000000-0006-0000-08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5" authorId="0" shapeId="0" xr:uid="{00000000-0006-0000-08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8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8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8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8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8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8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8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8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8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5" authorId="0" shapeId="0" xr:uid="{00000000-0006-0000-08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8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8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8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5" authorId="0" shapeId="0" xr:uid="{00000000-0006-0000-0800-0000B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5" authorId="0" shapeId="0" xr:uid="{00000000-0006-0000-08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5" authorId="0" shapeId="0" xr:uid="{00000000-0006-0000-08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5" authorId="0" shapeId="0" xr:uid="{00000000-0006-0000-0800-0000B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5" authorId="0" shapeId="0" xr:uid="{00000000-0006-0000-08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800-0000B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5" authorId="0" shapeId="0" xr:uid="{00000000-0006-0000-0800-0000B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5" authorId="0" shapeId="0" xr:uid="{00000000-0006-0000-08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8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8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8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8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800-0000B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5" authorId="0" shapeId="0" xr:uid="{00000000-0006-0000-08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8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800-0000C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5" authorId="0" shapeId="0" xr:uid="{00000000-0006-0000-0800-0000C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5" authorId="0" shapeId="0" xr:uid="{00000000-0006-0000-08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8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8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5" authorId="0" shapeId="0" xr:uid="{00000000-0006-0000-08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8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5" authorId="0" shapeId="0" xr:uid="{00000000-0006-0000-08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8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5" authorId="0" shapeId="0" xr:uid="{00000000-0006-0000-08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5" authorId="0" shapeId="0" xr:uid="{00000000-0006-0000-0800-0000C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8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5" authorId="0" shapeId="0" xr:uid="{00000000-0006-0000-08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5" authorId="0" shapeId="0" xr:uid="{00000000-0006-0000-0800-0000C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8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5" authorId="0" shapeId="0" xr:uid="{00000000-0006-0000-0800-0000C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5" authorId="0" shapeId="0" xr:uid="{00000000-0006-0000-08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8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8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8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5" authorId="0" shapeId="0" xr:uid="{00000000-0006-0000-08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5" authorId="0" shapeId="0" xr:uid="{00000000-0006-0000-08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5" authorId="0" shapeId="0" xr:uid="{00000000-0006-0000-08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8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5" authorId="0" shapeId="0" xr:uid="{00000000-0006-0000-08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5" authorId="0" shapeId="0" xr:uid="{00000000-0006-0000-08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6" authorId="0" shapeId="0" xr:uid="{00000000-0006-0000-08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8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8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6" authorId="0" shapeId="0" xr:uid="{00000000-0006-0000-08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8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6" authorId="0" shapeId="0" xr:uid="{00000000-0006-0000-08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8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8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8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8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8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800-0000E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8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8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8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8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6" authorId="0" shapeId="0" xr:uid="{00000000-0006-0000-08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8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8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B16" authorId="0" shapeId="0" xr:uid="{00000000-0006-0000-08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8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800-0000E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6" authorId="0" shapeId="0" xr:uid="{00000000-0006-0000-0800-0000F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6" authorId="0" shapeId="0" xr:uid="{00000000-0006-0000-0800-0000F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6" authorId="0" shapeId="0" xr:uid="{00000000-0006-0000-08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6" authorId="0" shapeId="0" xr:uid="{00000000-0006-0000-0800-0000F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M16" authorId="0" shapeId="0" xr:uid="{00000000-0006-0000-0800-0000F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8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8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Q16" authorId="0" shapeId="0" xr:uid="{00000000-0006-0000-0800-0000F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8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800-0000F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800-0000F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8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6" authorId="0" shapeId="0" xr:uid="{00000000-0006-0000-08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8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8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8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6" authorId="0" shapeId="0" xr:uid="{00000000-0006-0000-08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8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8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8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8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8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8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8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6" authorId="0" shapeId="0" xr:uid="{00000000-0006-0000-08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800-00000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O16" authorId="0" shapeId="0" xr:uid="{00000000-0006-0000-08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8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6" authorId="0" shapeId="0" xr:uid="{00000000-0006-0000-08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6" authorId="0" shapeId="0" xr:uid="{00000000-0006-0000-0800-00000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6" authorId="0" shapeId="0" xr:uid="{00000000-0006-0000-08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6" authorId="0" shapeId="0" xr:uid="{00000000-0006-0000-08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8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8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8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8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800-00001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6" authorId="0" shapeId="0" xr:uid="{00000000-0006-0000-08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8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6" authorId="0" shapeId="0" xr:uid="{00000000-0006-0000-08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8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8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8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8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6" authorId="0" shapeId="0" xr:uid="{00000000-0006-0000-08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8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6" authorId="0" shapeId="0" xr:uid="{00000000-0006-0000-08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8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6" authorId="0" shapeId="0" xr:uid="{00000000-0006-0000-08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6" authorId="0" shapeId="0" xr:uid="{00000000-0006-0000-08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800-00002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6" authorId="0" shapeId="0" xr:uid="{00000000-0006-0000-08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6" authorId="0" shapeId="0" xr:uid="{00000000-0006-0000-08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800-00002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T16" authorId="0" shapeId="0" xr:uid="{00000000-0006-0000-0800-00002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6" authorId="0" shapeId="0" xr:uid="{00000000-0006-0000-08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6" authorId="0" shapeId="0" xr:uid="{00000000-0006-0000-0800-00002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6" authorId="0" shapeId="0" xr:uid="{00000000-0006-0000-08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8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Z16" authorId="0" shapeId="0" xr:uid="{00000000-0006-0000-08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6" authorId="0" shapeId="0" xr:uid="{00000000-0006-0000-08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6" authorId="0" shapeId="0" xr:uid="{00000000-0006-0000-08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6" authorId="0" shapeId="0" xr:uid="{00000000-0006-0000-08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8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800-00003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6" authorId="0" shapeId="0" xr:uid="{00000000-0006-0000-0800-00003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6" authorId="0" shapeId="0" xr:uid="{00000000-0006-0000-0800-00003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6" authorId="0" shapeId="0" xr:uid="{00000000-0006-0000-0800-00003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6" authorId="0" shapeId="0" xr:uid="{00000000-0006-0000-08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6" authorId="0" shapeId="0" xr:uid="{00000000-0006-0000-08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6" authorId="0" shapeId="0" xr:uid="{00000000-0006-0000-08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O16" authorId="0" shapeId="0" xr:uid="{00000000-0006-0000-08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7" authorId="0" shapeId="0" xr:uid="{00000000-0006-0000-08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8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J17" authorId="0" shapeId="0" xr:uid="{00000000-0006-0000-08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7" authorId="0" shapeId="0" xr:uid="{00000000-0006-0000-08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7" authorId="0" shapeId="0" xr:uid="{00000000-0006-0000-08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800-00003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8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8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8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8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7" authorId="0" shapeId="0" xr:uid="{00000000-0006-0000-08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8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8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W17" authorId="0" shapeId="0" xr:uid="{00000000-0006-0000-08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X17" authorId="0" shapeId="0" xr:uid="{00000000-0006-0000-08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7" authorId="0" shapeId="0" xr:uid="{00000000-0006-0000-0800-00004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800-00004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8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8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8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8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I17" authorId="0" shapeId="0" xr:uid="{00000000-0006-0000-08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7" authorId="0" shapeId="0" xr:uid="{00000000-0006-0000-0800-00004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7" authorId="0" shapeId="0" xr:uid="{00000000-0006-0000-0800-00004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800-00005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7" authorId="0" shapeId="0" xr:uid="{00000000-0006-0000-0800-00005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800-00005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7" authorId="0" shapeId="0" xr:uid="{00000000-0006-0000-0800-00005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800-00005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8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8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7" authorId="0" shapeId="0" xr:uid="{00000000-0006-0000-0800-00005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800-00005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8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800-00005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8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800-00005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800-00005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800-00005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7" authorId="0" shapeId="0" xr:uid="{00000000-0006-0000-08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800-00006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800-00006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8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7" authorId="0" shapeId="0" xr:uid="{00000000-0006-0000-08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7" authorId="0" shapeId="0" xr:uid="{00000000-0006-0000-08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7" authorId="0" shapeId="0" xr:uid="{00000000-0006-0000-08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7" authorId="0" shapeId="0" xr:uid="{00000000-0006-0000-08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U17" authorId="0" shapeId="0" xr:uid="{00000000-0006-0000-08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7" authorId="0" shapeId="0" xr:uid="{00000000-0006-0000-08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8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7" authorId="0" shapeId="0" xr:uid="{00000000-0006-0000-08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8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8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7" authorId="0" shapeId="0" xr:uid="{00000000-0006-0000-08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7" authorId="0" shapeId="0" xr:uid="{00000000-0006-0000-0800-00006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7" authorId="0" shapeId="0" xr:uid="{00000000-0006-0000-08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8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800-00007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7" authorId="0" shapeId="0" xr:uid="{00000000-0006-0000-08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8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8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8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8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8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G17" authorId="0" shapeId="0" xr:uid="{00000000-0006-0000-08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8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7" authorId="0" shapeId="0" xr:uid="{00000000-0006-0000-08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7" authorId="0" shapeId="0" xr:uid="{00000000-0006-0000-08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8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7" authorId="0" shapeId="0" xr:uid="{00000000-0006-0000-0800-00007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7" authorId="0" shapeId="0" xr:uid="{00000000-0006-0000-08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7" authorId="0" shapeId="0" xr:uid="{00000000-0006-0000-08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7" authorId="0" shapeId="0" xr:uid="{00000000-0006-0000-08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7" authorId="0" shapeId="0" xr:uid="{00000000-0006-0000-0800-00008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800-00008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8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7" authorId="0" shapeId="0" xr:uid="{00000000-0006-0000-08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7" authorId="0" shapeId="0" xr:uid="{00000000-0006-0000-08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8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D17" authorId="0" shapeId="0" xr:uid="{00000000-0006-0000-0800-00008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8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7" authorId="0" shapeId="0" xr:uid="{00000000-0006-0000-08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8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7" authorId="0" shapeId="0" xr:uid="{00000000-0006-0000-08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7" authorId="0" shapeId="0" xr:uid="{00000000-0006-0000-08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8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8" authorId="0" shapeId="0" xr:uid="{00000000-0006-0000-08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K18" authorId="0" shapeId="0" xr:uid="{00000000-0006-0000-08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L18" authorId="0" shapeId="0" xr:uid="{00000000-0006-0000-08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8" authorId="0" shapeId="0" xr:uid="{00000000-0006-0000-08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8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8" authorId="0" shapeId="0" xr:uid="{00000000-0006-0000-08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8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8" authorId="0" shapeId="0" xr:uid="{00000000-0006-0000-08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8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T18" authorId="0" shapeId="0" xr:uid="{00000000-0006-0000-08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8" authorId="0" shapeId="0" xr:uid="{00000000-0006-0000-08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8" authorId="0" shapeId="0" xr:uid="{00000000-0006-0000-08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8" authorId="0" shapeId="0" xr:uid="{00000000-0006-0000-08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8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Y18" authorId="0" shapeId="0" xr:uid="{00000000-0006-0000-08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8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8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8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800-0000A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8" authorId="0" shapeId="0" xr:uid="{00000000-0006-0000-08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J18" authorId="0" shapeId="0" xr:uid="{00000000-0006-0000-08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K18" authorId="0" shapeId="0" xr:uid="{00000000-0006-0000-08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8" authorId="0" shapeId="0" xr:uid="{00000000-0006-0000-08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8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8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8" authorId="0" shapeId="0" xr:uid="{00000000-0006-0000-08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8" authorId="0" shapeId="0" xr:uid="{00000000-0006-0000-08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8" authorId="0" shapeId="0" xr:uid="{00000000-0006-0000-08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8" authorId="0" shapeId="0" xr:uid="{00000000-0006-0000-08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800-0000A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8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8" authorId="0" shapeId="0" xr:uid="{00000000-0006-0000-08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8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8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800-0000B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8" authorId="0" shapeId="0" xr:uid="{00000000-0006-0000-0800-0000B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8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8" authorId="0" shapeId="0" xr:uid="{00000000-0006-0000-0800-0000B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800-0000B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800-0000B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800-0000B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8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M18" authorId="0" shapeId="0" xr:uid="{00000000-0006-0000-08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800-0000B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8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8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Q18" authorId="0" shapeId="0" xr:uid="{00000000-0006-0000-08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R18" authorId="0" shapeId="0" xr:uid="{00000000-0006-0000-08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S18" authorId="0" shapeId="0" xr:uid="{00000000-0006-0000-0800-0000B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8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8" authorId="0" shapeId="0" xr:uid="{00000000-0006-0000-08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V18" authorId="0" shapeId="0" xr:uid="{00000000-0006-0000-08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800-0000C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8" authorId="0" shapeId="0" xr:uid="{00000000-0006-0000-08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8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8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8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8" authorId="0" shapeId="0" xr:uid="{00000000-0006-0000-0800-0000C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D18" authorId="0" shapeId="0" xr:uid="{00000000-0006-0000-08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E18" authorId="0" shapeId="0" xr:uid="{00000000-0006-0000-08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8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8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8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8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8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8" authorId="0" shapeId="0" xr:uid="{00000000-0006-0000-08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8" authorId="0" shapeId="0" xr:uid="{00000000-0006-0000-08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O18" authorId="0" shapeId="0" xr:uid="{00000000-0006-0000-08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8" authorId="0" shapeId="0" xr:uid="{00000000-0006-0000-08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Q18" authorId="0" shapeId="0" xr:uid="{00000000-0006-0000-08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R18" authorId="0" shapeId="0" xr:uid="{00000000-0006-0000-08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S18" authorId="0" shapeId="0" xr:uid="{00000000-0006-0000-08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8" authorId="0" shapeId="0" xr:uid="{00000000-0006-0000-08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8" authorId="0" shapeId="0" xr:uid="{00000000-0006-0000-08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8" authorId="0" shapeId="0" xr:uid="{00000000-0006-0000-0800-0000D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8" authorId="0" shapeId="0" xr:uid="{00000000-0006-0000-0800-0000D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8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8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8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8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F18" authorId="0" shapeId="0" xr:uid="{00000000-0006-0000-0800-0000D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8" authorId="0" shapeId="0" xr:uid="{00000000-0006-0000-08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8" authorId="0" shapeId="0" xr:uid="{00000000-0006-0000-0800-0000E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8" authorId="0" shapeId="0" xr:uid="{00000000-0006-0000-08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8" authorId="0" shapeId="0" xr:uid="{00000000-0006-0000-08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9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M11" authorId="0" shapeId="0" xr:uid="{00000000-0006-0000-09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1" authorId="0" shapeId="0" xr:uid="{00000000-0006-0000-09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1" authorId="0" shapeId="0" xr:uid="{00000000-0006-0000-09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1" authorId="0" shapeId="0" xr:uid="{00000000-0006-0000-09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1" authorId="0" shapeId="0" xr:uid="{00000000-0006-0000-09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1" authorId="0" shapeId="0" xr:uid="{00000000-0006-0000-09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9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9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1" authorId="0" shapeId="0" xr:uid="{00000000-0006-0000-09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1" authorId="0" shapeId="0" xr:uid="{00000000-0006-0000-09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900-00000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9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1" authorId="0" shapeId="0" xr:uid="{00000000-0006-0000-09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9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9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9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9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9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9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9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9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1" authorId="0" shapeId="0" xr:uid="{00000000-0006-0000-09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9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9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9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9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9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9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9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9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9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1" authorId="0" shapeId="0" xr:uid="{00000000-0006-0000-09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1" authorId="0" shapeId="0" xr:uid="{00000000-0006-0000-09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9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9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9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9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1" authorId="0" shapeId="0" xr:uid="{00000000-0006-0000-09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1" authorId="0" shapeId="0" xr:uid="{00000000-0006-0000-09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1" authorId="0" shapeId="0" xr:uid="{00000000-0006-0000-09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9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9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9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9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1" authorId="0" shapeId="0" xr:uid="{00000000-0006-0000-09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1" authorId="0" shapeId="0" xr:uid="{00000000-0006-0000-09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1" authorId="0" shapeId="0" xr:uid="{00000000-0006-0000-09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9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9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1" authorId="0" shapeId="0" xr:uid="{00000000-0006-0000-09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9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9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9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9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1" authorId="0" shapeId="0" xr:uid="{00000000-0006-0000-09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1" authorId="0" shapeId="0" xr:uid="{00000000-0006-0000-09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1" authorId="0" shapeId="0" xr:uid="{00000000-0006-0000-09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T11" authorId="0" shapeId="0" xr:uid="{00000000-0006-0000-09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1" authorId="0" shapeId="0" xr:uid="{00000000-0006-0000-09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1" authorId="0" shapeId="0" xr:uid="{00000000-0006-0000-09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1" authorId="0" shapeId="0" xr:uid="{00000000-0006-0000-09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1" authorId="0" shapeId="0" xr:uid="{00000000-0006-0000-09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1" authorId="0" shapeId="0" xr:uid="{00000000-0006-0000-09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1" authorId="0" shapeId="0" xr:uid="{00000000-0006-0000-09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1" authorId="0" shapeId="0" xr:uid="{00000000-0006-0000-09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1" authorId="0" shapeId="0" xr:uid="{00000000-0006-0000-09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1" authorId="0" shapeId="0" xr:uid="{00000000-0006-0000-09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9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9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9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9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9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9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1" authorId="0" shapeId="0" xr:uid="{00000000-0006-0000-09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9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9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9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9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9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9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9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9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9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U11" authorId="0" shapeId="0" xr:uid="{00000000-0006-0000-09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9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9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1" authorId="0" shapeId="0" xr:uid="{00000000-0006-0000-09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1" authorId="0" shapeId="0" xr:uid="{00000000-0006-0000-09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1" authorId="0" shapeId="0" xr:uid="{00000000-0006-0000-09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1" authorId="0" shapeId="0" xr:uid="{00000000-0006-0000-09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9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2" authorId="0" shapeId="0" xr:uid="{00000000-0006-0000-09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2" authorId="0" shapeId="0" xr:uid="{00000000-0006-0000-09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2" authorId="0" shapeId="0" xr:uid="{00000000-0006-0000-09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2" authorId="0" shapeId="0" xr:uid="{00000000-0006-0000-09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2" authorId="0" shapeId="0" xr:uid="{00000000-0006-0000-09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9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9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9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9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9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900-00006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9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9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2" authorId="0" shapeId="0" xr:uid="{00000000-0006-0000-09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9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G12" authorId="0" shapeId="0" xr:uid="{00000000-0006-0000-09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9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2" authorId="0" shapeId="0" xr:uid="{00000000-0006-0000-09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9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9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9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2" authorId="0" shapeId="0" xr:uid="{00000000-0006-0000-09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9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2" authorId="0" shapeId="0" xr:uid="{00000000-0006-0000-09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900-00007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2" authorId="0" shapeId="0" xr:uid="{00000000-0006-0000-0900-00007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P12" authorId="0" shapeId="0" xr:uid="{00000000-0006-0000-09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9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9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900-00007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9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2" authorId="0" shapeId="0" xr:uid="{00000000-0006-0000-09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2" authorId="0" shapeId="0" xr:uid="{00000000-0006-0000-0900-00007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900-00007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9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2" authorId="0" shapeId="0" xr:uid="{00000000-0006-0000-0900-00008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2" authorId="0" shapeId="0" xr:uid="{00000000-0006-0000-09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9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9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9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9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2" authorId="0" shapeId="0" xr:uid="{00000000-0006-0000-09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2" authorId="0" shapeId="0" xr:uid="{00000000-0006-0000-09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9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2" authorId="0" shapeId="0" xr:uid="{00000000-0006-0000-09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9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2" authorId="0" shapeId="0" xr:uid="{00000000-0006-0000-09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9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9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2" authorId="0" shapeId="0" xr:uid="{00000000-0006-0000-09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2" authorId="0" shapeId="0" xr:uid="{00000000-0006-0000-09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9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9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9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2" authorId="0" shapeId="0" xr:uid="{00000000-0006-0000-09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9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9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9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9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2" authorId="0" shapeId="0" xr:uid="{00000000-0006-0000-09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2" authorId="0" shapeId="0" xr:uid="{00000000-0006-0000-09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2" authorId="0" shapeId="0" xr:uid="{00000000-0006-0000-09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2" authorId="0" shapeId="0" xr:uid="{00000000-0006-0000-09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9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2" authorId="0" shapeId="0" xr:uid="{00000000-0006-0000-09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2" authorId="0" shapeId="0" xr:uid="{00000000-0006-0000-09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9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2" authorId="0" shapeId="0" xr:uid="{00000000-0006-0000-09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9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9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9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9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2" authorId="0" shapeId="0" xr:uid="{00000000-0006-0000-09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9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2" authorId="0" shapeId="0" xr:uid="{00000000-0006-0000-09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9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9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9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9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9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9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9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9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9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9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9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2" authorId="0" shapeId="0" xr:uid="{00000000-0006-0000-09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2" authorId="0" shapeId="0" xr:uid="{00000000-0006-0000-09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900-0000B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2" authorId="0" shapeId="0" xr:uid="{00000000-0006-0000-09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2" authorId="0" shapeId="0" xr:uid="{00000000-0006-0000-0900-0000B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2" authorId="0" shapeId="0" xr:uid="{00000000-0006-0000-09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2" authorId="0" shapeId="0" xr:uid="{00000000-0006-0000-09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2" authorId="0" shapeId="0" xr:uid="{00000000-0006-0000-09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2" authorId="0" shapeId="0" xr:uid="{00000000-0006-0000-0900-0000B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9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3" authorId="0" shapeId="0" xr:uid="{00000000-0006-0000-09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9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9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9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9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9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9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3" authorId="0" shapeId="0" xr:uid="{00000000-0006-0000-09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9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3" authorId="0" shapeId="0" xr:uid="{00000000-0006-0000-09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9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3" authorId="0" shapeId="0" xr:uid="{00000000-0006-0000-09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9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9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9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9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9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3" authorId="0" shapeId="0" xr:uid="{00000000-0006-0000-09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9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3" authorId="0" shapeId="0" xr:uid="{00000000-0006-0000-09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O13" authorId="0" shapeId="0" xr:uid="{00000000-0006-0000-09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9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9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9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9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9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900-0000D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9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9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3" authorId="0" shapeId="0" xr:uid="{00000000-0006-0000-0900-0000D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3" authorId="0" shapeId="0" xr:uid="{00000000-0006-0000-09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900-0000D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3" authorId="0" shapeId="0" xr:uid="{00000000-0006-0000-0900-0000D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900-0000D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9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3" authorId="0" shapeId="0" xr:uid="{00000000-0006-0000-09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3" authorId="0" shapeId="0" xr:uid="{00000000-0006-0000-09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9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9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9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9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3" authorId="0" shapeId="0" xr:uid="{00000000-0006-0000-09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3" authorId="0" shapeId="0" xr:uid="{00000000-0006-0000-09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3" authorId="0" shapeId="0" xr:uid="{00000000-0006-0000-09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9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9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9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900-0000E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9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9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3" authorId="0" shapeId="0" xr:uid="{00000000-0006-0000-09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9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3" authorId="0" shapeId="0" xr:uid="{00000000-0006-0000-09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3" authorId="0" shapeId="0" xr:uid="{00000000-0006-0000-09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9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3" authorId="0" shapeId="0" xr:uid="{00000000-0006-0000-09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3" authorId="0" shapeId="0" xr:uid="{00000000-0006-0000-09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9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9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9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3" authorId="0" shapeId="0" xr:uid="{00000000-0006-0000-09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3" authorId="0" shapeId="0" xr:uid="{00000000-0006-0000-09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9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9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9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9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9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9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9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9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9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9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9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9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3" authorId="0" shapeId="0" xr:uid="{00000000-0006-0000-09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9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3" authorId="0" shapeId="0" xr:uid="{00000000-0006-0000-0900-00000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9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9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9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3" authorId="0" shapeId="0" xr:uid="{00000000-0006-0000-09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3" authorId="0" shapeId="0" xr:uid="{00000000-0006-0000-09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3" authorId="0" shapeId="0" xr:uid="{00000000-0006-0000-09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3" authorId="0" shapeId="0" xr:uid="{00000000-0006-0000-09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3" authorId="0" shapeId="0" xr:uid="{00000000-0006-0000-09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3" authorId="0" shapeId="0" xr:uid="{00000000-0006-0000-09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3" authorId="0" shapeId="0" xr:uid="{00000000-0006-0000-09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9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4" authorId="0" shapeId="0" xr:uid="{00000000-0006-0000-09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4" authorId="0" shapeId="0" xr:uid="{00000000-0006-0000-09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4" authorId="0" shapeId="0" xr:uid="{00000000-0006-0000-0900-00001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9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9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4" authorId="0" shapeId="0" xr:uid="{00000000-0006-0000-09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9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900-00001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Z14" authorId="0" shapeId="0" xr:uid="{00000000-0006-0000-09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4" authorId="0" shapeId="0" xr:uid="{00000000-0006-0000-09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900-00001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4" authorId="0" shapeId="0" xr:uid="{00000000-0006-0000-09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4" authorId="0" shapeId="0" xr:uid="{00000000-0006-0000-09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9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9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9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4" authorId="0" shapeId="0" xr:uid="{00000000-0006-0000-09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9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9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900-00002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9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900-00002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900-00002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4" authorId="0" shapeId="0" xr:uid="{00000000-0006-0000-0900-00002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4" authorId="0" shapeId="0" xr:uid="{00000000-0006-0000-0900-00002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4" authorId="0" shapeId="0" xr:uid="{00000000-0006-0000-0900-00002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L14" authorId="0" shapeId="0" xr:uid="{00000000-0006-0000-09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900-00003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9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9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4" authorId="0" shapeId="0" xr:uid="{00000000-0006-0000-09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900-00003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4" authorId="0" shapeId="0" xr:uid="{00000000-0006-0000-0900-00003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4" authorId="0" shapeId="0" xr:uid="{00000000-0006-0000-0900-00003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4" authorId="0" shapeId="0" xr:uid="{00000000-0006-0000-09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900-00003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4" authorId="0" shapeId="0" xr:uid="{00000000-0006-0000-0900-00003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4" authorId="0" shapeId="0" xr:uid="{00000000-0006-0000-09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4" authorId="0" shapeId="0" xr:uid="{00000000-0006-0000-09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4" authorId="0" shapeId="0" xr:uid="{00000000-0006-0000-09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4" authorId="0" shapeId="0" xr:uid="{00000000-0006-0000-09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9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9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9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9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9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4" authorId="0" shapeId="0" xr:uid="{00000000-0006-0000-09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9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9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9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9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9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4" authorId="0" shapeId="0" xr:uid="{00000000-0006-0000-09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4" authorId="0" shapeId="0" xr:uid="{00000000-0006-0000-09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900-00004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4" authorId="0" shapeId="0" xr:uid="{00000000-0006-0000-0900-00004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4" authorId="0" shapeId="0" xr:uid="{00000000-0006-0000-09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9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9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4" authorId="0" shapeId="0" xr:uid="{00000000-0006-0000-09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9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4" authorId="0" shapeId="0" xr:uid="{00000000-0006-0000-09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4" authorId="0" shapeId="0" xr:uid="{00000000-0006-0000-09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4" authorId="0" shapeId="0" xr:uid="{00000000-0006-0000-09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9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9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9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9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9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4" authorId="0" shapeId="0" xr:uid="{00000000-0006-0000-09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9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9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900-00005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9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9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9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9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4" authorId="0" shapeId="0" xr:uid="{00000000-0006-0000-09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9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9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4" authorId="0" shapeId="0" xr:uid="{00000000-0006-0000-09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9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4" authorId="0" shapeId="0" xr:uid="{00000000-0006-0000-0900-00006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4" authorId="0" shapeId="0" xr:uid="{00000000-0006-0000-09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4" authorId="0" shapeId="0" xr:uid="{00000000-0006-0000-09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N14" authorId="0" shapeId="0" xr:uid="{00000000-0006-0000-09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4" authorId="0" shapeId="0" xr:uid="{00000000-0006-0000-09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4" authorId="0" shapeId="0" xr:uid="{00000000-0006-0000-09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5" authorId="0" shapeId="0" xr:uid="{00000000-0006-0000-09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5" authorId="0" shapeId="0" xr:uid="{00000000-0006-0000-09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9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5" authorId="0" shapeId="0" xr:uid="{00000000-0006-0000-09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900-00007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5" authorId="0" shapeId="0" xr:uid="{00000000-0006-0000-09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9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9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9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9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9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5" authorId="0" shapeId="0" xr:uid="{00000000-0006-0000-09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5" authorId="0" shapeId="0" xr:uid="{00000000-0006-0000-0900-00007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5" authorId="0" shapeId="0" xr:uid="{00000000-0006-0000-0900-00007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5" authorId="0" shapeId="0" xr:uid="{00000000-0006-0000-09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5" authorId="0" shapeId="0" xr:uid="{00000000-0006-0000-09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5" authorId="0" shapeId="0" xr:uid="{00000000-0006-0000-09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9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9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9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900-00008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5" authorId="0" shapeId="0" xr:uid="{00000000-0006-0000-09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900-00008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5" authorId="0" shapeId="0" xr:uid="{00000000-0006-0000-0900-00008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5" authorId="0" shapeId="0" xr:uid="{00000000-0006-0000-09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X15" authorId="0" shapeId="0" xr:uid="{00000000-0006-0000-09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L15" authorId="0" shapeId="0" xr:uid="{00000000-0006-0000-09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5" authorId="0" shapeId="0" xr:uid="{00000000-0006-0000-09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9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9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9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5" authorId="0" shapeId="0" xr:uid="{00000000-0006-0000-09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900-00008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5" authorId="0" shapeId="0" xr:uid="{00000000-0006-0000-0900-00008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900-00008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5" authorId="0" shapeId="0" xr:uid="{00000000-0006-0000-09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5" authorId="0" shapeId="0" xr:uid="{00000000-0006-0000-0900-00009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900-00009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900-00009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900-00009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9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900-00009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9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5" authorId="0" shapeId="0" xr:uid="{00000000-0006-0000-09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900-00009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900-00009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9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900-00009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9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9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900-00009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5" authorId="0" shapeId="0" xr:uid="{00000000-0006-0000-09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5" authorId="0" shapeId="0" xr:uid="{00000000-0006-0000-09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5" authorId="0" shapeId="0" xr:uid="{00000000-0006-0000-0900-0000A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9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5" authorId="0" shapeId="0" xr:uid="{00000000-0006-0000-09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5" authorId="0" shapeId="0" xr:uid="{00000000-0006-0000-09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5" authorId="0" shapeId="0" xr:uid="{00000000-0006-0000-09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9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5" authorId="0" shapeId="0" xr:uid="{00000000-0006-0000-0900-0000A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9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9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5" authorId="0" shapeId="0" xr:uid="{00000000-0006-0000-09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9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9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9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5" authorId="0" shapeId="0" xr:uid="{00000000-0006-0000-0900-0000A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5" authorId="0" shapeId="0" xr:uid="{00000000-0006-0000-0900-0000B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5" authorId="0" shapeId="0" xr:uid="{00000000-0006-0000-09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5" authorId="0" shapeId="0" xr:uid="{00000000-0006-0000-0900-0000B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900-0000B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9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900-0000B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9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9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5" authorId="0" shapeId="0" xr:uid="{00000000-0006-0000-09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9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9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9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9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9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5" authorId="0" shapeId="0" xr:uid="{00000000-0006-0000-09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900-0000B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9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9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900-0000C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5" authorId="0" shapeId="0" xr:uid="{00000000-0006-0000-0900-0000C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900-0000C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900-0000C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900-0000C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9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9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5" authorId="0" shapeId="0" xr:uid="{00000000-0006-0000-0900-0000C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9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I15" authorId="0" shapeId="0" xr:uid="{00000000-0006-0000-0900-0000C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9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5" authorId="0" shapeId="0" xr:uid="{00000000-0006-0000-09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5" authorId="0" shapeId="0" xr:uid="{00000000-0006-0000-0900-0000C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5" authorId="0" shapeId="0" xr:uid="{00000000-0006-0000-09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5" authorId="0" shapeId="0" xr:uid="{00000000-0006-0000-0900-0000D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5" authorId="0" shapeId="0" xr:uid="{00000000-0006-0000-0900-0000D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900-0000D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6" authorId="0" shapeId="0" xr:uid="{00000000-0006-0000-09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6" authorId="0" shapeId="0" xr:uid="{00000000-0006-0000-0900-0000D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6" authorId="0" shapeId="0" xr:uid="{00000000-0006-0000-0900-0000D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900-0000D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6" authorId="0" shapeId="0" xr:uid="{00000000-0006-0000-0900-0000D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6" authorId="0" shapeId="0" xr:uid="{00000000-0006-0000-0900-0000D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900-0000D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900-0000D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9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900-0000D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9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6" authorId="0" shapeId="0" xr:uid="{00000000-0006-0000-0900-0000D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6" authorId="0" shapeId="0" xr:uid="{00000000-0006-0000-0900-0000D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9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6" authorId="0" shapeId="0" xr:uid="{00000000-0006-0000-0900-0000E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6" authorId="0" shapeId="0" xr:uid="{00000000-0006-0000-0900-0000E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6" authorId="0" shapeId="0" xr:uid="{00000000-0006-0000-0900-0000E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900-0000E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9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6" authorId="0" shapeId="0" xr:uid="{00000000-0006-0000-0900-0000E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900-0000E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6" authorId="0" shapeId="0" xr:uid="{00000000-0006-0000-0900-0000E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900-0000E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6" authorId="0" shapeId="0" xr:uid="{00000000-0006-0000-09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900-0000E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6" authorId="0" shapeId="0" xr:uid="{00000000-0006-0000-0900-0000E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900-0000E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9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9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6" authorId="0" shapeId="0" xr:uid="{00000000-0006-0000-09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9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900-0000F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6" authorId="0" shapeId="0" xr:uid="{00000000-0006-0000-09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9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6" authorId="0" shapeId="0" xr:uid="{00000000-0006-0000-0900-0000F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900-0000F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R16" authorId="0" shapeId="0" xr:uid="{00000000-0006-0000-09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6" authorId="0" shapeId="0" xr:uid="{00000000-0006-0000-09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9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9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900-0000F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6" authorId="0" shapeId="0" xr:uid="{00000000-0006-0000-0900-0000F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900-0000F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9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6" authorId="0" shapeId="0" xr:uid="{00000000-0006-0000-0900-0000F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6" authorId="0" shapeId="0" xr:uid="{00000000-0006-0000-0900-00000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6" authorId="0" shapeId="0" xr:uid="{00000000-0006-0000-09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9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900-00000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6" authorId="0" shapeId="0" xr:uid="{00000000-0006-0000-0900-00000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9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9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900-00000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6" authorId="0" shapeId="0" xr:uid="{00000000-0006-0000-0900-00000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6" authorId="0" shapeId="0" xr:uid="{00000000-0006-0000-09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6" authorId="0" shapeId="0" xr:uid="{00000000-0006-0000-0900-00000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U16" authorId="0" shapeId="0" xr:uid="{00000000-0006-0000-0900-00000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900-00000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6" authorId="0" shapeId="0" xr:uid="{00000000-0006-0000-09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900-00000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6" authorId="0" shapeId="0" xr:uid="{00000000-0006-0000-0900-00000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D16" authorId="0" shapeId="0" xr:uid="{00000000-0006-0000-0900-00001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6" authorId="0" shapeId="0" xr:uid="{00000000-0006-0000-0900-00001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6" authorId="0" shapeId="0" xr:uid="{00000000-0006-0000-09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9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9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9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9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9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6" authorId="0" shapeId="0" xr:uid="{00000000-0006-0000-0900-00001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900-00001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6" authorId="0" shapeId="0" xr:uid="{00000000-0006-0000-0900-00001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900-00001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6" authorId="0" shapeId="0" xr:uid="{00000000-0006-0000-09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9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900-00001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9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900-00002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6" authorId="0" shapeId="0" xr:uid="{00000000-0006-0000-0900-00002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9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9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9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9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6" authorId="0" shapeId="0" xr:uid="{00000000-0006-0000-09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900-00002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6" authorId="0" shapeId="0" xr:uid="{00000000-0006-0000-09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6" authorId="0" shapeId="0" xr:uid="{00000000-0006-0000-0900-00002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6" authorId="0" shapeId="0" xr:uid="{00000000-0006-0000-0900-00002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6" authorId="0" shapeId="0" xr:uid="{00000000-0006-0000-0900-00002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6" authorId="0" shapeId="0" xr:uid="{00000000-0006-0000-0900-00002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6" authorId="0" shapeId="0" xr:uid="{00000000-0006-0000-0900-00002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6" authorId="0" shapeId="0" xr:uid="{00000000-0006-0000-0900-00002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9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M17" authorId="0" shapeId="0" xr:uid="{00000000-0006-0000-09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7" authorId="0" shapeId="0" xr:uid="{00000000-0006-0000-09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7" authorId="0" shapeId="0" xr:uid="{00000000-0006-0000-09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7" authorId="0" shapeId="0" xr:uid="{00000000-0006-0000-09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7" authorId="0" shapeId="0" xr:uid="{00000000-0006-0000-0900-00003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9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9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900-00003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7" authorId="0" shapeId="0" xr:uid="{00000000-0006-0000-09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7" authorId="0" shapeId="0" xr:uid="{00000000-0006-0000-0900-00003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7" authorId="0" shapeId="0" xr:uid="{00000000-0006-0000-0900-00003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9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900-00003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7" authorId="0" shapeId="0" xr:uid="{00000000-0006-0000-09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H17" authorId="0" shapeId="0" xr:uid="{00000000-0006-0000-0900-00003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7" authorId="0" shapeId="0" xr:uid="{00000000-0006-0000-0900-00003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7" authorId="0" shapeId="0" xr:uid="{00000000-0006-0000-0900-00004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900-00004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L17" authorId="0" shapeId="0" xr:uid="{00000000-0006-0000-0900-00004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7" authorId="0" shapeId="0" xr:uid="{00000000-0006-0000-0900-00004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7" authorId="0" shapeId="0" xr:uid="{00000000-0006-0000-0900-00004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7" authorId="0" shapeId="0" xr:uid="{00000000-0006-0000-0900-00004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7" authorId="0" shapeId="0" xr:uid="{00000000-0006-0000-09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7" authorId="0" shapeId="0" xr:uid="{00000000-0006-0000-09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7" authorId="0" shapeId="0" xr:uid="{00000000-0006-0000-09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U17" authorId="0" shapeId="0" xr:uid="{00000000-0006-0000-0900-00004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900-00004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900-00004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7" authorId="0" shapeId="0" xr:uid="{00000000-0006-0000-0900-00004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7" authorId="0" shapeId="0" xr:uid="{00000000-0006-0000-0900-00004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7" authorId="0" shapeId="0" xr:uid="{00000000-0006-0000-09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9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9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7" authorId="0" shapeId="0" xr:uid="{00000000-0006-0000-09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9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9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9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7" authorId="0" shapeId="0" xr:uid="{00000000-0006-0000-0900-00005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7" authorId="0" shapeId="0" xr:uid="{00000000-0006-0000-0900-00005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7" authorId="0" shapeId="0" xr:uid="{00000000-0006-0000-09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9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900-00005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9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900-00005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7" authorId="0" shapeId="0" xr:uid="{00000000-0006-0000-09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9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9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7" authorId="0" shapeId="0" xr:uid="{00000000-0006-0000-0900-00005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9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9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900-00006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7" authorId="0" shapeId="0" xr:uid="{00000000-0006-0000-0900-00006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900-00006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900-00006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B17" authorId="0" shapeId="0" xr:uid="{00000000-0006-0000-0900-00006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7" authorId="0" shapeId="0" xr:uid="{00000000-0006-0000-0900-00006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9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7" authorId="0" shapeId="0" xr:uid="{00000000-0006-0000-0900-00006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7" authorId="0" shapeId="0" xr:uid="{00000000-0006-0000-0900-00006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9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900-00006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900-00006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9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7" authorId="0" shapeId="0" xr:uid="{00000000-0006-0000-0900-00006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900-00007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9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7" authorId="0" shapeId="0" xr:uid="{00000000-0006-0000-09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9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S17" authorId="0" shapeId="0" xr:uid="{00000000-0006-0000-09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7" authorId="0" shapeId="0" xr:uid="{00000000-0006-0000-09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7" authorId="0" shapeId="0" xr:uid="{00000000-0006-0000-0900-00007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900-00007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7" authorId="0" shapeId="0" xr:uid="{00000000-0006-0000-0900-00007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900-00007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7" authorId="0" shapeId="0" xr:uid="{00000000-0006-0000-0900-00007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E17" authorId="0" shapeId="0" xr:uid="{00000000-0006-0000-09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7" authorId="0" shapeId="0" xr:uid="{00000000-0006-0000-0900-00007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7" authorId="0" shapeId="0" xr:uid="{00000000-0006-0000-09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7" authorId="0" shapeId="0" xr:uid="{00000000-0006-0000-09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9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9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9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9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9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7" authorId="0" shapeId="0" xr:uid="{00000000-0006-0000-09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900-00008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900-00008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9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7" authorId="0" shapeId="0" xr:uid="{00000000-0006-0000-0900-00008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900-00008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900-00008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7" authorId="0" shapeId="0" xr:uid="{00000000-0006-0000-0900-00008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900-00008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900-00008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7" authorId="0" shapeId="0" xr:uid="{00000000-0006-0000-09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900-00008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900-00009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9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900-00009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K17" authorId="0" shapeId="0" xr:uid="{00000000-0006-0000-0900-00009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L17" authorId="0" shapeId="0" xr:uid="{00000000-0006-0000-0900-00009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N17" authorId="0" shapeId="0" xr:uid="{00000000-0006-0000-0900-00009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7" authorId="0" shapeId="0" xr:uid="{00000000-0006-0000-09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7" authorId="0" shapeId="0" xr:uid="{00000000-0006-0000-0900-00009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Q17" authorId="0" shapeId="0" xr:uid="{00000000-0006-0000-0900-00009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9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N18" authorId="0" shapeId="0" xr:uid="{00000000-0006-0000-09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P18" authorId="0" shapeId="0" xr:uid="{00000000-0006-0000-0900-00009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9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9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900-00009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8" authorId="0" shapeId="0" xr:uid="{00000000-0006-0000-09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8" authorId="0" shapeId="0" xr:uid="{00000000-0006-0000-09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8" authorId="0" shapeId="0" xr:uid="{00000000-0006-0000-0900-0000A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9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9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G18" authorId="0" shapeId="0" xr:uid="{00000000-0006-0000-0900-0000A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900-0000A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I18" authorId="0" shapeId="0" xr:uid="{00000000-0006-0000-0900-0000A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900-0000A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9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900-0000A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900-0000A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9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8" authorId="0" shapeId="0" xr:uid="{00000000-0006-0000-0900-0000A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8" authorId="0" shapeId="0" xr:uid="{00000000-0006-0000-0900-0000A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8" authorId="0" shapeId="0" xr:uid="{00000000-0006-0000-0900-0000A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900-0000A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8" authorId="0" shapeId="0" xr:uid="{00000000-0006-0000-09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9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900-0000B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9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9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9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9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900-0000B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900-0000B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8" authorId="0" shapeId="0" xr:uid="{00000000-0006-0000-09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8" authorId="0" shapeId="0" xr:uid="{00000000-0006-0000-0900-0000B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S18" authorId="0" shapeId="0" xr:uid="{00000000-0006-0000-09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900-0000B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8" authorId="0" shapeId="0" xr:uid="{00000000-0006-0000-09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8" authorId="0" shapeId="0" xr:uid="{00000000-0006-0000-09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900-0000B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8" authorId="0" shapeId="0" xr:uid="{00000000-0006-0000-0900-0000C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900-0000C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9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E18" authorId="0" shapeId="0" xr:uid="{00000000-0006-0000-09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F18" authorId="0" shapeId="0" xr:uid="{00000000-0006-0000-09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8" authorId="0" shapeId="0" xr:uid="{00000000-0006-0000-09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900-0000C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9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900-0000C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900-0000C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900-0000C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S18" authorId="0" shapeId="0" xr:uid="{00000000-0006-0000-09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8" authorId="0" shapeId="0" xr:uid="{00000000-0006-0000-09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U18" authorId="0" shapeId="0" xr:uid="{00000000-0006-0000-09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8" authorId="0" shapeId="0" xr:uid="{00000000-0006-0000-0900-0000C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8" authorId="0" shapeId="0" xr:uid="{00000000-0006-0000-09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9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E18" authorId="0" shapeId="0" xr:uid="{00000000-0006-0000-0900-0000D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S18" authorId="0" shapeId="0" xr:uid="{00000000-0006-0000-09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8" authorId="0" shapeId="0" xr:uid="{00000000-0006-0000-09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900-0000D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9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900-0000D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900-0000D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G18" authorId="0" shapeId="0" xr:uid="{00000000-0006-0000-09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9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9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8" authorId="0" shapeId="0" xr:uid="{00000000-0006-0000-09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9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9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8" authorId="0" shapeId="0" xr:uid="{00000000-0006-0000-09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9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9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9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9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900-0000E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9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900-0000E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9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900-0000E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900-0000E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H18" authorId="0" shapeId="0" xr:uid="{00000000-0006-0000-09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8" authorId="0" shapeId="0" xr:uid="{00000000-0006-0000-0900-0000E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J18" authorId="0" shapeId="0" xr:uid="{00000000-0006-0000-0900-0000E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L18" authorId="0" shapeId="0" xr:uid="{00000000-0006-0000-0900-0000E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M18" authorId="0" shapeId="0" xr:uid="{00000000-0006-0000-09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O18" authorId="0" shapeId="0" xr:uid="{00000000-0006-0000-09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P18" authorId="0" shapeId="0" xr:uid="{00000000-0006-0000-0900-0000E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A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11" authorId="0" shapeId="0" xr:uid="{00000000-0006-0000-0A00-00000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1" authorId="0" shapeId="0" xr:uid="{00000000-0006-0000-0A00-00000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1" authorId="0" shapeId="0" xr:uid="{00000000-0006-0000-0A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11" authorId="0" shapeId="0" xr:uid="{00000000-0006-0000-0A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1" authorId="0" shapeId="0" xr:uid="{00000000-0006-0000-0A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1" authorId="0" shapeId="0" xr:uid="{00000000-0006-0000-0A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1" authorId="0" shapeId="0" xr:uid="{00000000-0006-0000-0A00-00000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1" authorId="0" shapeId="0" xr:uid="{00000000-0006-0000-0A00-00000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1" authorId="0" shapeId="0" xr:uid="{00000000-0006-0000-0A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1" authorId="0" shapeId="0" xr:uid="{00000000-0006-0000-0A00-00000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1" authorId="0" shapeId="0" xr:uid="{00000000-0006-0000-0A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2" authorId="0" shapeId="0" xr:uid="{00000000-0006-0000-0A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2" authorId="0" shapeId="0" xr:uid="{00000000-0006-0000-0A00-00000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2" authorId="0" shapeId="0" xr:uid="{00000000-0006-0000-0A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2" authorId="0" shapeId="0" xr:uid="{00000000-0006-0000-0A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2" authorId="0" shapeId="0" xr:uid="{00000000-0006-0000-0A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2" authorId="0" shapeId="0" xr:uid="{00000000-0006-0000-0A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2" authorId="0" shapeId="0" xr:uid="{00000000-0006-0000-0A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2" authorId="0" shapeId="0" xr:uid="{00000000-0006-0000-0A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2" authorId="0" shapeId="0" xr:uid="{00000000-0006-0000-0A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2" authorId="0" shapeId="0" xr:uid="{00000000-0006-0000-0A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2" authorId="0" shapeId="0" xr:uid="{00000000-0006-0000-0A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2" authorId="0" shapeId="0" xr:uid="{00000000-0006-0000-0A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2" authorId="0" shapeId="0" xr:uid="{00000000-0006-0000-0A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2" authorId="0" shapeId="0" xr:uid="{00000000-0006-0000-0A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2" authorId="0" shapeId="0" xr:uid="{00000000-0006-0000-0A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3" authorId="0" shapeId="0" xr:uid="{00000000-0006-0000-0A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3" authorId="0" shapeId="0" xr:uid="{00000000-0006-0000-0A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3" authorId="0" shapeId="0" xr:uid="{00000000-0006-0000-0A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3" authorId="0" shapeId="0" xr:uid="{00000000-0006-0000-0A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3" authorId="0" shapeId="0" xr:uid="{00000000-0006-0000-0A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3" authorId="0" shapeId="0" xr:uid="{00000000-0006-0000-0A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3" authorId="0" shapeId="0" xr:uid="{00000000-0006-0000-0A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3" authorId="0" shapeId="0" xr:uid="{00000000-0006-0000-0A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3" authorId="0" shapeId="0" xr:uid="{00000000-0006-0000-0A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3" authorId="0" shapeId="0" xr:uid="{00000000-0006-0000-0A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3" authorId="0" shapeId="0" xr:uid="{00000000-0006-0000-0A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3" authorId="0" shapeId="0" xr:uid="{00000000-0006-0000-0A00-00002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3" authorId="0" shapeId="0" xr:uid="{00000000-0006-0000-0A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3" authorId="0" shapeId="0" xr:uid="{00000000-0006-0000-0A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3" authorId="0" shapeId="0" xr:uid="{00000000-0006-0000-0A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3" authorId="0" shapeId="0" xr:uid="{00000000-0006-0000-0A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4" authorId="0" shapeId="0" xr:uid="{00000000-0006-0000-0A00-00002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4" authorId="0" shapeId="0" xr:uid="{00000000-0006-0000-0A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4" authorId="0" shapeId="0" xr:uid="{00000000-0006-0000-0A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4" authorId="0" shapeId="0" xr:uid="{00000000-0006-0000-0A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4" authorId="0" shapeId="0" xr:uid="{00000000-0006-0000-0A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4" authorId="0" shapeId="0" xr:uid="{00000000-0006-0000-0A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4" authorId="0" shapeId="0" xr:uid="{00000000-0006-0000-0A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4" authorId="0" shapeId="0" xr:uid="{00000000-0006-0000-0A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4" authorId="0" shapeId="0" xr:uid="{00000000-0006-0000-0A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4" authorId="0" shapeId="0" xr:uid="{00000000-0006-0000-0A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4" authorId="0" shapeId="0" xr:uid="{00000000-0006-0000-0A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4" authorId="0" shapeId="0" xr:uid="{00000000-0006-0000-0A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4" authorId="0" shapeId="0" xr:uid="{00000000-0006-0000-0A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4" authorId="0" shapeId="0" xr:uid="{00000000-0006-0000-0A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15" authorId="0" shapeId="0" xr:uid="{00000000-0006-0000-0A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5" authorId="0" shapeId="0" xr:uid="{00000000-0006-0000-0A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5" authorId="0" shapeId="0" xr:uid="{00000000-0006-0000-0A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5" authorId="0" shapeId="0" xr:uid="{00000000-0006-0000-0A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5" authorId="0" shapeId="0" xr:uid="{00000000-0006-0000-0A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5" authorId="0" shapeId="0" xr:uid="{00000000-0006-0000-0A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5" authorId="0" shapeId="0" xr:uid="{00000000-0006-0000-0A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5" authorId="0" shapeId="0" xr:uid="{00000000-0006-0000-0A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5" authorId="0" shapeId="0" xr:uid="{00000000-0006-0000-0A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5" authorId="0" shapeId="0" xr:uid="{00000000-0006-0000-0A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5" authorId="0" shapeId="0" xr:uid="{00000000-0006-0000-0A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5" authorId="0" shapeId="0" xr:uid="{00000000-0006-0000-0A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Q15" authorId="0" shapeId="0" xr:uid="{00000000-0006-0000-0A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5" authorId="0" shapeId="0" xr:uid="{00000000-0006-0000-0A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5" authorId="0" shapeId="0" xr:uid="{00000000-0006-0000-0A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6" authorId="0" shapeId="0" xr:uid="{00000000-0006-0000-0A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6" authorId="0" shapeId="0" xr:uid="{00000000-0006-0000-0A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6" authorId="0" shapeId="0" xr:uid="{00000000-0006-0000-0A00-00004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6" authorId="0" shapeId="0" xr:uid="{00000000-0006-0000-0A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6" authorId="0" shapeId="0" xr:uid="{00000000-0006-0000-0A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6" authorId="0" shapeId="0" xr:uid="{00000000-0006-0000-0A00-00004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6" authorId="0" shapeId="0" xr:uid="{00000000-0006-0000-0A00-00004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6" authorId="0" shapeId="0" xr:uid="{00000000-0006-0000-0A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6" authorId="0" shapeId="0" xr:uid="{00000000-0006-0000-0A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6" authorId="0" shapeId="0" xr:uid="{00000000-0006-0000-0A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6" authorId="0" shapeId="0" xr:uid="{00000000-0006-0000-0A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6" authorId="0" shapeId="0" xr:uid="{00000000-0006-0000-0A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6" authorId="0" shapeId="0" xr:uid="{00000000-0006-0000-0A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6" authorId="0" shapeId="0" xr:uid="{00000000-0006-0000-0A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A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7" authorId="0" shapeId="0" xr:uid="{00000000-0006-0000-0A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A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17" authorId="0" shapeId="0" xr:uid="{00000000-0006-0000-0A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7" authorId="0" shapeId="0" xr:uid="{00000000-0006-0000-0A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7" authorId="0" shapeId="0" xr:uid="{00000000-0006-0000-0A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17" authorId="0" shapeId="0" xr:uid="{00000000-0006-0000-0A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7" authorId="0" shapeId="0" xr:uid="{00000000-0006-0000-0A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17" authorId="0" shapeId="0" xr:uid="{00000000-0006-0000-0A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7" authorId="0" shapeId="0" xr:uid="{00000000-0006-0000-0A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7" authorId="0" shapeId="0" xr:uid="{00000000-0006-0000-0A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7" authorId="0" shapeId="0" xr:uid="{00000000-0006-0000-0A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7" authorId="0" shapeId="0" xr:uid="{00000000-0006-0000-0A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7" authorId="0" shapeId="0" xr:uid="{00000000-0006-0000-0A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O17" authorId="0" shapeId="0" xr:uid="{00000000-0006-0000-0A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7" authorId="0" shapeId="0" xr:uid="{00000000-0006-0000-0A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S17" authorId="0" shapeId="0" xr:uid="{00000000-0006-0000-0A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18" authorId="0" shapeId="0" xr:uid="{00000000-0006-0000-0A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18" authorId="0" shapeId="0" xr:uid="{00000000-0006-0000-0A00-00006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18" authorId="0" shapeId="0" xr:uid="{00000000-0006-0000-0A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18" authorId="0" shapeId="0" xr:uid="{00000000-0006-0000-0A00-00006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18" authorId="0" shapeId="0" xr:uid="{00000000-0006-0000-0A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18" authorId="0" shapeId="0" xr:uid="{00000000-0006-0000-0A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18" authorId="0" shapeId="0" xr:uid="{00000000-0006-0000-0A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J18" authorId="0" shapeId="0" xr:uid="{00000000-0006-0000-0A00-00006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K18" authorId="0" shapeId="0" xr:uid="{00000000-0006-0000-0A00-00007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L18" authorId="0" shapeId="0" xr:uid="{00000000-0006-0000-0A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M18" authorId="0" shapeId="0" xr:uid="{00000000-0006-0000-0A00-00007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N18" authorId="0" shapeId="0" xr:uid="{00000000-0006-0000-0A00-00007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P18" authorId="0" shapeId="0" xr:uid="{00000000-0006-0000-0A00-00007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R18" authorId="0" shapeId="0" xr:uid="{00000000-0006-0000-0A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8" authorId="0" shapeId="0" xr:uid="{00000000-0006-0000-0A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Scott Marley</author>
  </authors>
  <commentList>
    <comment ref="B47" authorId="0" shapeId="0" xr:uid="{066E3183-EC7A-4967-9D9E-AB21DD83538C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147" authorId="0" shapeId="0" xr:uid="{A7183B2B-C095-48BC-BA3A-C476156CBBD2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  <comment ref="B231" authorId="0" shapeId="0" xr:uid="{F39F6F00-2D5C-4CFE-AD4B-94B6494028BC}">
      <text>
        <r>
          <rPr>
            <sz val="8"/>
            <color indexed="81"/>
            <rFont val="Arial"/>
            <family val="2"/>
          </rPr>
          <t>Includes contributing family workers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L10" authorId="0" shapeId="0" xr:uid="{00000000-0006-0000-00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1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EL11" authorId="0" shapeId="0" xr:uid="{00000000-0006-0000-01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1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1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2" authorId="0" shapeId="0" xr:uid="{00000000-0006-0000-01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2" authorId="0" shapeId="0" xr:uid="{00000000-0006-0000-01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2" authorId="0" shapeId="0" xr:uid="{00000000-0006-0000-01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1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1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1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1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1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1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4" authorId="0" shapeId="0" xr:uid="{00000000-0006-0000-01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1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1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1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1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1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1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1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2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BB11" authorId="0" shapeId="0" xr:uid="{00000000-0006-0000-02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2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2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2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1" authorId="0" shapeId="0" xr:uid="{00000000-0006-0000-02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1" authorId="0" shapeId="0" xr:uid="{00000000-0006-0000-02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1" authorId="0" shapeId="0" xr:uid="{00000000-0006-0000-02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1" authorId="0" shapeId="0" xr:uid="{00000000-0006-0000-02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1" authorId="0" shapeId="0" xr:uid="{00000000-0006-0000-02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1" authorId="0" shapeId="0" xr:uid="{00000000-0006-0000-02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2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1" authorId="0" shapeId="0" xr:uid="{00000000-0006-0000-02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1" authorId="0" shapeId="0" xr:uid="{00000000-0006-0000-02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2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1" authorId="0" shapeId="0" xr:uid="{00000000-0006-0000-02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1" authorId="0" shapeId="0" xr:uid="{00000000-0006-0000-02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1" authorId="0" shapeId="0" xr:uid="{00000000-0006-0000-02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1" authorId="0" shapeId="0" xr:uid="{00000000-0006-0000-02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1" authorId="0" shapeId="0" xr:uid="{00000000-0006-0000-02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1" authorId="0" shapeId="0" xr:uid="{00000000-0006-0000-0200-00001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1" authorId="0" shapeId="0" xr:uid="{00000000-0006-0000-02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1" authorId="0" shapeId="0" xr:uid="{00000000-0006-0000-02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1" authorId="0" shapeId="0" xr:uid="{00000000-0006-0000-0200-00001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1" authorId="0" shapeId="0" xr:uid="{00000000-0006-0000-02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1" authorId="0" shapeId="0" xr:uid="{00000000-0006-0000-02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1" authorId="0" shapeId="0" xr:uid="{00000000-0006-0000-02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1" authorId="0" shapeId="0" xr:uid="{00000000-0006-0000-02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2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1" authorId="0" shapeId="0" xr:uid="{00000000-0006-0000-02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1" authorId="0" shapeId="0" xr:uid="{00000000-0006-0000-02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2" authorId="0" shapeId="0" xr:uid="{00000000-0006-0000-02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2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2" authorId="0" shapeId="0" xr:uid="{00000000-0006-0000-02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2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2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2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2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2" authorId="0" shapeId="0" xr:uid="{00000000-0006-0000-02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2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2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2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B12" authorId="0" shapeId="0" xr:uid="{00000000-0006-0000-02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2" authorId="0" shapeId="0" xr:uid="{00000000-0006-0000-02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2" authorId="0" shapeId="0" xr:uid="{00000000-0006-0000-02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2" authorId="0" shapeId="0" xr:uid="{00000000-0006-0000-02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2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2" authorId="0" shapeId="0" xr:uid="{00000000-0006-0000-02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2" authorId="0" shapeId="0" xr:uid="{00000000-0006-0000-02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2" authorId="0" shapeId="0" xr:uid="{00000000-0006-0000-02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2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2" authorId="0" shapeId="0" xr:uid="{00000000-0006-0000-02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200-00003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2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2" authorId="0" shapeId="0" xr:uid="{00000000-0006-0000-02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2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2" authorId="0" shapeId="0" xr:uid="{00000000-0006-0000-02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2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N12" authorId="0" shapeId="0" xr:uid="{00000000-0006-0000-02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2" authorId="0" shapeId="0" xr:uid="{00000000-0006-0000-0200-00003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2" authorId="0" shapeId="0" xr:uid="{00000000-0006-0000-02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2" authorId="0" shapeId="0" xr:uid="{00000000-0006-0000-0200-00003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2" authorId="0" shapeId="0" xr:uid="{00000000-0006-0000-02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2" authorId="0" shapeId="0" xr:uid="{00000000-0006-0000-02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2" authorId="0" shapeId="0" xr:uid="{00000000-0006-0000-02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3" authorId="0" shapeId="0" xr:uid="{00000000-0006-0000-02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2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2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H13" authorId="0" shapeId="0" xr:uid="{00000000-0006-0000-02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2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2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3" authorId="0" shapeId="0" xr:uid="{00000000-0006-0000-02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2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2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3" authorId="0" shapeId="0" xr:uid="{00000000-0006-0000-02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3" authorId="0" shapeId="0" xr:uid="{00000000-0006-0000-02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2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3" authorId="0" shapeId="0" xr:uid="{00000000-0006-0000-02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3" authorId="0" shapeId="0" xr:uid="{00000000-0006-0000-02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3" authorId="0" shapeId="0" xr:uid="{00000000-0006-0000-02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3" authorId="0" shapeId="0" xr:uid="{00000000-0006-0000-0200-00005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3" authorId="0" shapeId="0" xr:uid="{00000000-0006-0000-02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2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3" authorId="0" shapeId="0" xr:uid="{00000000-0006-0000-02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3" authorId="0" shapeId="0" xr:uid="{00000000-0006-0000-02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2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3" authorId="0" shapeId="0" xr:uid="{00000000-0006-0000-02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3" authorId="0" shapeId="0" xr:uid="{00000000-0006-0000-02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3" authorId="0" shapeId="0" xr:uid="{00000000-0006-0000-0200-00005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3" authorId="0" shapeId="0" xr:uid="{00000000-0006-0000-0200-00005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3" authorId="0" shapeId="0" xr:uid="{00000000-0006-0000-02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3" authorId="0" shapeId="0" xr:uid="{00000000-0006-0000-02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3" authorId="0" shapeId="0" xr:uid="{00000000-0006-0000-02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3" authorId="0" shapeId="0" xr:uid="{00000000-0006-0000-02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3" authorId="0" shapeId="0" xr:uid="{00000000-0006-0000-02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3" authorId="0" shapeId="0" xr:uid="{00000000-0006-0000-02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3" authorId="0" shapeId="0" xr:uid="{00000000-0006-0000-02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3" authorId="0" shapeId="0" xr:uid="{00000000-0006-0000-02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3" authorId="0" shapeId="0" xr:uid="{00000000-0006-0000-0200-00006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3" authorId="0" shapeId="0" xr:uid="{00000000-0006-0000-02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3" authorId="0" shapeId="0" xr:uid="{00000000-0006-0000-02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3" authorId="0" shapeId="0" xr:uid="{00000000-0006-0000-0200-00006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3" authorId="0" shapeId="0" xr:uid="{00000000-0006-0000-02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4" authorId="0" shapeId="0" xr:uid="{00000000-0006-0000-02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2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4" authorId="0" shapeId="0" xr:uid="{00000000-0006-0000-02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2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2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4" authorId="0" shapeId="0" xr:uid="{00000000-0006-0000-02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4" authorId="0" shapeId="0" xr:uid="{00000000-0006-0000-02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2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2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2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4" authorId="0" shapeId="0" xr:uid="{00000000-0006-0000-02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2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2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4" authorId="0" shapeId="0" xr:uid="{00000000-0006-0000-02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4" authorId="0" shapeId="0" xr:uid="{00000000-0006-0000-02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2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4" authorId="0" shapeId="0" xr:uid="{00000000-0006-0000-0200-00007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4" authorId="0" shapeId="0" xr:uid="{00000000-0006-0000-0200-00007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M14" authorId="0" shapeId="0" xr:uid="{00000000-0006-0000-02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2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2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Q14" authorId="0" shapeId="0" xr:uid="{00000000-0006-0000-02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4" authorId="0" shapeId="0" xr:uid="{00000000-0006-0000-02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4" authorId="0" shapeId="0" xr:uid="{00000000-0006-0000-02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2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2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2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200-00008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4" authorId="0" shapeId="0" xr:uid="{00000000-0006-0000-02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4" authorId="0" shapeId="0" xr:uid="{00000000-0006-0000-02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4" authorId="0" shapeId="0" xr:uid="{00000000-0006-0000-02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4" authorId="0" shapeId="0" xr:uid="{00000000-0006-0000-0200-00008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4" authorId="0" shapeId="0" xr:uid="{00000000-0006-0000-02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4" authorId="0" shapeId="0" xr:uid="{00000000-0006-0000-02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4" authorId="0" shapeId="0" xr:uid="{00000000-0006-0000-02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4" authorId="0" shapeId="0" xr:uid="{00000000-0006-0000-02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4" authorId="0" shapeId="0" xr:uid="{00000000-0006-0000-02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4" authorId="0" shapeId="0" xr:uid="{00000000-0006-0000-02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4" authorId="0" shapeId="0" xr:uid="{00000000-0006-0000-02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B15" authorId="0" shapeId="0" xr:uid="{00000000-0006-0000-02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2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5" authorId="0" shapeId="0" xr:uid="{00000000-0006-0000-02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5" authorId="0" shapeId="0" xr:uid="{00000000-0006-0000-02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2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2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2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5" authorId="0" shapeId="0" xr:uid="{00000000-0006-0000-02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5" authorId="0" shapeId="0" xr:uid="{00000000-0006-0000-02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2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B15" authorId="0" shapeId="0" xr:uid="{00000000-0006-0000-02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5" authorId="0" shapeId="0" xr:uid="{00000000-0006-0000-02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5" authorId="0" shapeId="0" xr:uid="{00000000-0006-0000-02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L15" authorId="0" shapeId="0" xr:uid="{00000000-0006-0000-02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2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5" authorId="0" shapeId="0" xr:uid="{00000000-0006-0000-02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5" authorId="0" shapeId="0" xr:uid="{00000000-0006-0000-02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5" authorId="0" shapeId="0" xr:uid="{00000000-0006-0000-02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2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2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5" authorId="0" shapeId="0" xr:uid="{00000000-0006-0000-02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5" authorId="0" shapeId="0" xr:uid="{00000000-0006-0000-02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5" authorId="0" shapeId="0" xr:uid="{00000000-0006-0000-02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5" authorId="0" shapeId="0" xr:uid="{00000000-0006-0000-02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5" authorId="0" shapeId="0" xr:uid="{00000000-0006-0000-02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5" authorId="0" shapeId="0" xr:uid="{00000000-0006-0000-02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5" authorId="0" shapeId="0" xr:uid="{00000000-0006-0000-02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5" authorId="0" shapeId="0" xr:uid="{00000000-0006-0000-02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5" authorId="0" shapeId="0" xr:uid="{00000000-0006-0000-02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5" authorId="0" shapeId="0" xr:uid="{00000000-0006-0000-02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5" authorId="0" shapeId="0" xr:uid="{00000000-0006-0000-02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2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2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2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2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2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6" authorId="0" shapeId="0" xr:uid="{00000000-0006-0000-02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6" authorId="0" shapeId="0" xr:uid="{00000000-0006-0000-02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2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6" authorId="0" shapeId="0" xr:uid="{00000000-0006-0000-02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6" authorId="0" shapeId="0" xr:uid="{00000000-0006-0000-02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2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6" authorId="0" shapeId="0" xr:uid="{00000000-0006-0000-02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6" authorId="0" shapeId="0" xr:uid="{00000000-0006-0000-0200-0000B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C16" authorId="0" shapeId="0" xr:uid="{00000000-0006-0000-02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2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6" authorId="0" shapeId="0" xr:uid="{00000000-0006-0000-02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6" authorId="0" shapeId="0" xr:uid="{00000000-0006-0000-0200-0000B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6" authorId="0" shapeId="0" xr:uid="{00000000-0006-0000-02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2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A16" authorId="0" shapeId="0" xr:uid="{00000000-0006-0000-02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6" authorId="0" shapeId="0" xr:uid="{00000000-0006-0000-02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2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6" authorId="0" shapeId="0" xr:uid="{00000000-0006-0000-02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200-0000C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6" authorId="0" shapeId="0" xr:uid="{00000000-0006-0000-0200-0000C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200-0000C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6" authorId="0" shapeId="0" xr:uid="{00000000-0006-0000-0200-0000C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M16" authorId="0" shapeId="0" xr:uid="{00000000-0006-0000-02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6" authorId="0" shapeId="0" xr:uid="{00000000-0006-0000-02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6" authorId="0" shapeId="0" xr:uid="{00000000-0006-0000-02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6" authorId="0" shapeId="0" xr:uid="{00000000-0006-0000-02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6" authorId="0" shapeId="0" xr:uid="{00000000-0006-0000-02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R16" authorId="0" shapeId="0" xr:uid="{00000000-0006-0000-02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S16" authorId="0" shapeId="0" xr:uid="{00000000-0006-0000-02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6" authorId="0" shapeId="0" xr:uid="{00000000-0006-0000-02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2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6" authorId="0" shapeId="0" xr:uid="{00000000-0006-0000-02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C16" authorId="0" shapeId="0" xr:uid="{00000000-0006-0000-02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Y17" authorId="0" shapeId="0" xr:uid="{00000000-0006-0000-02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Z17" authorId="0" shapeId="0" xr:uid="{00000000-0006-0000-02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7" authorId="0" shapeId="0" xr:uid="{00000000-0006-0000-02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2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2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2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2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7" authorId="0" shapeId="0" xr:uid="{00000000-0006-0000-02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R17" authorId="0" shapeId="0" xr:uid="{00000000-0006-0000-02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7" authorId="0" shapeId="0" xr:uid="{00000000-0006-0000-02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7" authorId="0" shapeId="0" xr:uid="{00000000-0006-0000-02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7" authorId="0" shapeId="0" xr:uid="{00000000-0006-0000-02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2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7" authorId="0" shapeId="0" xr:uid="{00000000-0006-0000-02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7" authorId="0" shapeId="0" xr:uid="{00000000-0006-0000-02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2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2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2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B17" authorId="0" shapeId="0" xr:uid="{00000000-0006-0000-02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200-0000E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7" authorId="0" shapeId="0" xr:uid="{00000000-0006-0000-0200-0000E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7" authorId="0" shapeId="0" xr:uid="{00000000-0006-0000-0200-0000E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7" authorId="0" shapeId="0" xr:uid="{00000000-0006-0000-02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7" authorId="0" shapeId="0" xr:uid="{00000000-0006-0000-02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7" authorId="0" shapeId="0" xr:uid="{00000000-0006-0000-02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7" authorId="0" shapeId="0" xr:uid="{00000000-0006-0000-02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P17" authorId="0" shapeId="0" xr:uid="{00000000-0006-0000-02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Q17" authorId="0" shapeId="0" xr:uid="{00000000-0006-0000-02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U17" authorId="0" shapeId="0" xr:uid="{00000000-0006-0000-02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V17" authorId="0" shapeId="0" xr:uid="{00000000-0006-0000-02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W17" authorId="0" shapeId="0" xr:uid="{00000000-0006-0000-0200-0000F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7" authorId="0" shapeId="0" xr:uid="{00000000-0006-0000-02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7" authorId="0" shapeId="0" xr:uid="{00000000-0006-0000-02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Z17" authorId="0" shapeId="0" xr:uid="{00000000-0006-0000-02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7" authorId="0" shapeId="0" xr:uid="{00000000-0006-0000-02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7" authorId="0" shapeId="0" xr:uid="{00000000-0006-0000-02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8" authorId="0" shapeId="0" xr:uid="{00000000-0006-0000-02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2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2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8" authorId="0" shapeId="0" xr:uid="{00000000-0006-0000-02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8" authorId="0" shapeId="0" xr:uid="{00000000-0006-0000-02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Y18" authorId="0" shapeId="0" xr:uid="{00000000-0006-0000-02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2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200-0000F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K18" authorId="0" shapeId="0" xr:uid="{00000000-0006-0000-02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L18" authorId="0" shapeId="0" xr:uid="{00000000-0006-0000-02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8" authorId="0" shapeId="0" xr:uid="{00000000-0006-0000-02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2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2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D18" authorId="0" shapeId="0" xr:uid="{00000000-0006-0000-02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8" authorId="0" shapeId="0" xr:uid="{00000000-0006-0000-02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8" authorId="0" shapeId="0" xr:uid="{00000000-0006-0000-02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200-00000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I18" authorId="0" shapeId="0" xr:uid="{00000000-0006-0000-02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8" authorId="0" shapeId="0" xr:uid="{00000000-0006-0000-02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L18" authorId="0" shapeId="0" xr:uid="{00000000-0006-0000-02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N18" authorId="0" shapeId="0" xr:uid="{00000000-0006-0000-02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O18" authorId="0" shapeId="0" xr:uid="{00000000-0006-0000-02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P18" authorId="0" shapeId="0" xr:uid="{00000000-0006-0000-0200-00000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8" authorId="0" shapeId="0" xr:uid="{00000000-0006-0000-02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Y18" authorId="0" shapeId="0" xr:uid="{00000000-0006-0000-0200-00001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B18" authorId="0" shapeId="0" xr:uid="{00000000-0006-0000-02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8" authorId="0" shapeId="0" xr:uid="{00000000-0006-0000-02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3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V11" authorId="0" shapeId="0" xr:uid="{00000000-0006-0000-03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1" authorId="0" shapeId="0" xr:uid="{00000000-0006-0000-03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300-00000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3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3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3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F11" authorId="0" shapeId="0" xr:uid="{00000000-0006-0000-03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1" authorId="0" shapeId="0" xr:uid="{00000000-0006-0000-03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1" authorId="0" shapeId="0" xr:uid="{00000000-0006-0000-03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3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1" authorId="0" shapeId="0" xr:uid="{00000000-0006-0000-03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300-00000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3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1" authorId="0" shapeId="0" xr:uid="{00000000-0006-0000-03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3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3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1" authorId="0" shapeId="0" xr:uid="{00000000-0006-0000-03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X11" authorId="0" shapeId="0" xr:uid="{00000000-0006-0000-03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A11" authorId="0" shapeId="0" xr:uid="{00000000-0006-0000-03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1" authorId="0" shapeId="0" xr:uid="{00000000-0006-0000-03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3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2" authorId="0" shapeId="0" xr:uid="{00000000-0006-0000-03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2" authorId="0" shapeId="0" xr:uid="{00000000-0006-0000-03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3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3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3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2" authorId="0" shapeId="0" xr:uid="{00000000-0006-0000-03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2" authorId="0" shapeId="0" xr:uid="{00000000-0006-0000-03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3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2" authorId="0" shapeId="0" xr:uid="{00000000-0006-0000-03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3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3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3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2" authorId="0" shapeId="0" xr:uid="{00000000-0006-0000-03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3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300-00002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3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3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3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3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2" authorId="0" shapeId="0" xr:uid="{00000000-0006-0000-03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3" authorId="0" shapeId="0" xr:uid="{00000000-0006-0000-03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3" authorId="0" shapeId="0" xr:uid="{00000000-0006-0000-03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3" authorId="0" shapeId="0" xr:uid="{00000000-0006-0000-03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3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3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3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3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3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3" authorId="0" shapeId="0" xr:uid="{00000000-0006-0000-03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3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3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3" authorId="0" shapeId="0" xr:uid="{00000000-0006-0000-03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3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3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3" authorId="0" shapeId="0" xr:uid="{00000000-0006-0000-03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3" authorId="0" shapeId="0" xr:uid="{00000000-0006-0000-03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3" authorId="0" shapeId="0" xr:uid="{00000000-0006-0000-03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3" authorId="0" shapeId="0" xr:uid="{00000000-0006-0000-03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3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3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3" authorId="0" shapeId="0" xr:uid="{00000000-0006-0000-03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3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3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3" authorId="0" shapeId="0" xr:uid="{00000000-0006-0000-03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3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3" authorId="0" shapeId="0" xr:uid="{00000000-0006-0000-03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3" authorId="0" shapeId="0" xr:uid="{00000000-0006-0000-0300-00004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3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4" authorId="0" shapeId="0" xr:uid="{00000000-0006-0000-03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4" authorId="0" shapeId="0" xr:uid="{00000000-0006-0000-03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4" authorId="0" shapeId="0" xr:uid="{00000000-0006-0000-03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3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3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4" authorId="0" shapeId="0" xr:uid="{00000000-0006-0000-03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4" authorId="0" shapeId="0" xr:uid="{00000000-0006-0000-03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3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3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3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4" authorId="0" shapeId="0" xr:uid="{00000000-0006-0000-03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300-00005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3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3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4" authorId="0" shapeId="0" xr:uid="{00000000-0006-0000-03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3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5" authorId="0" shapeId="0" xr:uid="{00000000-0006-0000-03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3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3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3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5" authorId="0" shapeId="0" xr:uid="{00000000-0006-0000-03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300-00005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3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3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3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5" authorId="0" shapeId="0" xr:uid="{00000000-0006-0000-03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G15" authorId="0" shapeId="0" xr:uid="{00000000-0006-0000-03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3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5" authorId="0" shapeId="0" xr:uid="{00000000-0006-0000-03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3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5" authorId="0" shapeId="0" xr:uid="{00000000-0006-0000-03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5" authorId="0" shapeId="0" xr:uid="{00000000-0006-0000-03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3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P15" authorId="0" shapeId="0" xr:uid="{00000000-0006-0000-03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5" authorId="0" shapeId="0" xr:uid="{00000000-0006-0000-03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5" authorId="0" shapeId="0" xr:uid="{00000000-0006-0000-0300-00006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5" authorId="0" shapeId="0" xr:uid="{00000000-0006-0000-03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5" authorId="0" shapeId="0" xr:uid="{00000000-0006-0000-03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6" authorId="0" shapeId="0" xr:uid="{00000000-0006-0000-03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6" authorId="0" shapeId="0" xr:uid="{00000000-0006-0000-03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3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6" authorId="0" shapeId="0" xr:uid="{00000000-0006-0000-03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3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3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3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3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3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3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6" authorId="0" shapeId="0" xr:uid="{00000000-0006-0000-03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3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6" authorId="0" shapeId="0" xr:uid="{00000000-0006-0000-03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3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6" authorId="0" shapeId="0" xr:uid="{00000000-0006-0000-03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3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6" authorId="0" shapeId="0" xr:uid="{00000000-0006-0000-03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3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3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3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6" authorId="0" shapeId="0" xr:uid="{00000000-0006-0000-03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6" authorId="0" shapeId="0" xr:uid="{00000000-0006-0000-03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7" authorId="0" shapeId="0" xr:uid="{00000000-0006-0000-03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7" authorId="0" shapeId="0" xr:uid="{00000000-0006-0000-03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3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3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7" authorId="0" shapeId="0" xr:uid="{00000000-0006-0000-03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3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7" authorId="0" shapeId="0" xr:uid="{00000000-0006-0000-03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3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3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7" authorId="0" shapeId="0" xr:uid="{00000000-0006-0000-03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M17" authorId="0" shapeId="0" xr:uid="{00000000-0006-0000-03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7" authorId="0" shapeId="0" xr:uid="{00000000-0006-0000-0300-00008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7" authorId="0" shapeId="0" xr:uid="{00000000-0006-0000-03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H18" authorId="0" shapeId="0" xr:uid="{00000000-0006-0000-03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8" authorId="0" shapeId="0" xr:uid="{00000000-0006-0000-03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3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3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D18" authorId="0" shapeId="0" xr:uid="{00000000-0006-0000-03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3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3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M18" authorId="0" shapeId="0" xr:uid="{00000000-0006-0000-03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3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8" authorId="0" shapeId="0" xr:uid="{00000000-0006-0000-03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3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A18" authorId="0" shapeId="0" xr:uid="{00000000-0006-0000-03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M18" authorId="0" shapeId="0" xr:uid="{00000000-0006-0000-03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4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AN11" authorId="0" shapeId="0" xr:uid="{00000000-0006-0000-04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1" authorId="0" shapeId="0" xr:uid="{00000000-0006-0000-04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1" authorId="0" shapeId="0" xr:uid="{00000000-0006-0000-04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1" authorId="0" shapeId="0" xr:uid="{00000000-0006-0000-04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1" authorId="0" shapeId="0" xr:uid="{00000000-0006-0000-0400-00000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T11" authorId="0" shapeId="0" xr:uid="{00000000-0006-0000-04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1" authorId="0" shapeId="0" xr:uid="{00000000-0006-0000-04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4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1" authorId="0" shapeId="0" xr:uid="{00000000-0006-0000-0400-00000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1" authorId="0" shapeId="0" xr:uid="{00000000-0006-0000-04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1" authorId="0" shapeId="0" xr:uid="{00000000-0006-0000-04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1" authorId="0" shapeId="0" xr:uid="{00000000-0006-0000-04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1" authorId="0" shapeId="0" xr:uid="{00000000-0006-0000-04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4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1" authorId="0" shapeId="0" xr:uid="{00000000-0006-0000-0400-00001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1" authorId="0" shapeId="0" xr:uid="{00000000-0006-0000-04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1" authorId="0" shapeId="0" xr:uid="{00000000-0006-0000-04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1" authorId="0" shapeId="0" xr:uid="{00000000-0006-0000-0400-00001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1" authorId="0" shapeId="0" xr:uid="{00000000-0006-0000-0400-00001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4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1" authorId="0" shapeId="0" xr:uid="{00000000-0006-0000-04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1" authorId="0" shapeId="0" xr:uid="{00000000-0006-0000-0400-00001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1" authorId="0" shapeId="0" xr:uid="{00000000-0006-0000-04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1" authorId="0" shapeId="0" xr:uid="{00000000-0006-0000-0400-00001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1" authorId="0" shapeId="0" xr:uid="{00000000-0006-0000-0400-00001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1" authorId="0" shapeId="0" xr:uid="{00000000-0006-0000-0400-00001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1" authorId="0" shapeId="0" xr:uid="{00000000-0006-0000-0400-00001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1" authorId="0" shapeId="0" xr:uid="{00000000-0006-0000-0400-00001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1" authorId="0" shapeId="0" xr:uid="{00000000-0006-0000-0400-00001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1" authorId="0" shapeId="0" xr:uid="{00000000-0006-0000-0400-00001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1" authorId="0" shapeId="0" xr:uid="{00000000-0006-0000-0400-00002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1" authorId="0" shapeId="0" xr:uid="{00000000-0006-0000-04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400-00002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1" authorId="0" shapeId="0" xr:uid="{00000000-0006-0000-0400-00002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1" authorId="0" shapeId="0" xr:uid="{00000000-0006-0000-04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1" authorId="0" shapeId="0" xr:uid="{00000000-0006-0000-04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1" authorId="0" shapeId="0" xr:uid="{00000000-0006-0000-04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1" authorId="0" shapeId="0" xr:uid="{00000000-0006-0000-04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1" authorId="0" shapeId="0" xr:uid="{00000000-0006-0000-04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1" authorId="0" shapeId="0" xr:uid="{00000000-0006-0000-0400-00002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1" authorId="0" shapeId="0" xr:uid="{00000000-0006-0000-04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1" authorId="0" shapeId="0" xr:uid="{00000000-0006-0000-04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1" authorId="0" shapeId="0" xr:uid="{00000000-0006-0000-04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C11" authorId="0" shapeId="0" xr:uid="{00000000-0006-0000-0400-00002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1" authorId="0" shapeId="0" xr:uid="{00000000-0006-0000-0400-00002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1" authorId="0" shapeId="0" xr:uid="{00000000-0006-0000-04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400-00003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1" authorId="0" shapeId="0" xr:uid="{00000000-0006-0000-04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1" authorId="0" shapeId="0" xr:uid="{00000000-0006-0000-0400-00003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1" authorId="0" shapeId="0" xr:uid="{00000000-0006-0000-04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400-00003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1" authorId="0" shapeId="0" xr:uid="{00000000-0006-0000-04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400-00003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1" authorId="0" shapeId="0" xr:uid="{00000000-0006-0000-0400-00003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1" authorId="0" shapeId="0" xr:uid="{00000000-0006-0000-0400-00003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1" authorId="0" shapeId="0" xr:uid="{00000000-0006-0000-0400-00003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1" authorId="0" shapeId="0" xr:uid="{00000000-0006-0000-0400-00003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1" authorId="0" shapeId="0" xr:uid="{00000000-0006-0000-0400-00003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1" authorId="0" shapeId="0" xr:uid="{00000000-0006-0000-04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1" authorId="0" shapeId="0" xr:uid="{00000000-0006-0000-0400-00003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1" authorId="0" shapeId="0" xr:uid="{00000000-0006-0000-04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4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1" authorId="0" shapeId="0" xr:uid="{00000000-0006-0000-0400-00004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1" authorId="0" shapeId="0" xr:uid="{00000000-0006-0000-04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1" authorId="0" shapeId="0" xr:uid="{00000000-0006-0000-0400-00004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1" authorId="0" shapeId="0" xr:uid="{00000000-0006-0000-0400-00004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1" authorId="0" shapeId="0" xr:uid="{00000000-0006-0000-04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1" authorId="0" shapeId="0" xr:uid="{00000000-0006-0000-04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1" authorId="0" shapeId="0" xr:uid="{00000000-0006-0000-04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1" authorId="0" shapeId="0" xr:uid="{00000000-0006-0000-0400-00004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1" authorId="0" shapeId="0" xr:uid="{00000000-0006-0000-04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A11" authorId="0" shapeId="0" xr:uid="{00000000-0006-0000-04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1" authorId="0" shapeId="0" xr:uid="{00000000-0006-0000-04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H11" authorId="0" shapeId="0" xr:uid="{00000000-0006-0000-04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1" authorId="0" shapeId="0" xr:uid="{00000000-0006-0000-0400-00004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1" authorId="0" shapeId="0" xr:uid="{00000000-0006-0000-0400-00004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1" authorId="0" shapeId="0" xr:uid="{00000000-0006-0000-04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4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1" authorId="0" shapeId="0" xr:uid="{00000000-0006-0000-0400-00005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T11" authorId="0" shapeId="0" xr:uid="{00000000-0006-0000-04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4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1" authorId="0" shapeId="0" xr:uid="{00000000-0006-0000-0400-00005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1" authorId="0" shapeId="0" xr:uid="{00000000-0006-0000-0400-00005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1" authorId="0" shapeId="0" xr:uid="{00000000-0006-0000-04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1" authorId="0" shapeId="0" xr:uid="{00000000-0006-0000-0400-00005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1" authorId="0" shapeId="0" xr:uid="{00000000-0006-0000-0400-00005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1" authorId="0" shapeId="0" xr:uid="{00000000-0006-0000-0400-00005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1" authorId="0" shapeId="0" xr:uid="{00000000-0006-0000-04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4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400-00005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1" authorId="0" shapeId="0" xr:uid="{00000000-0006-0000-04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1" authorId="0" shapeId="0" xr:uid="{00000000-0006-0000-04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1" authorId="0" shapeId="0" xr:uid="{00000000-0006-0000-0400-00005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1" authorId="0" shapeId="0" xr:uid="{00000000-0006-0000-04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1" authorId="0" shapeId="0" xr:uid="{00000000-0006-0000-0400-00006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1" authorId="0" shapeId="0" xr:uid="{00000000-0006-0000-0400-00006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1" authorId="0" shapeId="0" xr:uid="{00000000-0006-0000-04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1" authorId="0" shapeId="0" xr:uid="{00000000-0006-0000-04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1" authorId="0" shapeId="0" xr:uid="{00000000-0006-0000-0400-00006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1" authorId="0" shapeId="0" xr:uid="{00000000-0006-0000-04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1" authorId="0" shapeId="0" xr:uid="{00000000-0006-0000-04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1" authorId="0" shapeId="0" xr:uid="{00000000-0006-0000-04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1" authorId="0" shapeId="0" xr:uid="{00000000-0006-0000-04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1" authorId="0" shapeId="0" xr:uid="{00000000-0006-0000-04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1" authorId="0" shapeId="0" xr:uid="{00000000-0006-0000-04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1" authorId="0" shapeId="0" xr:uid="{00000000-0006-0000-04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1" authorId="0" shapeId="0" xr:uid="{00000000-0006-0000-04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2" authorId="0" shapeId="0" xr:uid="{00000000-0006-0000-04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4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2" authorId="0" shapeId="0" xr:uid="{00000000-0006-0000-04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4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2" authorId="0" shapeId="0" xr:uid="{00000000-0006-0000-04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2" authorId="0" shapeId="0" xr:uid="{00000000-0006-0000-04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2" authorId="0" shapeId="0" xr:uid="{00000000-0006-0000-04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2" authorId="0" shapeId="0" xr:uid="{00000000-0006-0000-04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2" authorId="0" shapeId="0" xr:uid="{00000000-0006-0000-04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2" authorId="0" shapeId="0" xr:uid="{00000000-0006-0000-04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2" authorId="0" shapeId="0" xr:uid="{00000000-0006-0000-04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2" authorId="0" shapeId="0" xr:uid="{00000000-0006-0000-04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2" authorId="0" shapeId="0" xr:uid="{00000000-0006-0000-04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4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2" authorId="0" shapeId="0" xr:uid="{00000000-0006-0000-04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2" authorId="0" shapeId="0" xr:uid="{00000000-0006-0000-0400-00007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2" authorId="0" shapeId="0" xr:uid="{00000000-0006-0000-04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2" authorId="0" shapeId="0" xr:uid="{00000000-0006-0000-04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2" authorId="0" shapeId="0" xr:uid="{00000000-0006-0000-0400-00007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2" authorId="0" shapeId="0" xr:uid="{00000000-0006-0000-04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2" authorId="0" shapeId="0" xr:uid="{00000000-0006-0000-0400-00008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400-00008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2" authorId="0" shapeId="0" xr:uid="{00000000-0006-0000-04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2" authorId="0" shapeId="0" xr:uid="{00000000-0006-0000-0400-00008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2" authorId="0" shapeId="0" xr:uid="{00000000-0006-0000-0400-00008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2" authorId="0" shapeId="0" xr:uid="{00000000-0006-0000-04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2" authorId="0" shapeId="0" xr:uid="{00000000-0006-0000-04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H12" authorId="0" shapeId="0" xr:uid="{00000000-0006-0000-0400-00008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2" authorId="0" shapeId="0" xr:uid="{00000000-0006-0000-0400-00008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2" authorId="0" shapeId="0" xr:uid="{00000000-0006-0000-04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2" authorId="0" shapeId="0" xr:uid="{00000000-0006-0000-0400-00008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2" authorId="0" shapeId="0" xr:uid="{00000000-0006-0000-0400-00008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2" authorId="0" shapeId="0" xr:uid="{00000000-0006-0000-0400-00008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2" authorId="0" shapeId="0" xr:uid="{00000000-0006-0000-04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2" authorId="0" shapeId="0" xr:uid="{00000000-0006-0000-04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V12" authorId="0" shapeId="0" xr:uid="{00000000-0006-0000-0400-00009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2" authorId="0" shapeId="0" xr:uid="{00000000-0006-0000-04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X12" authorId="0" shapeId="0" xr:uid="{00000000-0006-0000-0400-00009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2" authorId="0" shapeId="0" xr:uid="{00000000-0006-0000-04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2" authorId="0" shapeId="0" xr:uid="{00000000-0006-0000-04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2" authorId="0" shapeId="0" xr:uid="{00000000-0006-0000-0400-00009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2" authorId="0" shapeId="0" xr:uid="{00000000-0006-0000-04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2" authorId="0" shapeId="0" xr:uid="{00000000-0006-0000-04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4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400-00009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2" authorId="0" shapeId="0" xr:uid="{00000000-0006-0000-04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4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4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4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4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400-00009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2" authorId="0" shapeId="0" xr:uid="{00000000-0006-0000-0400-0000A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2" authorId="0" shapeId="0" xr:uid="{00000000-0006-0000-04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400-0000A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2" authorId="0" shapeId="0" xr:uid="{00000000-0006-0000-0400-0000A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2" authorId="0" shapeId="0" xr:uid="{00000000-0006-0000-0400-0000A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2" authorId="0" shapeId="0" xr:uid="{00000000-0006-0000-0400-0000A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2" authorId="0" shapeId="0" xr:uid="{00000000-0006-0000-0400-0000A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2" authorId="0" shapeId="0" xr:uid="{00000000-0006-0000-0400-0000A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2" authorId="0" shapeId="0" xr:uid="{00000000-0006-0000-0400-0000A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2" authorId="0" shapeId="0" xr:uid="{00000000-0006-0000-04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2" authorId="0" shapeId="0" xr:uid="{00000000-0006-0000-04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2" authorId="0" shapeId="0" xr:uid="{00000000-0006-0000-0400-0000A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2" authorId="0" shapeId="0" xr:uid="{00000000-0006-0000-0400-0000A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2" authorId="0" shapeId="0" xr:uid="{00000000-0006-0000-0400-0000A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2" authorId="0" shapeId="0" xr:uid="{00000000-0006-0000-0400-0000A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2" authorId="0" shapeId="0" xr:uid="{00000000-0006-0000-0400-0000A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2" authorId="0" shapeId="0" xr:uid="{00000000-0006-0000-0400-0000B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2" authorId="0" shapeId="0" xr:uid="{00000000-0006-0000-0400-0000B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2" authorId="0" shapeId="0" xr:uid="{00000000-0006-0000-04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2" authorId="0" shapeId="0" xr:uid="{00000000-0006-0000-04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2" authorId="0" shapeId="0" xr:uid="{00000000-0006-0000-04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2" authorId="0" shapeId="0" xr:uid="{00000000-0006-0000-04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2" authorId="0" shapeId="0" xr:uid="{00000000-0006-0000-04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2" authorId="0" shapeId="0" xr:uid="{00000000-0006-0000-04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2" authorId="0" shapeId="0" xr:uid="{00000000-0006-0000-04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2" authorId="0" shapeId="0" xr:uid="{00000000-0006-0000-0400-0000B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2" authorId="0" shapeId="0" xr:uid="{00000000-0006-0000-04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2" authorId="0" shapeId="0" xr:uid="{00000000-0006-0000-04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2" authorId="0" shapeId="0" xr:uid="{00000000-0006-0000-04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2" authorId="0" shapeId="0" xr:uid="{00000000-0006-0000-04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2" authorId="0" shapeId="0" xr:uid="{00000000-0006-0000-04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400-0000B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X12" authorId="0" shapeId="0" xr:uid="{00000000-0006-0000-0400-0000C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2" authorId="0" shapeId="0" xr:uid="{00000000-0006-0000-0400-0000C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2" authorId="0" shapeId="0" xr:uid="{00000000-0006-0000-0400-0000C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2" authorId="0" shapeId="0" xr:uid="{00000000-0006-0000-0400-0000C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2" authorId="0" shapeId="0" xr:uid="{00000000-0006-0000-0400-0000C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2" authorId="0" shapeId="0" xr:uid="{00000000-0006-0000-04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4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4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2" authorId="0" shapeId="0" xr:uid="{00000000-0006-0000-04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400-0000C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Q12" authorId="0" shapeId="0" xr:uid="{00000000-0006-0000-0400-0000C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2" authorId="0" shapeId="0" xr:uid="{00000000-0006-0000-0400-0000C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2" authorId="0" shapeId="0" xr:uid="{00000000-0006-0000-0400-0000C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2" authorId="0" shapeId="0" xr:uid="{00000000-0006-0000-0400-0000C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2" authorId="0" shapeId="0" xr:uid="{00000000-0006-0000-0400-0000C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2" authorId="0" shapeId="0" xr:uid="{00000000-0006-0000-0400-0000C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400-0000D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2" authorId="0" shapeId="0" xr:uid="{00000000-0006-0000-0400-0000D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2" authorId="0" shapeId="0" xr:uid="{00000000-0006-0000-0400-0000D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2" authorId="0" shapeId="0" xr:uid="{00000000-0006-0000-04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2" authorId="0" shapeId="0" xr:uid="{00000000-0006-0000-04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2" authorId="0" shapeId="0" xr:uid="{00000000-0006-0000-04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2" authorId="0" shapeId="0" xr:uid="{00000000-0006-0000-04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2" authorId="0" shapeId="0" xr:uid="{00000000-0006-0000-04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2" authorId="0" shapeId="0" xr:uid="{00000000-0006-0000-0400-0000D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2" authorId="0" shapeId="0" xr:uid="{00000000-0006-0000-0400-0000D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K12" authorId="0" shapeId="0" xr:uid="{00000000-0006-0000-04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2" authorId="0" shapeId="0" xr:uid="{00000000-0006-0000-0400-0000D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3" authorId="0" shapeId="0" xr:uid="{00000000-0006-0000-04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4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4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400-0000D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3" authorId="0" shapeId="0" xr:uid="{00000000-0006-0000-04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3" authorId="0" shapeId="0" xr:uid="{00000000-0006-0000-04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3" authorId="0" shapeId="0" xr:uid="{00000000-0006-0000-04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3" authorId="0" shapeId="0" xr:uid="{00000000-0006-0000-04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3" authorId="0" shapeId="0" xr:uid="{00000000-0006-0000-0400-0000E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3" authorId="0" shapeId="0" xr:uid="{00000000-0006-0000-04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3" authorId="0" shapeId="0" xr:uid="{00000000-0006-0000-04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3" authorId="0" shapeId="0" xr:uid="{00000000-0006-0000-04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3" authorId="0" shapeId="0" xr:uid="{00000000-0006-0000-04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4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3" authorId="0" shapeId="0" xr:uid="{00000000-0006-0000-0400-0000E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3" authorId="0" shapeId="0" xr:uid="{00000000-0006-0000-0400-0000E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3" authorId="0" shapeId="0" xr:uid="{00000000-0006-0000-04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3" authorId="0" shapeId="0" xr:uid="{00000000-0006-0000-0400-0000E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3" authorId="0" shapeId="0" xr:uid="{00000000-0006-0000-0400-0000E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3" authorId="0" shapeId="0" xr:uid="{00000000-0006-0000-0400-0000E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3" authorId="0" shapeId="0" xr:uid="{00000000-0006-0000-0400-0000F0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3" authorId="0" shapeId="0" xr:uid="{00000000-0006-0000-0400-0000F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3" authorId="0" shapeId="0" xr:uid="{00000000-0006-0000-04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3" authorId="0" shapeId="0" xr:uid="{00000000-0006-0000-0400-0000F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3" authorId="0" shapeId="0" xr:uid="{00000000-0006-0000-0400-0000F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3" authorId="0" shapeId="0" xr:uid="{00000000-0006-0000-0400-0000F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3" authorId="0" shapeId="0" xr:uid="{00000000-0006-0000-0400-0000F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3" authorId="0" shapeId="0" xr:uid="{00000000-0006-0000-0400-0000F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3" authorId="0" shapeId="0" xr:uid="{00000000-0006-0000-0400-0000F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3" authorId="0" shapeId="0" xr:uid="{00000000-0006-0000-0400-0000F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3" authorId="0" shapeId="0" xr:uid="{00000000-0006-0000-0400-0000F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3" authorId="0" shapeId="0" xr:uid="{00000000-0006-0000-0400-0000F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3" authorId="0" shapeId="0" xr:uid="{00000000-0006-0000-0400-0000F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3" authorId="0" shapeId="0" xr:uid="{00000000-0006-0000-0400-0000F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3" authorId="0" shapeId="0" xr:uid="{00000000-0006-0000-0400-0000F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3" authorId="0" shapeId="0" xr:uid="{00000000-0006-0000-04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3" authorId="0" shapeId="0" xr:uid="{00000000-0006-0000-04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3" authorId="0" shapeId="0" xr:uid="{00000000-0006-0000-0400-00000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3" authorId="0" shapeId="0" xr:uid="{00000000-0006-0000-0400-00000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3" authorId="0" shapeId="0" xr:uid="{00000000-0006-0000-0400-00000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3" authorId="0" shapeId="0" xr:uid="{00000000-0006-0000-0400-00000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3" authorId="0" shapeId="0" xr:uid="{00000000-0006-0000-0400-00000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3" authorId="0" shapeId="0" xr:uid="{00000000-0006-0000-0400-00000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3" authorId="0" shapeId="0" xr:uid="{00000000-0006-0000-0400-00000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3" authorId="0" shapeId="0" xr:uid="{00000000-0006-0000-04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4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3" authorId="0" shapeId="0" xr:uid="{00000000-0006-0000-0400-00000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3" authorId="0" shapeId="0" xr:uid="{00000000-0006-0000-0400-00000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400-00000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400-00000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3" authorId="0" shapeId="0" xr:uid="{00000000-0006-0000-04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400-00000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3" authorId="0" shapeId="0" xr:uid="{00000000-0006-0000-04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400-00001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3" authorId="0" shapeId="0" xr:uid="{00000000-0006-0000-0400-00001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3" authorId="0" shapeId="0" xr:uid="{00000000-0006-0000-0400-00001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3" authorId="0" shapeId="0" xr:uid="{00000000-0006-0000-0400-00001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3" authorId="0" shapeId="0" xr:uid="{00000000-0006-0000-04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3" authorId="0" shapeId="0" xr:uid="{00000000-0006-0000-0400-00001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4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3" authorId="0" shapeId="0" xr:uid="{00000000-0006-0000-0400-00001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3" authorId="0" shapeId="0" xr:uid="{00000000-0006-0000-0400-00001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3" authorId="0" shapeId="0" xr:uid="{00000000-0006-0000-0400-00001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3" authorId="0" shapeId="0" xr:uid="{00000000-0006-0000-0400-00001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3" authorId="0" shapeId="0" xr:uid="{00000000-0006-0000-04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3" authorId="0" shapeId="0" xr:uid="{00000000-0006-0000-0400-00001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3" authorId="0" shapeId="0" xr:uid="{00000000-0006-0000-04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3" authorId="0" shapeId="0" xr:uid="{00000000-0006-0000-04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3" authorId="0" shapeId="0" xr:uid="{00000000-0006-0000-0400-00002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3" authorId="0" shapeId="0" xr:uid="{00000000-0006-0000-0400-00002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3" authorId="0" shapeId="0" xr:uid="{00000000-0006-0000-0400-00002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3" authorId="0" shapeId="0" xr:uid="{00000000-0006-0000-04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3" authorId="0" shapeId="0" xr:uid="{00000000-0006-0000-04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3" authorId="0" shapeId="0" xr:uid="{00000000-0006-0000-0400-00002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3" authorId="0" shapeId="0" xr:uid="{00000000-0006-0000-04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3" authorId="0" shapeId="0" xr:uid="{00000000-0006-0000-04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3" authorId="0" shapeId="0" xr:uid="{00000000-0006-0000-04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3" authorId="0" shapeId="0" xr:uid="{00000000-0006-0000-04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3" authorId="0" shapeId="0" xr:uid="{00000000-0006-0000-04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3" authorId="0" shapeId="0" xr:uid="{00000000-0006-0000-04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3" authorId="0" shapeId="0" xr:uid="{00000000-0006-0000-04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3" authorId="0" shapeId="0" xr:uid="{00000000-0006-0000-04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3" authorId="0" shapeId="0" xr:uid="{00000000-0006-0000-04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3" authorId="0" shapeId="0" xr:uid="{00000000-0006-0000-04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4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3" authorId="0" shapeId="0" xr:uid="{00000000-0006-0000-0400-00003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3" authorId="0" shapeId="0" xr:uid="{00000000-0006-0000-0400-00003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400-00003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3" authorId="0" shapeId="0" xr:uid="{00000000-0006-0000-04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4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4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400-00003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O13" authorId="0" shapeId="0" xr:uid="{00000000-0006-0000-04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4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400-00003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3" authorId="0" shapeId="0" xr:uid="{00000000-0006-0000-0400-00003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3" authorId="0" shapeId="0" xr:uid="{00000000-0006-0000-0400-00003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3" authorId="0" shapeId="0" xr:uid="{00000000-0006-0000-0400-00003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400-00003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Y13" authorId="0" shapeId="0" xr:uid="{00000000-0006-0000-0400-00003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3" authorId="0" shapeId="0" xr:uid="{00000000-0006-0000-0400-00004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3" authorId="0" shapeId="0" xr:uid="{00000000-0006-0000-04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3" authorId="0" shapeId="0" xr:uid="{00000000-0006-0000-04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3" authorId="0" shapeId="0" xr:uid="{00000000-0006-0000-04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3" authorId="0" shapeId="0" xr:uid="{00000000-0006-0000-0400-00004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3" authorId="0" shapeId="0" xr:uid="{00000000-0006-0000-04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3" authorId="0" shapeId="0" xr:uid="{00000000-0006-0000-0400-00004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J13" authorId="0" shapeId="0" xr:uid="{00000000-0006-0000-04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3" authorId="0" shapeId="0" xr:uid="{00000000-0006-0000-04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3" authorId="0" shapeId="0" xr:uid="{00000000-0006-0000-0400-00004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4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4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O14" authorId="0" shapeId="0" xr:uid="{00000000-0006-0000-04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4" authorId="0" shapeId="0" xr:uid="{00000000-0006-0000-04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4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4" authorId="0" shapeId="0" xr:uid="{00000000-0006-0000-0400-00004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4" authorId="0" shapeId="0" xr:uid="{00000000-0006-0000-04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4" authorId="0" shapeId="0" xr:uid="{00000000-0006-0000-04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4" authorId="0" shapeId="0" xr:uid="{00000000-0006-0000-0400-00005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4" authorId="0" shapeId="0" xr:uid="{00000000-0006-0000-04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4" authorId="0" shapeId="0" xr:uid="{00000000-0006-0000-04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4" authorId="0" shapeId="0" xr:uid="{00000000-0006-0000-04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4" authorId="0" shapeId="0" xr:uid="{00000000-0006-0000-04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4" authorId="0" shapeId="0" xr:uid="{00000000-0006-0000-04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4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4" authorId="0" shapeId="0" xr:uid="{00000000-0006-0000-0400-00005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4" authorId="0" shapeId="0" xr:uid="{00000000-0006-0000-0400-00005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4" authorId="0" shapeId="0" xr:uid="{00000000-0006-0000-0400-00005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4" authorId="0" shapeId="0" xr:uid="{00000000-0006-0000-0400-00005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4" authorId="0" shapeId="0" xr:uid="{00000000-0006-0000-04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4" authorId="0" shapeId="0" xr:uid="{00000000-0006-0000-0400-00005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4" authorId="0" shapeId="0" xr:uid="{00000000-0006-0000-0400-00005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4" authorId="0" shapeId="0" xr:uid="{00000000-0006-0000-0400-00006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4" authorId="0" shapeId="0" xr:uid="{00000000-0006-0000-04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400-00006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4" authorId="0" shapeId="0" xr:uid="{00000000-0006-0000-0400-00006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4" authorId="0" shapeId="0" xr:uid="{00000000-0006-0000-04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4" authorId="0" shapeId="0" xr:uid="{00000000-0006-0000-0400-00006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4" authorId="0" shapeId="0" xr:uid="{00000000-0006-0000-0400-00006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4" authorId="0" shapeId="0" xr:uid="{00000000-0006-0000-04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4" authorId="0" shapeId="0" xr:uid="{00000000-0006-0000-0400-00006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4" authorId="0" shapeId="0" xr:uid="{00000000-0006-0000-0400-00006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4" authorId="0" shapeId="0" xr:uid="{00000000-0006-0000-0400-00006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4" authorId="0" shapeId="0" xr:uid="{00000000-0006-0000-0400-00006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Y14" authorId="0" shapeId="0" xr:uid="{00000000-0006-0000-0400-00006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4" authorId="0" shapeId="0" xr:uid="{00000000-0006-0000-0400-00006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4" authorId="0" shapeId="0" xr:uid="{00000000-0006-0000-0400-00006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4" authorId="0" shapeId="0" xr:uid="{00000000-0006-0000-0400-00006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4" authorId="0" shapeId="0" xr:uid="{00000000-0006-0000-0400-00007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4" authorId="0" shapeId="0" xr:uid="{00000000-0006-0000-04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4" authorId="0" shapeId="0" xr:uid="{00000000-0006-0000-0400-00007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4" authorId="0" shapeId="0" xr:uid="{00000000-0006-0000-04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4" authorId="0" shapeId="0" xr:uid="{00000000-0006-0000-0400-00007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4" authorId="0" shapeId="0" xr:uid="{00000000-0006-0000-0400-00007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4" authorId="0" shapeId="0" xr:uid="{00000000-0006-0000-04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400-00007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400-00007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4" authorId="0" shapeId="0" xr:uid="{00000000-0006-0000-04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4" authorId="0" shapeId="0" xr:uid="{00000000-0006-0000-04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4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400-00007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4" authorId="0" shapeId="0" xr:uid="{00000000-0006-0000-0400-00007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400-00007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4" authorId="0" shapeId="0" xr:uid="{00000000-0006-0000-0400-00007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4" authorId="0" shapeId="0" xr:uid="{00000000-0006-0000-0400-00008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4" authorId="0" shapeId="0" xr:uid="{00000000-0006-0000-04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4" authorId="0" shapeId="0" xr:uid="{00000000-0006-0000-04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4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4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4" authorId="0" shapeId="0" xr:uid="{00000000-0006-0000-0400-00008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4" authorId="0" shapeId="0" xr:uid="{00000000-0006-0000-0400-00008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4" authorId="0" shapeId="0" xr:uid="{00000000-0006-0000-0400-00008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4" authorId="0" shapeId="0" xr:uid="{00000000-0006-0000-0400-00008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4" authorId="0" shapeId="0" xr:uid="{00000000-0006-0000-0400-00008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4" authorId="0" shapeId="0" xr:uid="{00000000-0006-0000-04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4" authorId="0" shapeId="0" xr:uid="{00000000-0006-0000-0400-00008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4" authorId="0" shapeId="0" xr:uid="{00000000-0006-0000-04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T14" authorId="0" shapeId="0" xr:uid="{00000000-0006-0000-04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4" authorId="0" shapeId="0" xr:uid="{00000000-0006-0000-04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4" authorId="0" shapeId="0" xr:uid="{00000000-0006-0000-04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4" authorId="0" shapeId="0" xr:uid="{00000000-0006-0000-0400-00009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4" authorId="0" shapeId="0" xr:uid="{00000000-0006-0000-04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4" authorId="0" shapeId="0" xr:uid="{00000000-0006-0000-04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4" authorId="0" shapeId="0" xr:uid="{00000000-0006-0000-04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4" authorId="0" shapeId="0" xr:uid="{00000000-0006-0000-04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4" authorId="0" shapeId="0" xr:uid="{00000000-0006-0000-04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4" authorId="0" shapeId="0" xr:uid="{00000000-0006-0000-04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4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4" authorId="0" shapeId="0" xr:uid="{00000000-0006-0000-0400-00009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4" authorId="0" shapeId="0" xr:uid="{00000000-0006-0000-04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4" authorId="0" shapeId="0" xr:uid="{00000000-0006-0000-04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4" authorId="0" shapeId="0" xr:uid="{00000000-0006-0000-0400-00009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4" authorId="0" shapeId="0" xr:uid="{00000000-0006-0000-04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4" authorId="0" shapeId="0" xr:uid="{00000000-0006-0000-0400-00009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Y14" authorId="0" shapeId="0" xr:uid="{00000000-0006-0000-04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4" authorId="0" shapeId="0" xr:uid="{00000000-0006-0000-04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4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4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4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400-0000A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4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4" authorId="0" shapeId="0" xr:uid="{00000000-0006-0000-04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400-0000A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400-0000A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4" authorId="0" shapeId="0" xr:uid="{00000000-0006-0000-04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4" authorId="0" shapeId="0" xr:uid="{00000000-0006-0000-0400-0000A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4" authorId="0" shapeId="0" xr:uid="{00000000-0006-0000-04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4" authorId="0" shapeId="0" xr:uid="{00000000-0006-0000-04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4" authorId="0" shapeId="0" xr:uid="{00000000-0006-0000-0400-0000A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4" authorId="0" shapeId="0" xr:uid="{00000000-0006-0000-04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4" authorId="0" shapeId="0" xr:uid="{00000000-0006-0000-04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4" authorId="0" shapeId="0" xr:uid="{00000000-0006-0000-0400-0000A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4" authorId="0" shapeId="0" xr:uid="{00000000-0006-0000-0400-0000B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4" authorId="0" shapeId="0" xr:uid="{00000000-0006-0000-0400-0000B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4" authorId="0" shapeId="0" xr:uid="{00000000-0006-0000-0400-0000B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4" authorId="0" shapeId="0" xr:uid="{00000000-0006-0000-0400-0000B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4" authorId="0" shapeId="0" xr:uid="{00000000-0006-0000-0400-0000B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4" authorId="0" shapeId="0" xr:uid="{00000000-0006-0000-0400-0000B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4" authorId="0" shapeId="0" xr:uid="{00000000-0006-0000-0400-0000B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400-0000B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400-0000B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400-0000B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400-0000B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5" authorId="0" shapeId="0" xr:uid="{00000000-0006-0000-0400-0000B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5" authorId="0" shapeId="0" xr:uid="{00000000-0006-0000-0400-0000B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5" authorId="0" shapeId="0" xr:uid="{00000000-0006-0000-0400-0000B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5" authorId="0" shapeId="0" xr:uid="{00000000-0006-0000-0400-0000B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5" authorId="0" shapeId="0" xr:uid="{00000000-0006-0000-0400-0000B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5" authorId="0" shapeId="0" xr:uid="{00000000-0006-0000-0400-0000C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400-0000C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5" authorId="0" shapeId="0" xr:uid="{00000000-0006-0000-0400-0000C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5" authorId="0" shapeId="0" xr:uid="{00000000-0006-0000-0400-0000C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5" authorId="0" shapeId="0" xr:uid="{00000000-0006-0000-0400-0000C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T15" authorId="0" shapeId="0" xr:uid="{00000000-0006-0000-0400-0000C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5" authorId="0" shapeId="0" xr:uid="{00000000-0006-0000-0400-0000C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5" authorId="0" shapeId="0" xr:uid="{00000000-0006-0000-0400-0000C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5" authorId="0" shapeId="0" xr:uid="{00000000-0006-0000-0400-0000C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X15" authorId="0" shapeId="0" xr:uid="{00000000-0006-0000-0400-0000C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5" authorId="0" shapeId="0" xr:uid="{00000000-0006-0000-0400-0000C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Z15" authorId="0" shapeId="0" xr:uid="{00000000-0006-0000-0400-0000C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5" authorId="0" shapeId="0" xr:uid="{00000000-0006-0000-0400-0000C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5" authorId="0" shapeId="0" xr:uid="{00000000-0006-0000-0400-0000C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5" authorId="0" shapeId="0" xr:uid="{00000000-0006-0000-0400-0000C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400-0000C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5" authorId="0" shapeId="0" xr:uid="{00000000-0006-0000-0400-0000D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5" authorId="0" shapeId="0" xr:uid="{00000000-0006-0000-0400-0000D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G15" authorId="0" shapeId="0" xr:uid="{00000000-0006-0000-0400-0000D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5" authorId="0" shapeId="0" xr:uid="{00000000-0006-0000-0400-0000D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5" authorId="0" shapeId="0" xr:uid="{00000000-0006-0000-0400-0000D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5" authorId="0" shapeId="0" xr:uid="{00000000-0006-0000-0400-0000D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5" authorId="0" shapeId="0" xr:uid="{00000000-0006-0000-0400-0000D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L15" authorId="0" shapeId="0" xr:uid="{00000000-0006-0000-0400-0000D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5" authorId="0" shapeId="0" xr:uid="{00000000-0006-0000-0400-0000D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5" authorId="0" shapeId="0" xr:uid="{00000000-0006-0000-0400-0000D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5" authorId="0" shapeId="0" xr:uid="{00000000-0006-0000-0400-0000D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400-0000D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5" authorId="0" shapeId="0" xr:uid="{00000000-0006-0000-0400-0000D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5" authorId="0" shapeId="0" xr:uid="{00000000-0006-0000-0400-0000D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5" authorId="0" shapeId="0" xr:uid="{00000000-0006-0000-0400-0000D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5" authorId="0" shapeId="0" xr:uid="{00000000-0006-0000-0400-0000D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5" authorId="0" shapeId="0" xr:uid="{00000000-0006-0000-0400-0000E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5" authorId="0" shapeId="0" xr:uid="{00000000-0006-0000-0400-0000E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5" authorId="0" shapeId="0" xr:uid="{00000000-0006-0000-0400-0000E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5" authorId="0" shapeId="0" xr:uid="{00000000-0006-0000-0400-0000E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5" authorId="0" shapeId="0" xr:uid="{00000000-0006-0000-0400-0000E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5" authorId="0" shapeId="0" xr:uid="{00000000-0006-0000-0400-0000E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5" authorId="0" shapeId="0" xr:uid="{00000000-0006-0000-0400-0000E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5" authorId="0" shapeId="0" xr:uid="{00000000-0006-0000-0400-0000E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5" authorId="0" shapeId="0" xr:uid="{00000000-0006-0000-0400-0000E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5" authorId="0" shapeId="0" xr:uid="{00000000-0006-0000-0400-0000E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5" authorId="0" shapeId="0" xr:uid="{00000000-0006-0000-0400-0000E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400-0000E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400-0000E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5" authorId="0" shapeId="0" xr:uid="{00000000-0006-0000-0400-0000E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400-0000E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5" authorId="0" shapeId="0" xr:uid="{00000000-0006-0000-0400-0000E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5" authorId="0" shapeId="0" xr:uid="{00000000-0006-0000-0400-0000F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B15" authorId="0" shapeId="0" xr:uid="{00000000-0006-0000-0400-0000F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5" authorId="0" shapeId="0" xr:uid="{00000000-0006-0000-0400-0000F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5" authorId="0" shapeId="0" xr:uid="{00000000-0006-0000-0400-0000F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I15" authorId="0" shapeId="0" xr:uid="{00000000-0006-0000-0400-0000F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J15" authorId="0" shapeId="0" xr:uid="{00000000-0006-0000-0400-0000F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5" authorId="0" shapeId="0" xr:uid="{00000000-0006-0000-0400-0000F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5" authorId="0" shapeId="0" xr:uid="{00000000-0006-0000-0400-0000F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5" authorId="0" shapeId="0" xr:uid="{00000000-0006-0000-0400-0000F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5" authorId="0" shapeId="0" xr:uid="{00000000-0006-0000-0400-0000F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5" authorId="0" shapeId="0" xr:uid="{00000000-0006-0000-0400-0000FA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5" authorId="0" shapeId="0" xr:uid="{00000000-0006-0000-0400-0000F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Q15" authorId="0" shapeId="0" xr:uid="{00000000-0006-0000-0400-0000FC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5" authorId="0" shapeId="0" xr:uid="{00000000-0006-0000-0400-0000F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5" authorId="0" shapeId="0" xr:uid="{00000000-0006-0000-0400-0000F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5" authorId="0" shapeId="0" xr:uid="{00000000-0006-0000-0400-0000F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5" authorId="0" shapeId="0" xr:uid="{00000000-0006-0000-0400-00000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5" authorId="0" shapeId="0" xr:uid="{00000000-0006-0000-0400-00000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5" authorId="0" shapeId="0" xr:uid="{00000000-0006-0000-0400-00000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5" authorId="0" shapeId="0" xr:uid="{00000000-0006-0000-0400-00000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5" authorId="0" shapeId="0" xr:uid="{00000000-0006-0000-0400-00000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D15" authorId="0" shapeId="0" xr:uid="{00000000-0006-0000-0400-00000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5" authorId="0" shapeId="0" xr:uid="{00000000-0006-0000-0400-00000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400-00000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J15" authorId="0" shapeId="0" xr:uid="{00000000-0006-0000-0400-00000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N15" authorId="0" shapeId="0" xr:uid="{00000000-0006-0000-0400-00000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5" authorId="0" shapeId="0" xr:uid="{00000000-0006-0000-0400-00000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5" authorId="0" shapeId="0" xr:uid="{00000000-0006-0000-0400-00000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T15" authorId="0" shapeId="0" xr:uid="{00000000-0006-0000-0400-00000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5" authorId="0" shapeId="0" xr:uid="{00000000-0006-0000-0400-00000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5" authorId="0" shapeId="0" xr:uid="{00000000-0006-0000-0400-00000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400-00000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5" authorId="0" shapeId="0" xr:uid="{00000000-0006-0000-0400-00001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5" authorId="0" shapeId="0" xr:uid="{00000000-0006-0000-0400-00001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C15" authorId="0" shapeId="0" xr:uid="{00000000-0006-0000-0400-00001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400-00001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400-00001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400-00001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400-00001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400-00001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5" authorId="0" shapeId="0" xr:uid="{00000000-0006-0000-0400-00001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400-00001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400-00001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400-00001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5" authorId="0" shapeId="0" xr:uid="{00000000-0006-0000-0400-00001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5" authorId="0" shapeId="0" xr:uid="{00000000-0006-0000-0400-00001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5" authorId="0" shapeId="0" xr:uid="{00000000-0006-0000-0400-00001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C15" authorId="0" shapeId="0" xr:uid="{00000000-0006-0000-0400-00001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5" authorId="0" shapeId="0" xr:uid="{00000000-0006-0000-0400-00002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5" authorId="0" shapeId="0" xr:uid="{00000000-0006-0000-0400-00002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F15" authorId="0" shapeId="0" xr:uid="{00000000-0006-0000-0400-00002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H15" authorId="0" shapeId="0" xr:uid="{00000000-0006-0000-0400-00002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5" authorId="0" shapeId="0" xr:uid="{00000000-0006-0000-0400-00002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5" authorId="0" shapeId="0" xr:uid="{00000000-0006-0000-0400-00002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5" authorId="0" shapeId="0" xr:uid="{00000000-0006-0000-0400-00002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5" authorId="0" shapeId="0" xr:uid="{00000000-0006-0000-0400-00002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6" authorId="0" shapeId="0" xr:uid="{00000000-0006-0000-0400-00002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400-00002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6" authorId="0" shapeId="0" xr:uid="{00000000-0006-0000-0400-00002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400-00002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6" authorId="0" shapeId="0" xr:uid="{00000000-0006-0000-0400-00002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6" authorId="0" shapeId="0" xr:uid="{00000000-0006-0000-0400-00002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6" authorId="0" shapeId="0" xr:uid="{00000000-0006-0000-0400-00002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C16" authorId="0" shapeId="0" xr:uid="{00000000-0006-0000-0400-00002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6" authorId="0" shapeId="0" xr:uid="{00000000-0006-0000-0400-00003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F16" authorId="0" shapeId="0" xr:uid="{00000000-0006-0000-0400-00003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6" authorId="0" shapeId="0" xr:uid="{00000000-0006-0000-0400-00003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6" authorId="0" shapeId="0" xr:uid="{00000000-0006-0000-0400-00003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6" authorId="0" shapeId="0" xr:uid="{00000000-0006-0000-0400-00003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6" authorId="0" shapeId="0" xr:uid="{00000000-0006-0000-0400-00003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6" authorId="0" shapeId="0" xr:uid="{00000000-0006-0000-0400-00003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6" authorId="0" shapeId="0" xr:uid="{00000000-0006-0000-0400-00003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6" authorId="0" shapeId="0" xr:uid="{00000000-0006-0000-0400-00003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6" authorId="0" shapeId="0" xr:uid="{00000000-0006-0000-0400-00003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6" authorId="0" shapeId="0" xr:uid="{00000000-0006-0000-0400-00003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6" authorId="0" shapeId="0" xr:uid="{00000000-0006-0000-0400-00003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6" authorId="0" shapeId="0" xr:uid="{00000000-0006-0000-0400-00003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400-00003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6" authorId="0" shapeId="0" xr:uid="{00000000-0006-0000-0400-00003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6" authorId="0" shapeId="0" xr:uid="{00000000-0006-0000-0400-00003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6" authorId="0" shapeId="0" xr:uid="{00000000-0006-0000-0400-00004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6" authorId="0" shapeId="0" xr:uid="{00000000-0006-0000-0400-00004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6" authorId="0" shapeId="0" xr:uid="{00000000-0006-0000-0400-00004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6" authorId="0" shapeId="0" xr:uid="{00000000-0006-0000-0400-00004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6" authorId="0" shapeId="0" xr:uid="{00000000-0006-0000-0400-00004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I16" authorId="0" shapeId="0" xr:uid="{00000000-0006-0000-0400-00004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6" authorId="0" shapeId="0" xr:uid="{00000000-0006-0000-0400-00004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6" authorId="0" shapeId="0" xr:uid="{00000000-0006-0000-0400-00004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6" authorId="0" shapeId="0" xr:uid="{00000000-0006-0000-0400-00004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6" authorId="0" shapeId="0" xr:uid="{00000000-0006-0000-0400-00004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R16" authorId="0" shapeId="0" xr:uid="{00000000-0006-0000-0400-00004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6" authorId="0" shapeId="0" xr:uid="{00000000-0006-0000-0400-00004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U16" authorId="0" shapeId="0" xr:uid="{00000000-0006-0000-0400-00004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6" authorId="0" shapeId="0" xr:uid="{00000000-0006-0000-0400-00004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6" authorId="0" shapeId="0" xr:uid="{00000000-0006-0000-0400-00004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6" authorId="0" shapeId="0" xr:uid="{00000000-0006-0000-0400-00004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6" authorId="0" shapeId="0" xr:uid="{00000000-0006-0000-0400-00005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6" authorId="0" shapeId="0" xr:uid="{00000000-0006-0000-0400-00005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6" authorId="0" shapeId="0" xr:uid="{00000000-0006-0000-0400-000052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6" authorId="0" shapeId="0" xr:uid="{00000000-0006-0000-0400-00005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6" authorId="0" shapeId="0" xr:uid="{00000000-0006-0000-0400-00005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6" authorId="0" shapeId="0" xr:uid="{00000000-0006-0000-0400-00005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6" authorId="0" shapeId="0" xr:uid="{00000000-0006-0000-0400-00005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6" authorId="0" shapeId="0" xr:uid="{00000000-0006-0000-0400-00005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6" authorId="0" shapeId="0" xr:uid="{00000000-0006-0000-0400-00005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J16" authorId="0" shapeId="0" xr:uid="{00000000-0006-0000-0400-00005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400-00005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6" authorId="0" shapeId="0" xr:uid="{00000000-0006-0000-0400-00005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6" authorId="0" shapeId="0" xr:uid="{00000000-0006-0000-0400-00005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Y16" authorId="0" shapeId="0" xr:uid="{00000000-0006-0000-0400-00005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Z16" authorId="0" shapeId="0" xr:uid="{00000000-0006-0000-0400-00005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6" authorId="0" shapeId="0" xr:uid="{00000000-0006-0000-0400-00005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400-00006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6" authorId="0" shapeId="0" xr:uid="{00000000-0006-0000-0400-00006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G16" authorId="0" shapeId="0" xr:uid="{00000000-0006-0000-0400-00006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6" authorId="0" shapeId="0" xr:uid="{00000000-0006-0000-0400-00006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6" authorId="0" shapeId="0" xr:uid="{00000000-0006-0000-0400-00006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400-00006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K16" authorId="0" shapeId="0" xr:uid="{00000000-0006-0000-0400-00006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6" authorId="0" shapeId="0" xr:uid="{00000000-0006-0000-0400-00006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6" authorId="0" shapeId="0" xr:uid="{00000000-0006-0000-0400-00006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6" authorId="0" shapeId="0" xr:uid="{00000000-0006-0000-0400-00006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O16" authorId="0" shapeId="0" xr:uid="{00000000-0006-0000-0400-00006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6" authorId="0" shapeId="0" xr:uid="{00000000-0006-0000-0400-00006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6" authorId="0" shapeId="0" xr:uid="{00000000-0006-0000-0400-00006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R16" authorId="0" shapeId="0" xr:uid="{00000000-0006-0000-0400-00006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6" authorId="0" shapeId="0" xr:uid="{00000000-0006-0000-0400-00006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6" authorId="0" shapeId="0" xr:uid="{00000000-0006-0000-0400-00006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X16" authorId="0" shapeId="0" xr:uid="{00000000-0006-0000-0400-00007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6" authorId="0" shapeId="0" xr:uid="{00000000-0006-0000-0400-00007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6" authorId="0" shapeId="0" xr:uid="{00000000-0006-0000-0400-00007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6" authorId="0" shapeId="0" xr:uid="{00000000-0006-0000-0400-00007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6" authorId="0" shapeId="0" xr:uid="{00000000-0006-0000-0400-00007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6" authorId="0" shapeId="0" xr:uid="{00000000-0006-0000-0400-00007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6" authorId="0" shapeId="0" xr:uid="{00000000-0006-0000-0400-00007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6" authorId="0" shapeId="0" xr:uid="{00000000-0006-0000-0400-00007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6" authorId="0" shapeId="0" xr:uid="{00000000-0006-0000-0400-00007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6" authorId="0" shapeId="0" xr:uid="{00000000-0006-0000-0400-00007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6" authorId="0" shapeId="0" xr:uid="{00000000-0006-0000-0400-00007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6" authorId="0" shapeId="0" xr:uid="{00000000-0006-0000-0400-00007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6" authorId="0" shapeId="0" xr:uid="{00000000-0006-0000-0400-00007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6" authorId="0" shapeId="0" xr:uid="{00000000-0006-0000-0400-00007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6" authorId="0" shapeId="0" xr:uid="{00000000-0006-0000-0400-00007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400-00007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400-00008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400-00008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400-00008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6" authorId="0" shapeId="0" xr:uid="{00000000-0006-0000-0400-00008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400-00008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400-00008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R16" authorId="0" shapeId="0" xr:uid="{00000000-0006-0000-0400-00008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400-00008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6" authorId="0" shapeId="0" xr:uid="{00000000-0006-0000-0400-00008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400-00008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6" authorId="0" shapeId="0" xr:uid="{00000000-0006-0000-0400-00008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6" authorId="0" shapeId="0" xr:uid="{00000000-0006-0000-0400-00008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Z16" authorId="0" shapeId="0" xr:uid="{00000000-0006-0000-0400-00008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B16" authorId="0" shapeId="0" xr:uid="{00000000-0006-0000-0400-00008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6" authorId="0" shapeId="0" xr:uid="{00000000-0006-0000-0400-00008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6" authorId="0" shapeId="0" xr:uid="{00000000-0006-0000-0400-00008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E16" authorId="0" shapeId="0" xr:uid="{00000000-0006-0000-0400-00009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6" authorId="0" shapeId="0" xr:uid="{00000000-0006-0000-0400-00009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6" authorId="0" shapeId="0" xr:uid="{00000000-0006-0000-0400-00009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6" authorId="0" shapeId="0" xr:uid="{00000000-0006-0000-0400-00009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6" authorId="0" shapeId="0" xr:uid="{00000000-0006-0000-0400-00009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6" authorId="0" shapeId="0" xr:uid="{00000000-0006-0000-0400-00009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6" authorId="0" shapeId="0" xr:uid="{00000000-0006-0000-0400-00009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S17" authorId="0" shapeId="0" xr:uid="{00000000-0006-0000-0400-00009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O17" authorId="0" shapeId="0" xr:uid="{00000000-0006-0000-0400-00009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7" authorId="0" shapeId="0" xr:uid="{00000000-0006-0000-0400-00009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7" authorId="0" shapeId="0" xr:uid="{00000000-0006-0000-0400-00009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7" authorId="0" shapeId="0" xr:uid="{00000000-0006-0000-0400-00009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S17" authorId="0" shapeId="0" xr:uid="{00000000-0006-0000-0400-00009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7" authorId="0" shapeId="0" xr:uid="{00000000-0006-0000-0400-00009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U17" authorId="0" shapeId="0" xr:uid="{00000000-0006-0000-0400-00009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V17" authorId="0" shapeId="0" xr:uid="{00000000-0006-0000-0400-00009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W17" authorId="0" shapeId="0" xr:uid="{00000000-0006-0000-0400-0000A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7" authorId="0" shapeId="0" xr:uid="{00000000-0006-0000-0400-0000A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7" authorId="0" shapeId="0" xr:uid="{00000000-0006-0000-0400-0000A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7" authorId="0" shapeId="0" xr:uid="{00000000-0006-0000-0400-0000A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7" authorId="0" shapeId="0" xr:uid="{00000000-0006-0000-0400-0000A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B17" authorId="0" shapeId="0" xr:uid="{00000000-0006-0000-0400-0000A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7" authorId="0" shapeId="0" xr:uid="{00000000-0006-0000-0400-0000A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7" authorId="0" shapeId="0" xr:uid="{00000000-0006-0000-0400-0000A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7" authorId="0" shapeId="0" xr:uid="{00000000-0006-0000-0400-0000A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F17" authorId="0" shapeId="0" xr:uid="{00000000-0006-0000-0400-0000A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7" authorId="0" shapeId="0" xr:uid="{00000000-0006-0000-0400-0000A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7" authorId="0" shapeId="0" xr:uid="{00000000-0006-0000-0400-0000A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7" authorId="0" shapeId="0" xr:uid="{00000000-0006-0000-0400-0000AC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7" authorId="0" shapeId="0" xr:uid="{00000000-0006-0000-0400-0000A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7" authorId="0" shapeId="0" xr:uid="{00000000-0006-0000-0400-0000A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7" authorId="0" shapeId="0" xr:uid="{00000000-0006-0000-0400-0000AF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7" authorId="0" shapeId="0" xr:uid="{00000000-0006-0000-0400-0000B0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7" authorId="0" shapeId="0" xr:uid="{00000000-0006-0000-0400-0000B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7" authorId="0" shapeId="0" xr:uid="{00000000-0006-0000-0400-0000B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7" authorId="0" shapeId="0" xr:uid="{00000000-0006-0000-0400-0000B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7" authorId="0" shapeId="0" xr:uid="{00000000-0006-0000-0400-0000B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W17" authorId="0" shapeId="0" xr:uid="{00000000-0006-0000-0400-0000B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7" authorId="0" shapeId="0" xr:uid="{00000000-0006-0000-0400-0000B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7" authorId="0" shapeId="0" xr:uid="{00000000-0006-0000-0400-0000B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A17" authorId="0" shapeId="0" xr:uid="{00000000-0006-0000-0400-0000B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7" authorId="0" shapeId="0" xr:uid="{00000000-0006-0000-0400-0000B9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7" authorId="0" shapeId="0" xr:uid="{00000000-0006-0000-0400-0000BA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D17" authorId="0" shapeId="0" xr:uid="{00000000-0006-0000-0400-0000BB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F17" authorId="0" shapeId="0" xr:uid="{00000000-0006-0000-0400-0000B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7" authorId="0" shapeId="0" xr:uid="{00000000-0006-0000-0400-0000B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7" authorId="0" shapeId="0" xr:uid="{00000000-0006-0000-0400-0000B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I17" authorId="0" shapeId="0" xr:uid="{00000000-0006-0000-0400-0000B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400-0000C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400-0000C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L17" authorId="0" shapeId="0" xr:uid="{00000000-0006-0000-0400-0000C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7" authorId="0" shapeId="0" xr:uid="{00000000-0006-0000-0400-0000C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7" authorId="0" shapeId="0" xr:uid="{00000000-0006-0000-0400-0000C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400-0000C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7" authorId="0" shapeId="0" xr:uid="{00000000-0006-0000-0400-0000C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7" authorId="0" shapeId="0" xr:uid="{00000000-0006-0000-0400-0000C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400-0000C8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C17" authorId="0" shapeId="0" xr:uid="{00000000-0006-0000-0400-0000C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H17" authorId="0" shapeId="0" xr:uid="{00000000-0006-0000-0400-0000C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7" authorId="0" shapeId="0" xr:uid="{00000000-0006-0000-0400-0000C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7" authorId="0" shapeId="0" xr:uid="{00000000-0006-0000-0400-0000C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7" authorId="0" shapeId="0" xr:uid="{00000000-0006-0000-0400-0000C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7" authorId="0" shapeId="0" xr:uid="{00000000-0006-0000-0400-0000C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7" authorId="0" shapeId="0" xr:uid="{00000000-0006-0000-0400-0000C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N17" authorId="0" shapeId="0" xr:uid="{00000000-0006-0000-0400-0000D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7" authorId="0" shapeId="0" xr:uid="{00000000-0006-0000-0400-0000D1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7" authorId="0" shapeId="0" xr:uid="{00000000-0006-0000-0400-0000D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7" authorId="0" shapeId="0" xr:uid="{00000000-0006-0000-0400-0000D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7" authorId="0" shapeId="0" xr:uid="{00000000-0006-0000-0400-0000D4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V17" authorId="0" shapeId="0" xr:uid="{00000000-0006-0000-0400-0000D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W17" authorId="0" shapeId="0" xr:uid="{00000000-0006-0000-0400-0000D6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X17" authorId="0" shapeId="0" xr:uid="{00000000-0006-0000-0400-0000D7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Z17" authorId="0" shapeId="0" xr:uid="{00000000-0006-0000-0400-0000D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7" authorId="0" shapeId="0" xr:uid="{00000000-0006-0000-0400-0000D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C17" authorId="0" shapeId="0" xr:uid="{00000000-0006-0000-0400-0000D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H17" authorId="0" shapeId="0" xr:uid="{00000000-0006-0000-0400-0000D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7" authorId="0" shapeId="0" xr:uid="{00000000-0006-0000-0400-0000D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7" authorId="0" shapeId="0" xr:uid="{00000000-0006-0000-0400-0000D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7" authorId="0" shapeId="0" xr:uid="{00000000-0006-0000-0400-0000D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7" authorId="0" shapeId="0" xr:uid="{00000000-0006-0000-0400-0000D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7" authorId="0" shapeId="0" xr:uid="{00000000-0006-0000-0400-0000E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7" authorId="0" shapeId="0" xr:uid="{00000000-0006-0000-0400-0000E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400-0000E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400-0000E3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7" authorId="0" shapeId="0" xr:uid="{00000000-0006-0000-0400-0000E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400-0000E5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B17" authorId="0" shapeId="0" xr:uid="{00000000-0006-0000-0400-0000E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7" authorId="0" shapeId="0" xr:uid="{00000000-0006-0000-0400-0000E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400-0000E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7" authorId="0" shapeId="0" xr:uid="{00000000-0006-0000-0400-0000E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400-0000E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400-0000E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7" authorId="0" shapeId="0" xr:uid="{00000000-0006-0000-0400-0000E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400-0000ED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7" authorId="0" shapeId="0" xr:uid="{00000000-0006-0000-0400-0000EE02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7" authorId="0" shapeId="0" xr:uid="{00000000-0006-0000-0400-0000E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7" authorId="0" shapeId="0" xr:uid="{00000000-0006-0000-0400-0000F0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7" authorId="0" shapeId="0" xr:uid="{00000000-0006-0000-0400-0000F1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7" authorId="0" shapeId="0" xr:uid="{00000000-0006-0000-0400-0000F2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7" authorId="0" shapeId="0" xr:uid="{00000000-0006-0000-0400-0000F3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7" authorId="0" shapeId="0" xr:uid="{00000000-0006-0000-0400-0000F4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7" authorId="0" shapeId="0" xr:uid="{00000000-0006-0000-0400-0000F5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7" authorId="0" shapeId="0" xr:uid="{00000000-0006-0000-0400-0000F6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7" authorId="0" shapeId="0" xr:uid="{00000000-0006-0000-0400-0000F7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400-0000F8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400-0000F9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S18" authorId="0" shapeId="0" xr:uid="{00000000-0006-0000-0400-0000FA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T18" authorId="0" shapeId="0" xr:uid="{00000000-0006-0000-0400-0000FB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Y18" authorId="0" shapeId="0" xr:uid="{00000000-0006-0000-0400-0000FC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Z18" authorId="0" shapeId="0" xr:uid="{00000000-0006-0000-0400-0000FD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E18" authorId="0" shapeId="0" xr:uid="{00000000-0006-0000-0400-0000FE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8" authorId="0" shapeId="0" xr:uid="{00000000-0006-0000-0400-0000FF02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Q18" authorId="0" shapeId="0" xr:uid="{00000000-0006-0000-0400-00000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R18" authorId="0" shapeId="0" xr:uid="{00000000-0006-0000-0400-00000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400-00000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T18" authorId="0" shapeId="0" xr:uid="{00000000-0006-0000-0400-00000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U18" authorId="0" shapeId="0" xr:uid="{00000000-0006-0000-0400-00000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V18" authorId="0" shapeId="0" xr:uid="{00000000-0006-0000-0400-00000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W18" authorId="0" shapeId="0" xr:uid="{00000000-0006-0000-0400-00000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X18" authorId="0" shapeId="0" xr:uid="{00000000-0006-0000-0400-00000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8" authorId="0" shapeId="0" xr:uid="{00000000-0006-0000-0400-00000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Z18" authorId="0" shapeId="0" xr:uid="{00000000-0006-0000-0400-00000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A18" authorId="0" shapeId="0" xr:uid="{00000000-0006-0000-0400-00000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8" authorId="0" shapeId="0" xr:uid="{00000000-0006-0000-0400-00000B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C18" authorId="0" shapeId="0" xr:uid="{00000000-0006-0000-0400-00000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D18" authorId="0" shapeId="0" xr:uid="{00000000-0006-0000-0400-00000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E18" authorId="0" shapeId="0" xr:uid="{00000000-0006-0000-0400-00000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F18" authorId="0" shapeId="0" xr:uid="{00000000-0006-0000-0400-00000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G18" authorId="0" shapeId="0" xr:uid="{00000000-0006-0000-0400-000010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H18" authorId="0" shapeId="0" xr:uid="{00000000-0006-0000-0400-00001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I18" authorId="0" shapeId="0" xr:uid="{00000000-0006-0000-0400-00001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J18" authorId="0" shapeId="0" xr:uid="{00000000-0006-0000-0400-000013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K18" authorId="0" shapeId="0" xr:uid="{00000000-0006-0000-0400-00001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M18" authorId="0" shapeId="0" xr:uid="{00000000-0006-0000-0400-00001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N18" authorId="0" shapeId="0" xr:uid="{00000000-0006-0000-0400-00001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O18" authorId="0" shapeId="0" xr:uid="{00000000-0006-0000-0400-00001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P18" authorId="0" shapeId="0" xr:uid="{00000000-0006-0000-0400-00001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8" authorId="0" shapeId="0" xr:uid="{00000000-0006-0000-0400-000019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S18" authorId="0" shapeId="0" xr:uid="{00000000-0006-0000-0400-00001A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T18" authorId="0" shapeId="0" xr:uid="{00000000-0006-0000-0400-00001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U18" authorId="0" shapeId="0" xr:uid="{00000000-0006-0000-0400-00001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V18" authorId="0" shapeId="0" xr:uid="{00000000-0006-0000-0400-00001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W18" authorId="0" shapeId="0" xr:uid="{00000000-0006-0000-0400-00001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X18" authorId="0" shapeId="0" xr:uid="{00000000-0006-0000-0400-00001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Z18" authorId="0" shapeId="0" xr:uid="{00000000-0006-0000-0400-00002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A18" authorId="0" shapeId="0" xr:uid="{00000000-0006-0000-0400-00002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B18" authorId="0" shapeId="0" xr:uid="{00000000-0006-0000-0400-00002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C18" authorId="0" shapeId="0" xr:uid="{00000000-0006-0000-0400-00002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D18" authorId="0" shapeId="0" xr:uid="{00000000-0006-0000-0400-000024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E18" authorId="0" shapeId="0" xr:uid="{00000000-0006-0000-0400-00002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8" authorId="0" shapeId="0" xr:uid="{00000000-0006-0000-0400-00002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8" authorId="0" shapeId="0" xr:uid="{00000000-0006-0000-0400-00002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H18" authorId="0" shapeId="0" xr:uid="{00000000-0006-0000-0400-00002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400-00002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400-00002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8" authorId="0" shapeId="0" xr:uid="{00000000-0006-0000-0400-00002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400-00002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400-00002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8" authorId="0" shapeId="0" xr:uid="{00000000-0006-0000-0400-00002E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8" authorId="0" shapeId="0" xr:uid="{00000000-0006-0000-0400-00002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400-00003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400-00003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H18" authorId="0" shapeId="0" xr:uid="{00000000-0006-0000-0400-00003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8" authorId="0" shapeId="0" xr:uid="{00000000-0006-0000-0400-00003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400-00003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K18" authorId="0" shapeId="0" xr:uid="{00000000-0006-0000-0400-00003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L18" authorId="0" shapeId="0" xr:uid="{00000000-0006-0000-0400-000036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M18" authorId="0" shapeId="0" xr:uid="{00000000-0006-0000-0400-000037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N18" authorId="0" shapeId="0" xr:uid="{00000000-0006-0000-0400-00003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P18" authorId="0" shapeId="0" xr:uid="{00000000-0006-0000-0400-00003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Q18" authorId="0" shapeId="0" xr:uid="{00000000-0006-0000-0400-00003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R18" authorId="0" shapeId="0" xr:uid="{00000000-0006-0000-0400-00003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V18" authorId="0" shapeId="0" xr:uid="{00000000-0006-0000-0400-00003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W18" authorId="0" shapeId="0" xr:uid="{00000000-0006-0000-0400-00003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Y18" authorId="0" shapeId="0" xr:uid="{00000000-0006-0000-0400-00003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Z18" authorId="0" shapeId="0" xr:uid="{00000000-0006-0000-0400-00003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A18" authorId="0" shapeId="0" xr:uid="{00000000-0006-0000-0400-00004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400-00004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J18" authorId="0" shapeId="0" xr:uid="{00000000-0006-0000-0400-00004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8" authorId="0" shapeId="0" xr:uid="{00000000-0006-0000-0400-00004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P18" authorId="0" shapeId="0" xr:uid="{00000000-0006-0000-0400-00004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V18" authorId="0" shapeId="0" xr:uid="{00000000-0006-0000-0400-000045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400-00004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400-00004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8" authorId="0" shapeId="0" xr:uid="{00000000-0006-0000-0400-000048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Z18" authorId="0" shapeId="0" xr:uid="{00000000-0006-0000-0400-00004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8" authorId="0" shapeId="0" xr:uid="{00000000-0006-0000-0400-00004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8" authorId="0" shapeId="0" xr:uid="{00000000-0006-0000-0400-00004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400-00004C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400-00004D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P18" authorId="0" shapeId="0" xr:uid="{00000000-0006-0000-0400-00004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400-00004F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400-00005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8" authorId="0" shapeId="0" xr:uid="{00000000-0006-0000-0400-000051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T18" authorId="0" shapeId="0" xr:uid="{00000000-0006-0000-0400-000052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8" authorId="0" shapeId="0" xr:uid="{00000000-0006-0000-0400-000053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8" authorId="0" shapeId="0" xr:uid="{00000000-0006-0000-0400-000054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400-000055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400-000056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Y18" authorId="0" shapeId="0" xr:uid="{00000000-0006-0000-0400-000057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Z18" authorId="0" shapeId="0" xr:uid="{00000000-0006-0000-0400-000058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C18" authorId="0" shapeId="0" xr:uid="{00000000-0006-0000-0400-000059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D18" authorId="0" shapeId="0" xr:uid="{00000000-0006-0000-0400-00005A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E18" authorId="0" shapeId="0" xr:uid="{00000000-0006-0000-0400-00005B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F18" authorId="0" shapeId="0" xr:uid="{00000000-0006-0000-0400-00005C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G18" authorId="0" shapeId="0" xr:uid="{00000000-0006-0000-0400-00005D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8" authorId="0" shapeId="0" xr:uid="{00000000-0006-0000-0400-00005E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I18" authorId="0" shapeId="0" xr:uid="{00000000-0006-0000-0400-00005F03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HJ18" authorId="0" shapeId="0" xr:uid="{00000000-0006-0000-0400-000060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K18" authorId="0" shapeId="0" xr:uid="{00000000-0006-0000-0400-000061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L18" authorId="0" shapeId="0" xr:uid="{00000000-0006-0000-0400-00006203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5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H11" authorId="0" shapeId="0" xr:uid="{00000000-0006-0000-05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1" authorId="0" shapeId="0" xr:uid="{00000000-0006-0000-05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B11" authorId="0" shapeId="0" xr:uid="{00000000-0006-0000-05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1" authorId="0" shapeId="0" xr:uid="{00000000-0006-0000-0500-00000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1" authorId="0" shapeId="0" xr:uid="{00000000-0006-0000-05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1" authorId="0" shapeId="0" xr:uid="{00000000-0006-0000-0500-00000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1" authorId="0" shapeId="0" xr:uid="{00000000-0006-0000-05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1" authorId="0" shapeId="0" xr:uid="{00000000-0006-0000-05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1" authorId="0" shapeId="0" xr:uid="{00000000-0006-0000-05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1" authorId="0" shapeId="0" xr:uid="{00000000-0006-0000-05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1" authorId="0" shapeId="0" xr:uid="{00000000-0006-0000-05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1" authorId="0" shapeId="0" xr:uid="{00000000-0006-0000-05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1" authorId="0" shapeId="0" xr:uid="{00000000-0006-0000-05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1" authorId="0" shapeId="0" xr:uid="{00000000-0006-0000-0500-00000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1" authorId="0" shapeId="0" xr:uid="{00000000-0006-0000-05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1" authorId="0" shapeId="0" xr:uid="{00000000-0006-0000-0500-00001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1" authorId="0" shapeId="0" xr:uid="{00000000-0006-0000-0500-00001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1" authorId="0" shapeId="0" xr:uid="{00000000-0006-0000-05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1" authorId="0" shapeId="0" xr:uid="{00000000-0006-0000-05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1" authorId="0" shapeId="0" xr:uid="{00000000-0006-0000-05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1" authorId="0" shapeId="0" xr:uid="{00000000-0006-0000-0500-00001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1" authorId="0" shapeId="0" xr:uid="{00000000-0006-0000-05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1" authorId="0" shapeId="0" xr:uid="{00000000-0006-0000-05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1" authorId="0" shapeId="0" xr:uid="{00000000-0006-0000-05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O11" authorId="0" shapeId="0" xr:uid="{00000000-0006-0000-05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U11" authorId="0" shapeId="0" xr:uid="{00000000-0006-0000-05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1" authorId="0" shapeId="0" xr:uid="{00000000-0006-0000-05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1" authorId="0" shapeId="0" xr:uid="{00000000-0006-0000-05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5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2" authorId="0" shapeId="0" xr:uid="{00000000-0006-0000-05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2" authorId="0" shapeId="0" xr:uid="{00000000-0006-0000-05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2" authorId="0" shapeId="0" xr:uid="{00000000-0006-0000-0500-00002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2" authorId="0" shapeId="0" xr:uid="{00000000-0006-0000-05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2" authorId="0" shapeId="0" xr:uid="{00000000-0006-0000-05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2" authorId="0" shapeId="0" xr:uid="{00000000-0006-0000-0500-00002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2" authorId="0" shapeId="0" xr:uid="{00000000-0006-0000-05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2" authorId="0" shapeId="0" xr:uid="{00000000-0006-0000-0500-00002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2" authorId="0" shapeId="0" xr:uid="{00000000-0006-0000-05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2" authorId="0" shapeId="0" xr:uid="{00000000-0006-0000-0500-00002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2" authorId="0" shapeId="0" xr:uid="{00000000-0006-0000-05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2" authorId="0" shapeId="0" xr:uid="{00000000-0006-0000-0500-00002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M12" authorId="0" shapeId="0" xr:uid="{00000000-0006-0000-0500-00002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2" authorId="0" shapeId="0" xr:uid="{00000000-0006-0000-05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2" authorId="0" shapeId="0" xr:uid="{00000000-0006-0000-05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2" authorId="0" shapeId="0" xr:uid="{00000000-0006-0000-05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2" authorId="0" shapeId="0" xr:uid="{00000000-0006-0000-05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2" authorId="0" shapeId="0" xr:uid="{00000000-0006-0000-05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2" authorId="0" shapeId="0" xr:uid="{00000000-0006-0000-0500-00003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2" authorId="0" shapeId="0" xr:uid="{00000000-0006-0000-05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2" authorId="0" shapeId="0" xr:uid="{00000000-0006-0000-0500-00003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5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2" authorId="0" shapeId="0" xr:uid="{00000000-0006-0000-05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2" authorId="0" shapeId="0" xr:uid="{00000000-0006-0000-05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2" authorId="0" shapeId="0" xr:uid="{00000000-0006-0000-05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2" authorId="0" shapeId="0" xr:uid="{00000000-0006-0000-05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2" authorId="0" shapeId="0" xr:uid="{00000000-0006-0000-05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2" authorId="0" shapeId="0" xr:uid="{00000000-0006-0000-05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2" authorId="0" shapeId="0" xr:uid="{00000000-0006-0000-05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13" authorId="0" shapeId="0" xr:uid="{00000000-0006-0000-05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3" authorId="0" shapeId="0" xr:uid="{00000000-0006-0000-05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3" authorId="0" shapeId="0" xr:uid="{00000000-0006-0000-05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3" authorId="0" shapeId="0" xr:uid="{00000000-0006-0000-0500-00003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3" authorId="0" shapeId="0" xr:uid="{00000000-0006-0000-05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3" authorId="0" shapeId="0" xr:uid="{00000000-0006-0000-0500-00004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3" authorId="0" shapeId="0" xr:uid="{00000000-0006-0000-05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G13" authorId="0" shapeId="0" xr:uid="{00000000-0006-0000-05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3" authorId="0" shapeId="0" xr:uid="{00000000-0006-0000-0500-00004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3" authorId="0" shapeId="0" xr:uid="{00000000-0006-0000-05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3" authorId="0" shapeId="0" xr:uid="{00000000-0006-0000-05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3" authorId="0" shapeId="0" xr:uid="{00000000-0006-0000-05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3" authorId="0" shapeId="0" xr:uid="{00000000-0006-0000-0500-00004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3" authorId="0" shapeId="0" xr:uid="{00000000-0006-0000-0500-00004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3" authorId="0" shapeId="0" xr:uid="{00000000-0006-0000-0500-00004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3" authorId="0" shapeId="0" xr:uid="{00000000-0006-0000-05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S13" authorId="0" shapeId="0" xr:uid="{00000000-0006-0000-05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3" authorId="0" shapeId="0" xr:uid="{00000000-0006-0000-05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3" authorId="0" shapeId="0" xr:uid="{00000000-0006-0000-05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3" authorId="0" shapeId="0" xr:uid="{00000000-0006-0000-05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3" authorId="0" shapeId="0" xr:uid="{00000000-0006-0000-05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5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3" authorId="0" shapeId="0" xr:uid="{00000000-0006-0000-05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5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3" authorId="0" shapeId="0" xr:uid="{00000000-0006-0000-05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3" authorId="0" shapeId="0" xr:uid="{00000000-0006-0000-0500-00005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FW13" authorId="0" shapeId="0" xr:uid="{00000000-0006-0000-05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3" authorId="0" shapeId="0" xr:uid="{00000000-0006-0000-05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3" authorId="0" shapeId="0" xr:uid="{00000000-0006-0000-05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3" authorId="0" shapeId="0" xr:uid="{00000000-0006-0000-05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3" authorId="0" shapeId="0" xr:uid="{00000000-0006-0000-05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4" authorId="0" shapeId="0" xr:uid="{00000000-0006-0000-05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4" authorId="0" shapeId="0" xr:uid="{00000000-0006-0000-05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R14" authorId="0" shapeId="0" xr:uid="{00000000-0006-0000-0500-00005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4" authorId="0" shapeId="0" xr:uid="{00000000-0006-0000-05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4" authorId="0" shapeId="0" xr:uid="{00000000-0006-0000-0500-00005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4" authorId="0" shapeId="0" xr:uid="{00000000-0006-0000-05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4" authorId="0" shapeId="0" xr:uid="{00000000-0006-0000-05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4" authorId="0" shapeId="0" xr:uid="{00000000-0006-0000-0500-00006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4" authorId="0" shapeId="0" xr:uid="{00000000-0006-0000-05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4" authorId="0" shapeId="0" xr:uid="{00000000-0006-0000-05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4" authorId="0" shapeId="0" xr:uid="{00000000-0006-0000-0500-00006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4" authorId="0" shapeId="0" xr:uid="{00000000-0006-0000-05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4" authorId="0" shapeId="0" xr:uid="{00000000-0006-0000-05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4" authorId="0" shapeId="0" xr:uid="{00000000-0006-0000-0500-00006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N14" authorId="0" shapeId="0" xr:uid="{00000000-0006-0000-05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4" authorId="0" shapeId="0" xr:uid="{00000000-0006-0000-05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4" authorId="0" shapeId="0" xr:uid="{00000000-0006-0000-05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4" authorId="0" shapeId="0" xr:uid="{00000000-0006-0000-0500-00006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4" authorId="0" shapeId="0" xr:uid="{00000000-0006-0000-0500-00006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4" authorId="0" shapeId="0" xr:uid="{00000000-0006-0000-0500-00006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W14" authorId="0" shapeId="0" xr:uid="{00000000-0006-0000-05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5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4" authorId="0" shapeId="0" xr:uid="{00000000-0006-0000-0500-00007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EA14" authorId="0" shapeId="0" xr:uid="{00000000-0006-0000-05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4" authorId="0" shapeId="0" xr:uid="{00000000-0006-0000-05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4" authorId="0" shapeId="0" xr:uid="{00000000-0006-0000-05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4" authorId="0" shapeId="0" xr:uid="{00000000-0006-0000-05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4" authorId="0" shapeId="0" xr:uid="{00000000-0006-0000-05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4" authorId="0" shapeId="0" xr:uid="{00000000-0006-0000-05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4" authorId="0" shapeId="0" xr:uid="{00000000-0006-0000-05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O15" authorId="0" shapeId="0" xr:uid="{00000000-0006-0000-05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5" authorId="0" shapeId="0" xr:uid="{00000000-0006-0000-05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5" authorId="0" shapeId="0" xr:uid="{00000000-0006-0000-0500-00007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D15" authorId="0" shapeId="0" xr:uid="{00000000-0006-0000-05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5" authorId="0" shapeId="0" xr:uid="{00000000-0006-0000-05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P15" authorId="0" shapeId="0" xr:uid="{00000000-0006-0000-05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5" authorId="0" shapeId="0" xr:uid="{00000000-0006-0000-05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F15" authorId="0" shapeId="0" xr:uid="{00000000-0006-0000-05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5" authorId="0" shapeId="0" xr:uid="{00000000-0006-0000-05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5" authorId="0" shapeId="0" xr:uid="{00000000-0006-0000-05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5" authorId="0" shapeId="0" xr:uid="{00000000-0006-0000-05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5" authorId="0" shapeId="0" xr:uid="{00000000-0006-0000-05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N15" authorId="0" shapeId="0" xr:uid="{00000000-0006-0000-05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5" authorId="0" shapeId="0" xr:uid="{00000000-0006-0000-0500-00008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P15" authorId="0" shapeId="0" xr:uid="{00000000-0006-0000-05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5" authorId="0" shapeId="0" xr:uid="{00000000-0006-0000-05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5" authorId="0" shapeId="0" xr:uid="{00000000-0006-0000-05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5" authorId="0" shapeId="0" xr:uid="{00000000-0006-0000-0500-00008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5" authorId="0" shapeId="0" xr:uid="{00000000-0006-0000-05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5" authorId="0" shapeId="0" xr:uid="{00000000-0006-0000-05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5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5" authorId="0" shapeId="0" xr:uid="{00000000-0006-0000-05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5" authorId="0" shapeId="0" xr:uid="{00000000-0006-0000-05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5" authorId="0" shapeId="0" xr:uid="{00000000-0006-0000-05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5" authorId="0" shapeId="0" xr:uid="{00000000-0006-0000-05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5" authorId="0" shapeId="0" xr:uid="{00000000-0006-0000-05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5" authorId="0" shapeId="0" xr:uid="{00000000-0006-0000-0500-00009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A15" authorId="0" shapeId="0" xr:uid="{00000000-0006-0000-05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H15" authorId="0" shapeId="0" xr:uid="{00000000-0006-0000-05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T15" authorId="0" shapeId="0" xr:uid="{00000000-0006-0000-0500-00009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V15" authorId="0" shapeId="0" xr:uid="{00000000-0006-0000-05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6" authorId="0" shapeId="0" xr:uid="{00000000-0006-0000-0500-00009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6" authorId="0" shapeId="0" xr:uid="{00000000-0006-0000-05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6" authorId="0" shapeId="0" xr:uid="{00000000-0006-0000-0500-00009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S16" authorId="0" shapeId="0" xr:uid="{00000000-0006-0000-0500-00009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6" authorId="0" shapeId="0" xr:uid="{00000000-0006-0000-0500-00009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U16" authorId="0" shapeId="0" xr:uid="{00000000-0006-0000-05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A16" authorId="0" shapeId="0" xr:uid="{00000000-0006-0000-05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G16" authorId="0" shapeId="0" xr:uid="{00000000-0006-0000-05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N16" authorId="0" shapeId="0" xr:uid="{00000000-0006-0000-05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6" authorId="0" shapeId="0" xr:uid="{00000000-0006-0000-0500-0000A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K16" authorId="0" shapeId="0" xr:uid="{00000000-0006-0000-05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6" authorId="0" shapeId="0" xr:uid="{00000000-0006-0000-05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6" authorId="0" shapeId="0" xr:uid="{00000000-0006-0000-05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O16" authorId="0" shapeId="0" xr:uid="{00000000-0006-0000-05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P16" authorId="0" shapeId="0" xr:uid="{00000000-0006-0000-05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T16" authorId="0" shapeId="0" xr:uid="{00000000-0006-0000-05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6" authorId="0" shapeId="0" xr:uid="{00000000-0006-0000-05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6" authorId="0" shapeId="0" xr:uid="{00000000-0006-0000-0500-0000A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DX16" authorId="0" shapeId="0" xr:uid="{00000000-0006-0000-0500-0000A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6" authorId="0" shapeId="0" xr:uid="{00000000-0006-0000-05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5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6" authorId="0" shapeId="0" xr:uid="{00000000-0006-0000-05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6" authorId="0" shapeId="0" xr:uid="{00000000-0006-0000-05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6" authorId="0" shapeId="0" xr:uid="{00000000-0006-0000-05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6" authorId="0" shapeId="0" xr:uid="{00000000-0006-0000-05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6" authorId="0" shapeId="0" xr:uid="{00000000-0006-0000-05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17" authorId="0" shapeId="0" xr:uid="{00000000-0006-0000-05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7" authorId="0" shapeId="0" xr:uid="{00000000-0006-0000-0500-0000B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U17" authorId="0" shapeId="0" xr:uid="{00000000-0006-0000-05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7" authorId="0" shapeId="0" xr:uid="{00000000-0006-0000-05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7" authorId="0" shapeId="0" xr:uid="{00000000-0006-0000-05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7" authorId="0" shapeId="0" xr:uid="{00000000-0006-0000-05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7" authorId="0" shapeId="0" xr:uid="{00000000-0006-0000-0500-0000B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L17" authorId="0" shapeId="0" xr:uid="{00000000-0006-0000-05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7" authorId="0" shapeId="0" xr:uid="{00000000-0006-0000-05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7" authorId="0" shapeId="0" xr:uid="{00000000-0006-0000-05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7" authorId="0" shapeId="0" xr:uid="{00000000-0006-0000-05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7" authorId="0" shapeId="0" xr:uid="{00000000-0006-0000-05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7" authorId="0" shapeId="0" xr:uid="{00000000-0006-0000-05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N17" authorId="0" shapeId="0" xr:uid="{00000000-0006-0000-05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7" authorId="0" shapeId="0" xr:uid="{00000000-0006-0000-05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Y17" authorId="0" shapeId="0" xr:uid="{00000000-0006-0000-05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7" authorId="0" shapeId="0" xr:uid="{00000000-0006-0000-05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7" authorId="0" shapeId="0" xr:uid="{00000000-0006-0000-05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18" authorId="0" shapeId="0" xr:uid="{00000000-0006-0000-05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Q18" authorId="0" shapeId="0" xr:uid="{00000000-0006-0000-05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T18" authorId="0" shapeId="0" xr:uid="{00000000-0006-0000-05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S18" authorId="0" shapeId="0" xr:uid="{00000000-0006-0000-05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H18" authorId="0" shapeId="0" xr:uid="{00000000-0006-0000-05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I18" authorId="0" shapeId="0" xr:uid="{00000000-0006-0000-05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J18" authorId="0" shapeId="0" xr:uid="{00000000-0006-0000-05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M18" authorId="0" shapeId="0" xr:uid="{00000000-0006-0000-05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O18" authorId="0" shapeId="0" xr:uid="{00000000-0006-0000-05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U18" authorId="0" shapeId="0" xr:uid="{00000000-0006-0000-05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V18" authorId="0" shapeId="0" xr:uid="{00000000-0006-0000-05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Y18" authorId="0" shapeId="0" xr:uid="{00000000-0006-0000-05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A18" authorId="0" shapeId="0" xr:uid="{00000000-0006-0000-05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B18" authorId="0" shapeId="0" xr:uid="{00000000-0006-0000-05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I18" authorId="0" shapeId="0" xr:uid="{00000000-0006-0000-05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W18" authorId="0" shapeId="0" xr:uid="{00000000-0006-0000-0500-0000D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X18" authorId="0" shapeId="0" xr:uid="{00000000-0006-0000-0500-0000D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FZ18" authorId="0" shapeId="0" xr:uid="{00000000-0006-0000-0500-0000D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M18" authorId="0" shapeId="0" xr:uid="{00000000-0006-0000-0500-0000D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ABS</author>
  </authors>
  <commentList>
    <comment ref="A6" authorId="0" shapeId="0" xr:uid="{00000000-0006-0000-0600-000001000000}">
      <text>
        <r>
          <rPr>
            <sz val="9"/>
            <color indexed="81"/>
            <rFont val="Tahoma"/>
            <family val="2"/>
          </rPr>
          <t>Refers to series collected at quarterly and lesser frequencies only.
Indicates which month in the collection period the data refers to.</t>
        </r>
      </text>
    </comment>
    <comment ref="V11" authorId="0" shapeId="0" xr:uid="{00000000-0006-0000-0600-00000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1" authorId="0" shapeId="0" xr:uid="{00000000-0006-0000-0600-00000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1" authorId="0" shapeId="0" xr:uid="{00000000-0006-0000-0600-00000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1" authorId="0" shapeId="0" xr:uid="{00000000-0006-0000-0600-00000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1" authorId="0" shapeId="0" xr:uid="{00000000-0006-0000-0600-00000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1" authorId="0" shapeId="0" xr:uid="{00000000-0006-0000-0600-000007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1" authorId="0" shapeId="0" xr:uid="{00000000-0006-0000-0600-00000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1" authorId="0" shapeId="0" xr:uid="{00000000-0006-0000-0600-00000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1" authorId="0" shapeId="0" xr:uid="{00000000-0006-0000-0600-00000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1" authorId="0" shapeId="0" xr:uid="{00000000-0006-0000-0600-00000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1" authorId="0" shapeId="0" xr:uid="{00000000-0006-0000-0600-00000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1" authorId="0" shapeId="0" xr:uid="{00000000-0006-0000-0600-00000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1" authorId="0" shapeId="0" xr:uid="{00000000-0006-0000-0600-00000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1" authorId="0" shapeId="0" xr:uid="{00000000-0006-0000-0600-00000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1" authorId="0" shapeId="0" xr:uid="{00000000-0006-0000-0600-00001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1" authorId="0" shapeId="0" xr:uid="{00000000-0006-0000-0600-00001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Q11" authorId="0" shapeId="0" xr:uid="{00000000-0006-0000-0600-00001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BY11" authorId="0" shapeId="0" xr:uid="{00000000-0006-0000-0600-00001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1" authorId="0" shapeId="0" xr:uid="{00000000-0006-0000-0600-00001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1" authorId="0" shapeId="0" xr:uid="{00000000-0006-0000-0600-00001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1" authorId="0" shapeId="0" xr:uid="{00000000-0006-0000-0600-00001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1" authorId="0" shapeId="0" xr:uid="{00000000-0006-0000-0600-00001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1" authorId="0" shapeId="0" xr:uid="{00000000-0006-0000-0600-00001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1" authorId="0" shapeId="0" xr:uid="{00000000-0006-0000-0600-00001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1" authorId="0" shapeId="0" xr:uid="{00000000-0006-0000-0600-00001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1" authorId="0" shapeId="0" xr:uid="{00000000-0006-0000-0600-00001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1" authorId="0" shapeId="0" xr:uid="{00000000-0006-0000-0600-00001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1" authorId="0" shapeId="0" xr:uid="{00000000-0006-0000-0600-00001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1" authorId="0" shapeId="0" xr:uid="{00000000-0006-0000-0600-00001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1" authorId="0" shapeId="0" xr:uid="{00000000-0006-0000-0600-00001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1" authorId="0" shapeId="0" xr:uid="{00000000-0006-0000-0600-00002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1" authorId="0" shapeId="0" xr:uid="{00000000-0006-0000-0600-00002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1" authorId="0" shapeId="0" xr:uid="{00000000-0006-0000-0600-00002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1" authorId="0" shapeId="0" xr:uid="{00000000-0006-0000-0600-00002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1" authorId="0" shapeId="0" xr:uid="{00000000-0006-0000-0600-00002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1" authorId="0" shapeId="0" xr:uid="{00000000-0006-0000-0600-00002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1" authorId="0" shapeId="0" xr:uid="{00000000-0006-0000-0600-00002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1" authorId="0" shapeId="0" xr:uid="{00000000-0006-0000-0600-00002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1" authorId="0" shapeId="0" xr:uid="{00000000-0006-0000-0600-00002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1" authorId="0" shapeId="0" xr:uid="{00000000-0006-0000-0600-00002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1" authorId="0" shapeId="0" xr:uid="{00000000-0006-0000-0600-00002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1" authorId="0" shapeId="0" xr:uid="{00000000-0006-0000-0600-00002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1" authorId="0" shapeId="0" xr:uid="{00000000-0006-0000-0600-00002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1" authorId="0" shapeId="0" xr:uid="{00000000-0006-0000-0600-00002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1" authorId="0" shapeId="0" xr:uid="{00000000-0006-0000-0600-00002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1" authorId="0" shapeId="0" xr:uid="{00000000-0006-0000-0600-00002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1" authorId="0" shapeId="0" xr:uid="{00000000-0006-0000-0600-00003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1" authorId="0" shapeId="0" xr:uid="{00000000-0006-0000-0600-00003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1" authorId="0" shapeId="0" xr:uid="{00000000-0006-0000-0600-00003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1" authorId="0" shapeId="0" xr:uid="{00000000-0006-0000-0600-00003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G11" authorId="0" shapeId="0" xr:uid="{00000000-0006-0000-0600-00003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1" authorId="0" shapeId="0" xr:uid="{00000000-0006-0000-0600-00003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1" authorId="0" shapeId="0" xr:uid="{00000000-0006-0000-0600-00003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1" authorId="0" shapeId="0" xr:uid="{00000000-0006-0000-0600-00003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1" authorId="0" shapeId="0" xr:uid="{00000000-0006-0000-0600-00003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1" authorId="0" shapeId="0" xr:uid="{00000000-0006-0000-0600-00003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1" authorId="0" shapeId="0" xr:uid="{00000000-0006-0000-0600-00003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2" authorId="0" shapeId="0" xr:uid="{00000000-0006-0000-0600-00003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2" authorId="0" shapeId="0" xr:uid="{00000000-0006-0000-0600-00003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2" authorId="0" shapeId="0" xr:uid="{00000000-0006-0000-0600-00003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2" authorId="0" shapeId="0" xr:uid="{00000000-0006-0000-0600-00003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2" authorId="0" shapeId="0" xr:uid="{00000000-0006-0000-0600-00003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2" authorId="0" shapeId="0" xr:uid="{00000000-0006-0000-0600-00004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2" authorId="0" shapeId="0" xr:uid="{00000000-0006-0000-0600-00004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2" authorId="0" shapeId="0" xr:uid="{00000000-0006-0000-0600-00004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2" authorId="0" shapeId="0" xr:uid="{00000000-0006-0000-0600-00004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2" authorId="0" shapeId="0" xr:uid="{00000000-0006-0000-0600-00004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2" authorId="0" shapeId="0" xr:uid="{00000000-0006-0000-0600-00004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I12" authorId="0" shapeId="0" xr:uid="{00000000-0006-0000-0600-00004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2" authorId="0" shapeId="0" xr:uid="{00000000-0006-0000-0600-00004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2" authorId="0" shapeId="0" xr:uid="{00000000-0006-0000-0600-00004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2" authorId="0" shapeId="0" xr:uid="{00000000-0006-0000-0600-000049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N12" authorId="0" shapeId="0" xr:uid="{00000000-0006-0000-0600-00004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2" authorId="0" shapeId="0" xr:uid="{00000000-0006-0000-0600-00004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2" authorId="0" shapeId="0" xr:uid="{00000000-0006-0000-0600-00004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2" authorId="0" shapeId="0" xr:uid="{00000000-0006-0000-0600-00004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2" authorId="0" shapeId="0" xr:uid="{00000000-0006-0000-0600-00004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2" authorId="0" shapeId="0" xr:uid="{00000000-0006-0000-0600-00004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2" authorId="0" shapeId="0" xr:uid="{00000000-0006-0000-0600-00005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2" authorId="0" shapeId="0" xr:uid="{00000000-0006-0000-0600-00005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2" authorId="0" shapeId="0" xr:uid="{00000000-0006-0000-0600-00005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2" authorId="0" shapeId="0" xr:uid="{00000000-0006-0000-0600-00005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2" authorId="0" shapeId="0" xr:uid="{00000000-0006-0000-0600-00005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2" authorId="0" shapeId="0" xr:uid="{00000000-0006-0000-0600-00005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2" authorId="0" shapeId="0" xr:uid="{00000000-0006-0000-0600-00005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2" authorId="0" shapeId="0" xr:uid="{00000000-0006-0000-0600-00005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2" authorId="0" shapeId="0" xr:uid="{00000000-0006-0000-0600-00005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2" authorId="0" shapeId="0" xr:uid="{00000000-0006-0000-0600-00005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2" authorId="0" shapeId="0" xr:uid="{00000000-0006-0000-0600-00005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2" authorId="0" shapeId="0" xr:uid="{00000000-0006-0000-0600-00005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2" authorId="0" shapeId="0" xr:uid="{00000000-0006-0000-0600-00005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2" authorId="0" shapeId="0" xr:uid="{00000000-0006-0000-0600-00005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2" authorId="0" shapeId="0" xr:uid="{00000000-0006-0000-0600-00005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2" authorId="0" shapeId="0" xr:uid="{00000000-0006-0000-0600-00005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2" authorId="0" shapeId="0" xr:uid="{00000000-0006-0000-0600-00006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2" authorId="0" shapeId="0" xr:uid="{00000000-0006-0000-0600-00006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2" authorId="0" shapeId="0" xr:uid="{00000000-0006-0000-0600-000062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2" authorId="0" shapeId="0" xr:uid="{00000000-0006-0000-0600-00006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2" authorId="0" shapeId="0" xr:uid="{00000000-0006-0000-0600-00006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2" authorId="0" shapeId="0" xr:uid="{00000000-0006-0000-0600-00006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2" authorId="0" shapeId="0" xr:uid="{00000000-0006-0000-0600-00006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2" authorId="0" shapeId="0" xr:uid="{00000000-0006-0000-0600-00006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2" authorId="0" shapeId="0" xr:uid="{00000000-0006-0000-0600-00006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2" authorId="0" shapeId="0" xr:uid="{00000000-0006-0000-0600-00006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2" authorId="0" shapeId="0" xr:uid="{00000000-0006-0000-0600-00006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2" authorId="0" shapeId="0" xr:uid="{00000000-0006-0000-0600-00006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2" authorId="0" shapeId="0" xr:uid="{00000000-0006-0000-0600-00006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2" authorId="0" shapeId="0" xr:uid="{00000000-0006-0000-0600-00006D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E12" authorId="0" shapeId="0" xr:uid="{00000000-0006-0000-0600-00006E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2" authorId="0" shapeId="0" xr:uid="{00000000-0006-0000-0600-00006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2" authorId="0" shapeId="0" xr:uid="{00000000-0006-0000-0600-00007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2" authorId="0" shapeId="0" xr:uid="{00000000-0006-0000-0600-00007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2" authorId="0" shapeId="0" xr:uid="{00000000-0006-0000-0600-00007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P12" authorId="0" shapeId="0" xr:uid="{00000000-0006-0000-0600-00007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2" authorId="0" shapeId="0" xr:uid="{00000000-0006-0000-0600-00007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3" authorId="0" shapeId="0" xr:uid="{00000000-0006-0000-0600-00007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3" authorId="0" shapeId="0" xr:uid="{00000000-0006-0000-0600-00007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3" authorId="0" shapeId="0" xr:uid="{00000000-0006-0000-0600-00007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3" authorId="0" shapeId="0" xr:uid="{00000000-0006-0000-0600-00007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A13" authorId="0" shapeId="0" xr:uid="{00000000-0006-0000-0600-00007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3" authorId="0" shapeId="0" xr:uid="{00000000-0006-0000-0600-00007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3" authorId="0" shapeId="0" xr:uid="{00000000-0006-0000-0600-00007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3" authorId="0" shapeId="0" xr:uid="{00000000-0006-0000-0600-00007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3" authorId="0" shapeId="0" xr:uid="{00000000-0006-0000-0600-00007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3" authorId="0" shapeId="0" xr:uid="{00000000-0006-0000-0600-00007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3" authorId="0" shapeId="0" xr:uid="{00000000-0006-0000-0600-00007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3" authorId="0" shapeId="0" xr:uid="{00000000-0006-0000-0600-00008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3" authorId="0" shapeId="0" xr:uid="{00000000-0006-0000-0600-000081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M13" authorId="0" shapeId="0" xr:uid="{00000000-0006-0000-0600-00008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3" authorId="0" shapeId="0" xr:uid="{00000000-0006-0000-0600-00008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3" authorId="0" shapeId="0" xr:uid="{00000000-0006-0000-0600-00008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3" authorId="0" shapeId="0" xr:uid="{00000000-0006-0000-0600-00008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3" authorId="0" shapeId="0" xr:uid="{00000000-0006-0000-0600-00008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3" authorId="0" shapeId="0" xr:uid="{00000000-0006-0000-0600-00008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3" authorId="0" shapeId="0" xr:uid="{00000000-0006-0000-0600-00008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3" authorId="0" shapeId="0" xr:uid="{00000000-0006-0000-0600-00008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3" authorId="0" shapeId="0" xr:uid="{00000000-0006-0000-0600-00008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3" authorId="0" shapeId="0" xr:uid="{00000000-0006-0000-0600-00008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3" authorId="0" shapeId="0" xr:uid="{00000000-0006-0000-0600-00008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3" authorId="0" shapeId="0" xr:uid="{00000000-0006-0000-0600-00008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3" authorId="0" shapeId="0" xr:uid="{00000000-0006-0000-0600-00008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3" authorId="0" shapeId="0" xr:uid="{00000000-0006-0000-0600-00008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3" authorId="0" shapeId="0" xr:uid="{00000000-0006-0000-0600-00009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3" authorId="0" shapeId="0" xr:uid="{00000000-0006-0000-0600-00009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3" authorId="0" shapeId="0" xr:uid="{00000000-0006-0000-0600-00009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3" authorId="0" shapeId="0" xr:uid="{00000000-0006-0000-0600-00009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3" authorId="0" shapeId="0" xr:uid="{00000000-0006-0000-0600-00009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3" authorId="0" shapeId="0" xr:uid="{00000000-0006-0000-0600-00009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3" authorId="0" shapeId="0" xr:uid="{00000000-0006-0000-0600-00009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3" authorId="0" shapeId="0" xr:uid="{00000000-0006-0000-0600-00009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3" authorId="0" shapeId="0" xr:uid="{00000000-0006-0000-0600-00009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3" authorId="0" shapeId="0" xr:uid="{00000000-0006-0000-0600-00009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3" authorId="0" shapeId="0" xr:uid="{00000000-0006-0000-0600-00009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K13" authorId="0" shapeId="0" xr:uid="{00000000-0006-0000-0600-00009B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3" authorId="0" shapeId="0" xr:uid="{00000000-0006-0000-0600-00009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3" authorId="0" shapeId="0" xr:uid="{00000000-0006-0000-0600-00009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3" authorId="0" shapeId="0" xr:uid="{00000000-0006-0000-0600-00009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3" authorId="0" shapeId="0" xr:uid="{00000000-0006-0000-0600-00009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3" authorId="0" shapeId="0" xr:uid="{00000000-0006-0000-0600-0000A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3" authorId="0" shapeId="0" xr:uid="{00000000-0006-0000-0600-0000A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3" authorId="0" shapeId="0" xr:uid="{00000000-0006-0000-0600-0000A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V13" authorId="0" shapeId="0" xr:uid="{00000000-0006-0000-0600-0000A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3" authorId="0" shapeId="0" xr:uid="{00000000-0006-0000-0600-0000A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3" authorId="0" shapeId="0" xr:uid="{00000000-0006-0000-0600-0000A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HY13" authorId="0" shapeId="0" xr:uid="{00000000-0006-0000-0600-0000A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B13" authorId="0" shapeId="0" xr:uid="{00000000-0006-0000-0600-0000A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3" authorId="0" shapeId="0" xr:uid="{00000000-0006-0000-0600-0000A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3" authorId="0" shapeId="0" xr:uid="{00000000-0006-0000-0600-0000A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3" authorId="0" shapeId="0" xr:uid="{00000000-0006-0000-0600-0000AA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3" authorId="0" shapeId="0" xr:uid="{00000000-0006-0000-0600-0000A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3" authorId="0" shapeId="0" xr:uid="{00000000-0006-0000-0600-0000A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3" authorId="0" shapeId="0" xr:uid="{00000000-0006-0000-0600-0000A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3" authorId="0" shapeId="0" xr:uid="{00000000-0006-0000-0600-0000A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3" authorId="0" shapeId="0" xr:uid="{00000000-0006-0000-0600-0000A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V14" authorId="0" shapeId="0" xr:uid="{00000000-0006-0000-0600-0000B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4" authorId="0" shapeId="0" xr:uid="{00000000-0006-0000-0600-0000B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4" authorId="0" shapeId="0" xr:uid="{00000000-0006-0000-0600-0000B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4" authorId="0" shapeId="0" xr:uid="{00000000-0006-0000-0600-0000B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4" authorId="0" shapeId="0" xr:uid="{00000000-0006-0000-0600-0000B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4" authorId="0" shapeId="0" xr:uid="{00000000-0006-0000-0600-0000B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4" authorId="0" shapeId="0" xr:uid="{00000000-0006-0000-0600-0000B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4" authorId="0" shapeId="0" xr:uid="{00000000-0006-0000-0600-0000B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4" authorId="0" shapeId="0" xr:uid="{00000000-0006-0000-0600-0000B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F14" authorId="0" shapeId="0" xr:uid="{00000000-0006-0000-0600-0000B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4" authorId="0" shapeId="0" xr:uid="{00000000-0006-0000-0600-0000B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4" authorId="0" shapeId="0" xr:uid="{00000000-0006-0000-0600-0000B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4" authorId="0" shapeId="0" xr:uid="{00000000-0006-0000-0600-0000B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4" authorId="0" shapeId="0" xr:uid="{00000000-0006-0000-0600-0000B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4" authorId="0" shapeId="0" xr:uid="{00000000-0006-0000-0600-0000B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4" authorId="0" shapeId="0" xr:uid="{00000000-0006-0000-0600-0000B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4" authorId="0" shapeId="0" xr:uid="{00000000-0006-0000-0600-0000C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4" authorId="0" shapeId="0" xr:uid="{00000000-0006-0000-0600-0000C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4" authorId="0" shapeId="0" xr:uid="{00000000-0006-0000-0600-0000C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C14" authorId="0" shapeId="0" xr:uid="{00000000-0006-0000-0600-0000C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4" authorId="0" shapeId="0" xr:uid="{00000000-0006-0000-0600-0000C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4" authorId="0" shapeId="0" xr:uid="{00000000-0006-0000-0600-0000C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4" authorId="0" shapeId="0" xr:uid="{00000000-0006-0000-0600-0000C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4" authorId="0" shapeId="0" xr:uid="{00000000-0006-0000-0600-0000C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4" authorId="0" shapeId="0" xr:uid="{00000000-0006-0000-0600-0000C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4" authorId="0" shapeId="0" xr:uid="{00000000-0006-0000-0600-0000C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4" authorId="0" shapeId="0" xr:uid="{00000000-0006-0000-0600-0000C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4" authorId="0" shapeId="0" xr:uid="{00000000-0006-0000-0600-0000C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4" authorId="0" shapeId="0" xr:uid="{00000000-0006-0000-0600-0000C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4" authorId="0" shapeId="0" xr:uid="{00000000-0006-0000-0600-0000C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A14" authorId="0" shapeId="0" xr:uid="{00000000-0006-0000-0600-0000C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4" authorId="0" shapeId="0" xr:uid="{00000000-0006-0000-0600-0000C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4" authorId="0" shapeId="0" xr:uid="{00000000-0006-0000-0600-0000D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4" authorId="0" shapeId="0" xr:uid="{00000000-0006-0000-0600-0000D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4" authorId="0" shapeId="0" xr:uid="{00000000-0006-0000-0600-0000D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4" authorId="0" shapeId="0" xr:uid="{00000000-0006-0000-0600-0000D3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4" authorId="0" shapeId="0" xr:uid="{00000000-0006-0000-0600-0000D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H14" authorId="0" shapeId="0" xr:uid="{00000000-0006-0000-0600-0000D5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4" authorId="0" shapeId="0" xr:uid="{00000000-0006-0000-0600-0000D6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4" authorId="0" shapeId="0" xr:uid="{00000000-0006-0000-0600-0000D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4" authorId="0" shapeId="0" xr:uid="{00000000-0006-0000-0600-0000D8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4" authorId="0" shapeId="0" xr:uid="{00000000-0006-0000-0600-0000D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4" authorId="0" shapeId="0" xr:uid="{00000000-0006-0000-0600-0000D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4" authorId="0" shapeId="0" xr:uid="{00000000-0006-0000-0600-0000D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4" authorId="0" shapeId="0" xr:uid="{00000000-0006-0000-0600-0000D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S14" authorId="0" shapeId="0" xr:uid="{00000000-0006-0000-0600-0000D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4" authorId="0" shapeId="0" xr:uid="{00000000-0006-0000-0600-0000D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4" authorId="0" shapeId="0" xr:uid="{00000000-0006-0000-0600-0000DF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4" authorId="0" shapeId="0" xr:uid="{00000000-0006-0000-0600-0000E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4" authorId="0" shapeId="0" xr:uid="{00000000-0006-0000-0600-0000E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C14" authorId="0" shapeId="0" xr:uid="{00000000-0006-0000-0600-0000E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4" authorId="0" shapeId="0" xr:uid="{00000000-0006-0000-0600-0000E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4" authorId="0" shapeId="0" xr:uid="{00000000-0006-0000-0600-0000E4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IF14" authorId="0" shapeId="0" xr:uid="{00000000-0006-0000-0600-0000E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4" authorId="0" shapeId="0" xr:uid="{00000000-0006-0000-0600-0000E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4" authorId="0" shapeId="0" xr:uid="{00000000-0006-0000-0600-0000E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4" authorId="0" shapeId="0" xr:uid="{00000000-0006-0000-0600-0000E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4" authorId="0" shapeId="0" xr:uid="{00000000-0006-0000-0600-0000E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5" authorId="0" shapeId="0" xr:uid="{00000000-0006-0000-0600-0000E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5" authorId="0" shapeId="0" xr:uid="{00000000-0006-0000-0600-0000E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5" authorId="0" shapeId="0" xr:uid="{00000000-0006-0000-0600-0000EC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5" authorId="0" shapeId="0" xr:uid="{00000000-0006-0000-0600-0000E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5" authorId="0" shapeId="0" xr:uid="{00000000-0006-0000-0600-0000E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5" authorId="0" shapeId="0" xr:uid="{00000000-0006-0000-0600-0000E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E15" authorId="0" shapeId="0" xr:uid="{00000000-0006-0000-0600-0000F0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5" authorId="0" shapeId="0" xr:uid="{00000000-0006-0000-0600-0000F1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5" authorId="0" shapeId="0" xr:uid="{00000000-0006-0000-0600-0000F2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5" authorId="0" shapeId="0" xr:uid="{00000000-0006-0000-0600-0000F3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5" authorId="0" shapeId="0" xr:uid="{00000000-0006-0000-0600-0000F4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5" authorId="0" shapeId="0" xr:uid="{00000000-0006-0000-0600-0000F5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5" authorId="0" shapeId="0" xr:uid="{00000000-0006-0000-0600-0000F6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P15" authorId="0" shapeId="0" xr:uid="{00000000-0006-0000-0600-0000F7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5" authorId="0" shapeId="0" xr:uid="{00000000-0006-0000-0600-0000F8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R15" authorId="0" shapeId="0" xr:uid="{00000000-0006-0000-0600-0000F9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5" authorId="0" shapeId="0" xr:uid="{00000000-0006-0000-0600-0000FA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5" authorId="0" shapeId="0" xr:uid="{00000000-0006-0000-0600-0000FB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E15" authorId="0" shapeId="0" xr:uid="{00000000-0006-0000-0600-0000FC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5" authorId="0" shapeId="0" xr:uid="{00000000-0006-0000-0600-0000FD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5" authorId="0" shapeId="0" xr:uid="{00000000-0006-0000-0600-0000FE00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5" authorId="0" shapeId="0" xr:uid="{00000000-0006-0000-0600-0000FF00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CQ15" authorId="0" shapeId="0" xr:uid="{00000000-0006-0000-0600-00000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5" authorId="0" shapeId="0" xr:uid="{00000000-0006-0000-0600-00000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5" authorId="0" shapeId="0" xr:uid="{00000000-0006-0000-0600-00000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I15" authorId="0" shapeId="0" xr:uid="{00000000-0006-0000-0600-00000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5" authorId="0" shapeId="0" xr:uid="{00000000-0006-0000-0600-00000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5" authorId="0" shapeId="0" xr:uid="{00000000-0006-0000-0600-00000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5" authorId="0" shapeId="0" xr:uid="{00000000-0006-0000-0600-00000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5" authorId="0" shapeId="0" xr:uid="{00000000-0006-0000-0600-00000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5" authorId="0" shapeId="0" xr:uid="{00000000-0006-0000-0600-00000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5" authorId="0" shapeId="0" xr:uid="{00000000-0006-0000-0600-00000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5" authorId="0" shapeId="0" xr:uid="{00000000-0006-0000-0600-00000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5" authorId="0" shapeId="0" xr:uid="{00000000-0006-0000-0600-00000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I15" authorId="0" shapeId="0" xr:uid="{00000000-0006-0000-0600-00000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5" authorId="0" shapeId="0" xr:uid="{00000000-0006-0000-0600-00000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5" authorId="0" shapeId="0" xr:uid="{00000000-0006-0000-0600-00000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5" authorId="0" shapeId="0" xr:uid="{00000000-0006-0000-0600-00000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N15" authorId="0" shapeId="0" xr:uid="{00000000-0006-0000-0600-00001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5" authorId="0" shapeId="0" xr:uid="{00000000-0006-0000-0600-00001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5" authorId="0" shapeId="0" xr:uid="{00000000-0006-0000-0600-00001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5" authorId="0" shapeId="0" xr:uid="{00000000-0006-0000-0600-00001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5" authorId="0" shapeId="0" xr:uid="{00000000-0006-0000-0600-000014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5" authorId="0" shapeId="0" xr:uid="{00000000-0006-0000-0600-00001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5" authorId="0" shapeId="0" xr:uid="{00000000-0006-0000-0600-00001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U15" authorId="0" shapeId="0" xr:uid="{00000000-0006-0000-0600-000017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5" authorId="0" shapeId="0" xr:uid="{00000000-0006-0000-0600-00001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5" authorId="0" shapeId="0" xr:uid="{00000000-0006-0000-0600-00001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5" authorId="0" shapeId="0" xr:uid="{00000000-0006-0000-0600-00001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5" authorId="0" shapeId="0" xr:uid="{00000000-0006-0000-0600-00001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5" authorId="0" shapeId="0" xr:uid="{00000000-0006-0000-0600-00001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5" authorId="0" shapeId="0" xr:uid="{00000000-0006-0000-0600-00001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5" authorId="0" shapeId="0" xr:uid="{00000000-0006-0000-0600-00001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5" authorId="0" shapeId="0" xr:uid="{00000000-0006-0000-0600-00001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5" authorId="0" shapeId="0" xr:uid="{00000000-0006-0000-0600-00002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5" authorId="0" shapeId="0" xr:uid="{00000000-0006-0000-0600-00002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W16" authorId="0" shapeId="0" xr:uid="{00000000-0006-0000-0600-00002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6" authorId="0" shapeId="0" xr:uid="{00000000-0006-0000-0600-00002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6" authorId="0" shapeId="0" xr:uid="{00000000-0006-0000-0600-00002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6" authorId="0" shapeId="0" xr:uid="{00000000-0006-0000-0600-000025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A16" authorId="0" shapeId="0" xr:uid="{00000000-0006-0000-0600-00002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B16" authorId="0" shapeId="0" xr:uid="{00000000-0006-0000-0600-00002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6" authorId="0" shapeId="0" xr:uid="{00000000-0006-0000-0600-00002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D16" authorId="0" shapeId="0" xr:uid="{00000000-0006-0000-0600-00002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6" authorId="0" shapeId="0" xr:uid="{00000000-0006-0000-0600-00002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6" authorId="0" shapeId="0" xr:uid="{00000000-0006-0000-0600-00002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6" authorId="0" shapeId="0" xr:uid="{00000000-0006-0000-0600-00002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6" authorId="0" shapeId="0" xr:uid="{00000000-0006-0000-0600-00002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6" authorId="0" shapeId="0" xr:uid="{00000000-0006-0000-0600-00002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6" authorId="0" shapeId="0" xr:uid="{00000000-0006-0000-0600-00002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6" authorId="0" shapeId="0" xr:uid="{00000000-0006-0000-0600-000030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P16" authorId="0" shapeId="0" xr:uid="{00000000-0006-0000-0600-00003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6" authorId="0" shapeId="0" xr:uid="{00000000-0006-0000-0600-00003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R16" authorId="0" shapeId="0" xr:uid="{00000000-0006-0000-0600-00003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BY16" authorId="0" shapeId="0" xr:uid="{00000000-0006-0000-0600-00003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A16" authorId="0" shapeId="0" xr:uid="{00000000-0006-0000-0600-00003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B16" authorId="0" shapeId="0" xr:uid="{00000000-0006-0000-0600-00003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6" authorId="0" shapeId="0" xr:uid="{00000000-0006-0000-0600-00003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6" authorId="0" shapeId="0" xr:uid="{00000000-0006-0000-0600-00003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N16" authorId="0" shapeId="0" xr:uid="{00000000-0006-0000-0600-00003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6" authorId="0" shapeId="0" xr:uid="{00000000-0006-0000-0600-00003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6" authorId="0" shapeId="0" xr:uid="{00000000-0006-0000-0600-00003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K16" authorId="0" shapeId="0" xr:uid="{00000000-0006-0000-0600-00003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Z16" authorId="0" shapeId="0" xr:uid="{00000000-0006-0000-0600-00003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6" authorId="0" shapeId="0" xr:uid="{00000000-0006-0000-0600-00003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6" authorId="0" shapeId="0" xr:uid="{00000000-0006-0000-0600-00003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6" authorId="0" shapeId="0" xr:uid="{00000000-0006-0000-0600-00004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6" authorId="0" shapeId="0" xr:uid="{00000000-0006-0000-0600-00004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B16" authorId="0" shapeId="0" xr:uid="{00000000-0006-0000-0600-00004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6" authorId="0" shapeId="0" xr:uid="{00000000-0006-0000-0600-00004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6" authorId="0" shapeId="0" xr:uid="{00000000-0006-0000-0600-00004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6" authorId="0" shapeId="0" xr:uid="{00000000-0006-0000-0600-00004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6" authorId="0" shapeId="0" xr:uid="{00000000-0006-0000-0600-00004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6" authorId="0" shapeId="0" xr:uid="{00000000-0006-0000-0600-00004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6" authorId="0" shapeId="0" xr:uid="{00000000-0006-0000-0600-00004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6" authorId="0" shapeId="0" xr:uid="{00000000-0006-0000-0600-000049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6" authorId="0" shapeId="0" xr:uid="{00000000-0006-0000-0600-00004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6" authorId="0" shapeId="0" xr:uid="{00000000-0006-0000-0600-00004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6" authorId="0" shapeId="0" xr:uid="{00000000-0006-0000-0600-00004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6" authorId="0" shapeId="0" xr:uid="{00000000-0006-0000-0600-00004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6" authorId="0" shapeId="0" xr:uid="{00000000-0006-0000-0600-00004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6" authorId="0" shapeId="0" xr:uid="{00000000-0006-0000-0600-00004F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6" authorId="0" shapeId="0" xr:uid="{00000000-0006-0000-0600-00005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6" authorId="0" shapeId="0" xr:uid="{00000000-0006-0000-0600-00005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6" authorId="0" shapeId="0" xr:uid="{00000000-0006-0000-0600-000052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6" authorId="0" shapeId="0" xr:uid="{00000000-0006-0000-0600-00005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6" authorId="0" shapeId="0" xr:uid="{00000000-0006-0000-0600-00005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6" authorId="0" shapeId="0" xr:uid="{00000000-0006-0000-0600-00005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6" authorId="0" shapeId="0" xr:uid="{00000000-0006-0000-0600-00005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6" authorId="0" shapeId="0" xr:uid="{00000000-0006-0000-0600-00005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6" authorId="0" shapeId="0" xr:uid="{00000000-0006-0000-0600-00005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6" authorId="0" shapeId="0" xr:uid="{00000000-0006-0000-0600-00005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6" authorId="0" shapeId="0" xr:uid="{00000000-0006-0000-0600-00005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7" authorId="0" shapeId="0" xr:uid="{00000000-0006-0000-0600-00005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7" authorId="0" shapeId="0" xr:uid="{00000000-0006-0000-0600-00005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7" authorId="0" shapeId="0" xr:uid="{00000000-0006-0000-0600-00005D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AC17" authorId="0" shapeId="0" xr:uid="{00000000-0006-0000-0600-00005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D17" authorId="0" shapeId="0" xr:uid="{00000000-0006-0000-0600-00005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7" authorId="0" shapeId="0" xr:uid="{00000000-0006-0000-0600-00006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7" authorId="0" shapeId="0" xr:uid="{00000000-0006-0000-0600-00006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7" authorId="0" shapeId="0" xr:uid="{00000000-0006-0000-0600-00006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7" authorId="0" shapeId="0" xr:uid="{00000000-0006-0000-0600-00006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7" authorId="0" shapeId="0" xr:uid="{00000000-0006-0000-0600-00006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7" authorId="0" shapeId="0" xr:uid="{00000000-0006-0000-0600-00006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K17" authorId="0" shapeId="0" xr:uid="{00000000-0006-0000-0600-00006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M17" authorId="0" shapeId="0" xr:uid="{00000000-0006-0000-0600-00006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O17" authorId="0" shapeId="0" xr:uid="{00000000-0006-0000-0600-00006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7" authorId="0" shapeId="0" xr:uid="{00000000-0006-0000-0600-00006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Q17" authorId="0" shapeId="0" xr:uid="{00000000-0006-0000-0600-00006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7" authorId="0" shapeId="0" xr:uid="{00000000-0006-0000-0600-00006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7" authorId="0" shapeId="0" xr:uid="{00000000-0006-0000-0600-00006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7" authorId="0" shapeId="0" xr:uid="{00000000-0006-0000-0600-00006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7" authorId="0" shapeId="0" xr:uid="{00000000-0006-0000-0600-00006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7" authorId="0" shapeId="0" xr:uid="{00000000-0006-0000-0600-00006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J17" authorId="0" shapeId="0" xr:uid="{00000000-0006-0000-0600-00007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7" authorId="0" shapeId="0" xr:uid="{00000000-0006-0000-0600-000071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L17" authorId="0" shapeId="0" xr:uid="{00000000-0006-0000-0600-00007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7" authorId="0" shapeId="0" xr:uid="{00000000-0006-0000-0600-00007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7" authorId="0" shapeId="0" xr:uid="{00000000-0006-0000-0600-00007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7" authorId="0" shapeId="0" xr:uid="{00000000-0006-0000-0600-00007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7" authorId="0" shapeId="0" xr:uid="{00000000-0006-0000-0600-00007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7" authorId="0" shapeId="0" xr:uid="{00000000-0006-0000-0600-00007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X17" authorId="0" shapeId="0" xr:uid="{00000000-0006-0000-0600-00007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7" authorId="0" shapeId="0" xr:uid="{00000000-0006-0000-0600-00007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7" authorId="0" shapeId="0" xr:uid="{00000000-0006-0000-0600-00007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G17" authorId="0" shapeId="0" xr:uid="{00000000-0006-0000-0600-00007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H17" authorId="0" shapeId="0" xr:uid="{00000000-0006-0000-0600-00007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I17" authorId="0" shapeId="0" xr:uid="{00000000-0006-0000-0600-00007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7" authorId="0" shapeId="0" xr:uid="{00000000-0006-0000-0600-00007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7" authorId="0" shapeId="0" xr:uid="{00000000-0006-0000-0600-00007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7" authorId="0" shapeId="0" xr:uid="{00000000-0006-0000-0600-00008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X18" authorId="0" shapeId="0" xr:uid="{00000000-0006-0000-0600-00008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Y18" authorId="0" shapeId="0" xr:uid="{00000000-0006-0000-0600-00008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Z18" authorId="0" shapeId="0" xr:uid="{00000000-0006-0000-0600-00008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C18" authorId="0" shapeId="0" xr:uid="{00000000-0006-0000-0600-00008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E18" authorId="0" shapeId="0" xr:uid="{00000000-0006-0000-0600-00008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F18" authorId="0" shapeId="0" xr:uid="{00000000-0006-0000-0600-00008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J18" authorId="0" shapeId="0" xr:uid="{00000000-0006-0000-0600-00008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K18" authorId="0" shapeId="0" xr:uid="{00000000-0006-0000-0600-000088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L18" authorId="0" shapeId="0" xr:uid="{00000000-0006-0000-0600-00008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M18" authorId="0" shapeId="0" xr:uid="{00000000-0006-0000-0600-00008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N18" authorId="0" shapeId="0" xr:uid="{00000000-0006-0000-0600-00008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O18" authorId="0" shapeId="0" xr:uid="{00000000-0006-0000-0600-00008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AQ18" authorId="0" shapeId="0" xr:uid="{00000000-0006-0000-0600-00008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D18" authorId="0" shapeId="0" xr:uid="{00000000-0006-0000-0600-00008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CP18" authorId="0" shapeId="0" xr:uid="{00000000-0006-0000-0600-00008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DX18" authorId="0" shapeId="0" xr:uid="{00000000-0006-0000-0600-00009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C18" authorId="0" shapeId="0" xr:uid="{00000000-0006-0000-0600-00009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J18" authorId="0" shapeId="0" xr:uid="{00000000-0006-0000-0600-00009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L18" authorId="0" shapeId="0" xr:uid="{00000000-0006-0000-0600-000093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EO18" authorId="0" shapeId="0" xr:uid="{00000000-0006-0000-0600-00009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C18" authorId="0" shapeId="0" xr:uid="{00000000-0006-0000-0600-00009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D18" authorId="0" shapeId="0" xr:uid="{00000000-0006-0000-0600-000096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E18" authorId="0" shapeId="0" xr:uid="{00000000-0006-0000-0600-00009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F18" authorId="0" shapeId="0" xr:uid="{00000000-0006-0000-0600-00009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G18" authorId="0" shapeId="0" xr:uid="{00000000-0006-0000-0600-00009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H18" authorId="0" shapeId="0" xr:uid="{00000000-0006-0000-0600-00009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I18" authorId="0" shapeId="0" xr:uid="{00000000-0006-0000-0600-00009B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J18" authorId="0" shapeId="0" xr:uid="{00000000-0006-0000-0600-00009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K18" authorId="0" shapeId="0" xr:uid="{00000000-0006-0000-0600-00009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L18" authorId="0" shapeId="0" xr:uid="{00000000-0006-0000-0600-00009E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N18" authorId="0" shapeId="0" xr:uid="{00000000-0006-0000-0600-00009F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O18" authorId="0" shapeId="0" xr:uid="{00000000-0006-0000-0600-0000A0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P18" authorId="0" shapeId="0" xr:uid="{00000000-0006-0000-0600-0000A1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Q18" authorId="0" shapeId="0" xr:uid="{00000000-0006-0000-0600-0000A2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R18" authorId="0" shapeId="0" xr:uid="{00000000-0006-0000-0600-0000A3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S18" authorId="0" shapeId="0" xr:uid="{00000000-0006-0000-0600-0000A4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T18" authorId="0" shapeId="0" xr:uid="{00000000-0006-0000-0600-0000A5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U18" authorId="0" shapeId="0" xr:uid="{00000000-0006-0000-0600-0000A6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V18" authorId="0" shapeId="0" xr:uid="{00000000-0006-0000-0600-0000A7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GW18" authorId="0" shapeId="0" xr:uid="{00000000-0006-0000-0600-0000A8010000}">
      <text>
        <r>
          <rPr>
            <sz val="9"/>
            <color indexed="81"/>
            <rFont val="Tahoma"/>
            <family val="2"/>
          </rPr>
          <t>estimate has a relative standard error greater than 50% and is considered too unreliable for general use</t>
        </r>
      </text>
    </comment>
    <comment ref="GX18" authorId="0" shapeId="0" xr:uid="{00000000-0006-0000-0600-0000A9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D18" authorId="0" shapeId="0" xr:uid="{00000000-0006-0000-0600-0000AA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E18" authorId="0" shapeId="0" xr:uid="{00000000-0006-0000-0600-0000AB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J18" authorId="0" shapeId="0" xr:uid="{00000000-0006-0000-0600-0000AC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K18" authorId="0" shapeId="0" xr:uid="{00000000-0006-0000-0600-0000AD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  <comment ref="IQ18" authorId="0" shapeId="0" xr:uid="{00000000-0006-0000-0600-0000AE010000}">
      <text>
        <r>
          <rPr>
            <sz val="9"/>
            <color indexed="81"/>
            <rFont val="Tahoma"/>
            <family val="2"/>
          </rPr>
          <t>estimate has a relative standard error between 25% and 50% and should be used with caution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<sst xmlns="http://schemas.openxmlformats.org/spreadsheetml/2006/main" count="30718" uniqueCount="4372">
  <si>
    <t>Employed total ;  Persons ;</t>
  </si>
  <si>
    <t>Employed total ;  &gt; Males ;</t>
  </si>
  <si>
    <t>Employed total ;  &gt; Females ;</t>
  </si>
  <si>
    <t>&gt; Less than 12 months in main job ;  Persons ;</t>
  </si>
  <si>
    <t>&gt; Less than 12 months in main job ;  &gt; Males ;</t>
  </si>
  <si>
    <t>&gt; Less than 12 months in main job ;  &gt; Females ;</t>
  </si>
  <si>
    <t>&gt;&gt; Changed jobs in last 12 months ;  Persons ;</t>
  </si>
  <si>
    <t>&gt;&gt; Changed jobs in last 12 months ;  &gt; Males ;</t>
  </si>
  <si>
    <t>&gt;&gt; Changed jobs in last 12 months ;  &gt; Females ;</t>
  </si>
  <si>
    <t>&gt;&gt;&gt; Changed jobs in the same industry division ;  Persons ;</t>
  </si>
  <si>
    <t>&gt;&gt;&gt; Changed jobs in the same industry division ;  &gt; Males ;</t>
  </si>
  <si>
    <t>&gt;&gt;&gt; Changed jobs in the same industry division ;  &gt; Females ;</t>
  </si>
  <si>
    <t>&gt;&gt;&gt; Changed jobs into a different industry division ;  Persons ;</t>
  </si>
  <si>
    <t>&gt;&gt;&gt; Changed jobs into a different industry division ;  &gt; Males ;</t>
  </si>
  <si>
    <t>&gt;&gt;&gt; Changed jobs into a different industry division ;  &gt; Females ;</t>
  </si>
  <si>
    <t>&gt;&gt;&gt; Changed jobs in the same major occupation group ;  Persons ;</t>
  </si>
  <si>
    <t>&gt;&gt;&gt; Changed jobs in the same major occupation group ;  &gt; Males ;</t>
  </si>
  <si>
    <t>&gt;&gt;&gt; Changed jobs in the same major occupation group ;  &gt; Females ;</t>
  </si>
  <si>
    <t>&gt;&gt;&gt; Changed jobs into a different major occupation group ;  Persons ;</t>
  </si>
  <si>
    <t>&gt;&gt;&gt; Changed jobs into a different major occupation group ;  &gt; Males ;</t>
  </si>
  <si>
    <t>&gt;&gt;&gt; Changed jobs into a different major occupation group ;  &gt; Females ;</t>
  </si>
  <si>
    <t>&gt;&gt;&gt; Changed to a job with the same usual hours ;  Persons ;</t>
  </si>
  <si>
    <t>&gt;&gt;&gt; Changed to a job with the same usual hours ;  &gt; Males ;</t>
  </si>
  <si>
    <t>&gt;&gt;&gt; Changed to a job with the same usual hours ;  &gt; Females ;</t>
  </si>
  <si>
    <t>&gt;&gt;&gt; Changed to a job with more usual hours ;  Persons ;</t>
  </si>
  <si>
    <t>&gt;&gt;&gt; Changed to a job with more usual hours ;  &gt; Males ;</t>
  </si>
  <si>
    <t>&gt;&gt;&gt; Changed to a job with more usual hours ;  &gt; Females ;</t>
  </si>
  <si>
    <t>&gt;&gt;&gt;&gt; Changed to a job with more full-time hours ;  Persons ;</t>
  </si>
  <si>
    <t>&gt;&gt;&gt;&gt; Changed to a job with more full-time hours ;  &gt; Males ;</t>
  </si>
  <si>
    <t>&gt;&gt;&gt;&gt; Changed to a job with more full-time hours ;  &gt; Females ;</t>
  </si>
  <si>
    <t>&gt;&gt;&gt;&gt; Changed from a part-time job to a full-time job ;  Persons ;</t>
  </si>
  <si>
    <t>&gt;&gt;&gt;&gt; Changed from a part-time job to a full-time job ;  &gt; Males ;</t>
  </si>
  <si>
    <t>&gt;&gt;&gt;&gt; Changed from a part-time job to a full-time job ;  &gt; Females ;</t>
  </si>
  <si>
    <t>&gt;&gt;&gt;&gt; Changed to a job with more part-time hours ;  Persons ;</t>
  </si>
  <si>
    <t>&gt;&gt;&gt;&gt; Changed to a job with more part-time hours ;  &gt; Males ;</t>
  </si>
  <si>
    <t>&gt;&gt;&gt;&gt; Changed to a job with more part-time hours ;  &gt; Females ;</t>
  </si>
  <si>
    <t>&gt;&gt;&gt; Changed to a job with fewer usual hours ;  Persons ;</t>
  </si>
  <si>
    <t>&gt;&gt;&gt; Changed to a job with fewer usual hours ;  &gt; Males ;</t>
  </si>
  <si>
    <t>&gt;&gt;&gt; Changed to a job with fewer usual hours ;  &gt; Females ;</t>
  </si>
  <si>
    <t>&gt;&gt;&gt;&gt; Changed to a job with fewer full-time hours ;  Persons ;</t>
  </si>
  <si>
    <t>&gt;&gt;&gt;&gt; Changed to a job with fewer full-time hours ;  &gt; Males ;</t>
  </si>
  <si>
    <t>&gt;&gt;&gt;&gt; Changed to a job with fewer full-time hours ;  &gt; Females ;</t>
  </si>
  <si>
    <t>&gt;&gt;&gt;&gt; Changed from a full-time job to a part-time job ;  Persons ;</t>
  </si>
  <si>
    <t>&gt;&gt;&gt;&gt; Changed from a full-time job to a part-time job ;  &gt; Males ;</t>
  </si>
  <si>
    <t>&gt;&gt;&gt;&gt; Changed from a full-time job to a part-time job ;  &gt; Females ;</t>
  </si>
  <si>
    <t>&gt;&gt;&gt;&gt; Changed to a job with fewer part-time hours ;  Persons ;</t>
  </si>
  <si>
    <t>&gt;&gt;&gt;&gt; Changed to a job with fewer part-time hours ;  &gt; Males ;</t>
  </si>
  <si>
    <t>&gt;&gt;&gt;&gt; Changed to a job with fewer part-time hours ;  &gt; Females ;</t>
  </si>
  <si>
    <t>&gt;&gt;&gt; Changed jobs with the same status in employment ;  Persons ;</t>
  </si>
  <si>
    <t>&gt;&gt;&gt; Changed jobs with the same status in employment ;  &gt; Males ;</t>
  </si>
  <si>
    <t>&gt;&gt;&gt; Changed jobs with the same status in employment ;  &gt; Females ;</t>
  </si>
  <si>
    <t>&gt;&gt;&gt; Changed jobs with a different status in employment ;  Persons ;</t>
  </si>
  <si>
    <t>&gt;&gt;&gt; Changed jobs with a different status in employment ;  &gt; Males ;</t>
  </si>
  <si>
    <t>&gt;&gt;&gt; Changed jobs with a different status in employment ;  &gt; Females ;</t>
  </si>
  <si>
    <t>&gt;&gt; Did not change jobs in last 12 months ;  Persons ;</t>
  </si>
  <si>
    <t>&gt;&gt; Did not change jobs in last 12 months ;  &gt; Males ;</t>
  </si>
  <si>
    <t>&gt;&gt; Did not change jobs in last 12 months ;  &gt; Females ;</t>
  </si>
  <si>
    <t>&gt; 12 months or more in main job ;  Persons ;</t>
  </si>
  <si>
    <t>&gt; 12 months or more in main job ;  &gt; Males ;</t>
  </si>
  <si>
    <t>&gt; 12 months or more in main job ;  &gt; Females ;</t>
  </si>
  <si>
    <t>&gt;&gt; Employees ;  Persons ;</t>
  </si>
  <si>
    <t>&gt;&gt; Employees ;  &gt; Males ;</t>
  </si>
  <si>
    <t>&gt;&gt; Employees ;  &gt; Females ;</t>
  </si>
  <si>
    <t>&gt;&gt;&gt; No change in occupation with current employer last year ;  Persons ;</t>
  </si>
  <si>
    <t>&gt;&gt;&gt; No change in occupation with current employer last year ;  &gt; Males ;</t>
  </si>
  <si>
    <t>&gt;&gt;&gt; No change in occupation with current employer last year ;  &gt; Females ;</t>
  </si>
  <si>
    <t>&gt;&gt;&gt; Changed occupations with current employer in the same major group last year ;  Persons ;</t>
  </si>
  <si>
    <t>&gt;&gt;&gt; Changed occupations with current employer in the same major group last year ;  &gt; Males ;</t>
  </si>
  <si>
    <t>&gt;&gt;&gt; Changed occupations with current employer in the same major group last year ;  &gt; Females ;</t>
  </si>
  <si>
    <t>&gt;&gt;&gt; Changed occupations with current employer into a different major group last year ;  Persons ;</t>
  </si>
  <si>
    <t>&gt;&gt;&gt; Changed occupations with current employer into a different major group last year ;  &gt; Males ;</t>
  </si>
  <si>
    <t>&gt;&gt;&gt; Changed occupations with current employer into a different major group last year ;  &gt; Females ;</t>
  </si>
  <si>
    <t>&gt;&gt;&gt; No change in usual weekly hours with current employer last year ;  Persons ;</t>
  </si>
  <si>
    <t>&gt;&gt;&gt; No change in usual weekly hours with current employer last year ;  &gt; Males ;</t>
  </si>
  <si>
    <t>&gt;&gt;&gt; No change in usual weekly hours with current employer last year ;  &gt; Females ;</t>
  </si>
  <si>
    <t>&gt;&gt;&gt; Usual weekly hours increased with current employer last year ;  Persons ;</t>
  </si>
  <si>
    <t>&gt;&gt;&gt; Usual weekly hours increased with current employer last year ;  &gt; Males ;</t>
  </si>
  <si>
    <t>&gt;&gt;&gt; Usual weekly hours increased with current employer last year ;  &gt; Females ;</t>
  </si>
  <si>
    <t>&gt;&gt;&gt;&gt; Usual weekly hours increased with more full-time hours last year ;  Persons ;</t>
  </si>
  <si>
    <t>&gt;&gt;&gt;&gt; Usual weekly hours increased with more full-time hours last year ;  &gt; Males ;</t>
  </si>
  <si>
    <t>&gt;&gt;&gt;&gt; Usual weekly hours increased with more full-time hours last year ;  &gt; Females ;</t>
  </si>
  <si>
    <t>&gt;&gt;&gt;&gt; Usual weekly hours increased from part-time to full-time hours last year ;  Persons ;</t>
  </si>
  <si>
    <t>&gt;&gt;&gt;&gt; Usual weekly hours increased from part-time to full-time hours last year ;  &gt; Males ;</t>
  </si>
  <si>
    <t>&gt;&gt;&gt;&gt; Usual weekly hours increased from part-time to full-time hours last year ;  &gt; Females ;</t>
  </si>
  <si>
    <t>&gt;&gt;&gt;&gt; Usual weekly hours increased with more part-time hours last year ;  Persons ;</t>
  </si>
  <si>
    <t>&gt;&gt;&gt;&gt; Usual weekly hours increased with more part-time hours last year ;  &gt; Males ;</t>
  </si>
  <si>
    <t>&gt;&gt;&gt;&gt; Usual weekly hours increased with more part-time hours last year ;  &gt; Females ;</t>
  </si>
  <si>
    <t>&gt;&gt;&gt; Usual weekly hours decreased with current employer last year ;  Persons ;</t>
  </si>
  <si>
    <t>&gt;&gt;&gt; Usual weekly hours decreased with current employer last year ;  &gt; Males ;</t>
  </si>
  <si>
    <t>&gt;&gt;&gt; Usual weekly hours decreased with current employer last year ;  &gt; Females ;</t>
  </si>
  <si>
    <t>&gt;&gt;&gt;&gt; Usual weekly hours decreased with fewer full-time hours last year ;  Persons ;</t>
  </si>
  <si>
    <t>&gt;&gt;&gt;&gt; Usual weekly hours decreased with fewer full-time hours last year ;  &gt; Males ;</t>
  </si>
  <si>
    <t>&gt;&gt;&gt;&gt; Usual weekly hours decreased with fewer full-time hours last year ;  &gt; Females ;</t>
  </si>
  <si>
    <t>&gt;&gt;&gt;&gt; Usual weekly hours decreased from full-time to part-time hours last year ;  Persons ;</t>
  </si>
  <si>
    <t>&gt;&gt;&gt;&gt; Usual weekly hours decreased from full-time to part-time hours last year ;  &gt; Males ;</t>
  </si>
  <si>
    <t>&gt;&gt;&gt;&gt; Usual weekly hours decreased from full-time to part-time hours last year ;  &gt; Females ;</t>
  </si>
  <si>
    <t>&gt;&gt;&gt;&gt; Usual weekly hours decreased with fewer part-time hours last year ;  Persons ;</t>
  </si>
  <si>
    <t>&gt;&gt;&gt;&gt; Usual weekly hours decreased with fewer part-time hours last year ;  &gt; Males ;</t>
  </si>
  <si>
    <t>&gt;&gt;&gt;&gt; Usual weekly hours decreased with fewer part-time hours last year ;  &gt; Females ;</t>
  </si>
  <si>
    <t>&gt;&gt;&gt; Did not know or usual weekly hours varied last year ;  Persons ;</t>
  </si>
  <si>
    <t>&gt;&gt;&gt; Did not know or usual weekly hours varied last year ;  &gt; Males ;</t>
  </si>
  <si>
    <t>&gt;&gt;&gt; Did not know or usual weekly hours varied last year ;  &gt; Females ;</t>
  </si>
  <si>
    <t>&gt;&gt;&gt; Promoted last year ;  Persons ;</t>
  </si>
  <si>
    <t>&gt;&gt;&gt; Promoted last year ;  &gt; Males ;</t>
  </si>
  <si>
    <t>&gt;&gt;&gt; Promoted last year ;  &gt; Females ;</t>
  </si>
  <si>
    <t>&gt;&gt;&gt; Was not promoted last year ;  Persons ;</t>
  </si>
  <si>
    <t>&gt;&gt;&gt; Was not promoted last year ;  &gt; Males ;</t>
  </si>
  <si>
    <t>&gt;&gt;&gt; Was not promoted last year ;  &gt; Females ;</t>
  </si>
  <si>
    <t>&gt;&gt;&gt; Transferred last year ;  Persons ;</t>
  </si>
  <si>
    <t>&gt;&gt;&gt; Transferred last year ;  &gt; Males ;</t>
  </si>
  <si>
    <t>&gt;&gt;&gt; Transferred last year ;  &gt; Females ;</t>
  </si>
  <si>
    <t>&gt;&gt;&gt; Was not transferred last year ;  Persons ;</t>
  </si>
  <si>
    <t>&gt;&gt;&gt; Was not transferred last year ;  &gt; Males ;</t>
  </si>
  <si>
    <t>&gt;&gt;&gt; Was not transferred last year ;  &gt; Females ;</t>
  </si>
  <si>
    <t>&gt;&gt;&gt; Promoted or transferred last year ;  Persons ;</t>
  </si>
  <si>
    <t>&gt;&gt;&gt; Promoted or transferred last year ;  &gt; Males ;</t>
  </si>
  <si>
    <t>&gt;&gt;&gt; Promoted or transferred last year ;  &gt; Females ;</t>
  </si>
  <si>
    <t>&gt;&gt;&gt;&gt; Promoted and transferred last year ;  Persons ;</t>
  </si>
  <si>
    <t>&gt;&gt;&gt;&gt; Promoted and transferred last year ;  &gt; Males ;</t>
  </si>
  <si>
    <t>&gt;&gt;&gt;&gt; Promoted and transferred last year ;  &gt; Females ;</t>
  </si>
  <si>
    <t>&gt;&gt;&gt;&gt; Promoted only last year ;  Persons ;</t>
  </si>
  <si>
    <t>&gt;&gt;&gt;&gt; Promoted only last year ;  &gt; Males ;</t>
  </si>
  <si>
    <t>&gt;&gt;&gt;&gt; Promoted only last year ;  &gt; Females ;</t>
  </si>
  <si>
    <t>&gt;&gt;&gt;&gt; Transferred only last year ;  Persons ;</t>
  </si>
  <si>
    <t>&gt;&gt;&gt;&gt; Transferred only last year ;  &gt; Males ;</t>
  </si>
  <si>
    <t>&gt;&gt;&gt;&gt; Transferred only last year ;  &gt; Females ;</t>
  </si>
  <si>
    <t>&gt;&gt;&gt; Was not promoted or transferred last year ;  Persons ;</t>
  </si>
  <si>
    <t>&gt;&gt;&gt; Was not promoted or transferred last year ;  &gt; Males ;</t>
  </si>
  <si>
    <t>&gt;&gt;&gt; Was not promoted or transferred last year ;  &gt; Females ;</t>
  </si>
  <si>
    <t>&gt;&gt; Owner managers and contributing family workers ;  Persons ;</t>
  </si>
  <si>
    <t>&gt;&gt; Owner managers and contributing family workers ;  &gt; Males ;</t>
  </si>
  <si>
    <t>&gt;&gt; Owner managers and contributing family workers ;  &gt; Females ;</t>
  </si>
  <si>
    <t>&gt;&gt;&gt; No change in usual weekly hours last year ;  Persons ;</t>
  </si>
  <si>
    <t>&gt;&gt;&gt; No change in usual weekly hours last year ;  &gt; Males ;</t>
  </si>
  <si>
    <t>&gt;&gt;&gt; No change in usual weekly hours last year ;  &gt; Females ;</t>
  </si>
  <si>
    <t>&gt;&gt;&gt; Usual weekly hours increased last year ;  Persons ;</t>
  </si>
  <si>
    <t>&gt;&gt;&gt; Usual weekly hours increased last year ;  &gt; Males ;</t>
  </si>
  <si>
    <t>&gt;&gt;&gt; Usual weekly hours increased last year ;  &gt; Females ;</t>
  </si>
  <si>
    <t>&gt;&gt;&gt; Usual weekly hours decreased last year ;  Persons ;</t>
  </si>
  <si>
    <t>&gt;&gt;&gt; Usual weekly hours decreased last year ;  &gt; Males ;</t>
  </si>
  <si>
    <t>&gt;&gt;&gt; Usual weekly hours decreased last year ;  &gt; Females ;</t>
  </si>
  <si>
    <t>15-64 years ;  Employed total ;  Persons ;</t>
  </si>
  <si>
    <t>15-64 years ;  Employed total ;  &gt; Males ;</t>
  </si>
  <si>
    <t>15-64 years ;  Employed total ;  &gt; Females ;</t>
  </si>
  <si>
    <t>15-64 years ;  &gt; Less than 12 months in main job ;  Persons ;</t>
  </si>
  <si>
    <t>15-64 years ;  &gt; Less than 12 months in main job ;  &gt; Males ;</t>
  </si>
  <si>
    <t>15-64 years ;  &gt; Less than 12 months in main job ;  &gt; Females ;</t>
  </si>
  <si>
    <t>15-64 years ;  &gt;&gt; Changed jobs in last 12 months ;  Persons ;</t>
  </si>
  <si>
    <t>15-64 years ;  &gt;&gt; Changed jobs in last 12 months ;  &gt; Males ;</t>
  </si>
  <si>
    <t>15-64 years ;  &gt;&gt; Changed jobs in last 12 months ;  &gt; Females ;</t>
  </si>
  <si>
    <t>15-64 years ;  &gt;&gt;&gt; Changed jobs in the same industry division ;  Persons ;</t>
  </si>
  <si>
    <t>15-64 years ;  &gt;&gt;&gt; Changed jobs in the same industry division ;  &gt; Males ;</t>
  </si>
  <si>
    <t>15-64 years ;  &gt;&gt;&gt; Changed jobs in the same industry division ;  &gt; Females ;</t>
  </si>
  <si>
    <t>15-64 years ;  &gt;&gt;&gt; Changed jobs into a different industry division ;  Persons ;</t>
  </si>
  <si>
    <t>15-64 years ;  &gt;&gt;&gt; Changed jobs into a different industry division ;  &gt; Males ;</t>
  </si>
  <si>
    <t>15-64 years ;  &gt;&gt;&gt; Changed jobs into a different industry division ;  &gt; Females ;</t>
  </si>
  <si>
    <t>15-64 years ;  &gt;&gt;&gt; Changed jobs in the same major occupation group ;  Persons ;</t>
  </si>
  <si>
    <t>15-64 years ;  &gt;&gt;&gt; Changed jobs in the same major occupation group ;  &gt; Males ;</t>
  </si>
  <si>
    <t>15-64 years ;  &gt;&gt;&gt; Changed jobs in the same major occupation group ;  &gt; Females ;</t>
  </si>
  <si>
    <t>15-64 years ;  &gt;&gt;&gt; Changed jobs into a different major occupation group ;  Persons ;</t>
  </si>
  <si>
    <t>15-64 years ;  &gt;&gt;&gt; Changed jobs into a different major occupation group ;  &gt; Males ;</t>
  </si>
  <si>
    <t>15-64 years ;  &gt;&gt;&gt; Changed jobs into a different major occupation group ;  &gt; Females ;</t>
  </si>
  <si>
    <t>15-64 years ;  &gt;&gt;&gt; Changed to a job with the same usual hours ;  Persons ;</t>
  </si>
  <si>
    <t>15-64 years ;  &gt;&gt;&gt; Changed to a job with the same usual hours ;  &gt; Males ;</t>
  </si>
  <si>
    <t>15-64 years ;  &gt;&gt;&gt; Changed to a job with the same usual hours ;  &gt; Females ;</t>
  </si>
  <si>
    <t>15-64 years ;  &gt;&gt;&gt; Changed to a job with more usual hours ;  Persons ;</t>
  </si>
  <si>
    <t>15-64 years ;  &gt;&gt;&gt; Changed to a job with more usual hours ;  &gt; Males ;</t>
  </si>
  <si>
    <t>15-64 years ;  &gt;&gt;&gt; Changed to a job with more usual hours ;  &gt; Females ;</t>
  </si>
  <si>
    <t>15-64 years ;  &gt;&gt;&gt;&gt; Changed to a job with more full-time hours ;  Persons ;</t>
  </si>
  <si>
    <t>15-64 years ;  &gt;&gt;&gt;&gt; Changed to a job with more full-time hours ;  &gt; Males ;</t>
  </si>
  <si>
    <t>15-64 years ;  &gt;&gt;&gt;&gt; Changed to a job with more full-time hours ;  &gt; Females ;</t>
  </si>
  <si>
    <t>15-64 years ;  &gt;&gt;&gt;&gt; Changed from a part-time job to a full-time job ;  Persons ;</t>
  </si>
  <si>
    <t>15-64 years ;  &gt;&gt;&gt;&gt; Changed from a part-time job to a full-time job ;  &gt; Males ;</t>
  </si>
  <si>
    <t>15-64 years ;  &gt;&gt;&gt;&gt; Changed from a part-time job to a full-time job ;  &gt; Females ;</t>
  </si>
  <si>
    <t>15-64 years ;  &gt;&gt;&gt;&gt; Changed to a job with more part-time hours ;  Persons ;</t>
  </si>
  <si>
    <t>15-64 years ;  &gt;&gt;&gt;&gt; Changed to a job with more part-time hours ;  &gt; Males ;</t>
  </si>
  <si>
    <t>15-64 years ;  &gt;&gt;&gt;&gt; Changed to a job with more part-time hours ;  &gt; Females ;</t>
  </si>
  <si>
    <t>15-64 years ;  &gt;&gt;&gt; Changed to a job with fewer usual hours ;  Persons ;</t>
  </si>
  <si>
    <t>15-64 years ;  &gt;&gt;&gt; Changed to a job with fewer usual hours ;  &gt; Males ;</t>
  </si>
  <si>
    <t>15-64 years ;  &gt;&gt;&gt; Changed to a job with fewer usual hours ;  &gt; Females ;</t>
  </si>
  <si>
    <t>15-64 years ;  &gt;&gt;&gt;&gt; Changed to a job with fewer full-time hours ;  Persons ;</t>
  </si>
  <si>
    <t>15-64 years ;  &gt;&gt;&gt;&gt; Changed to a job with fewer full-time hours ;  &gt; Males ;</t>
  </si>
  <si>
    <t>15-64 years ;  &gt;&gt;&gt;&gt; Changed to a job with fewer full-time hours ;  &gt; Females ;</t>
  </si>
  <si>
    <t>15-64 years ;  &gt;&gt;&gt;&gt; Changed from a full-time job to a part-time job ;  Persons ;</t>
  </si>
  <si>
    <t>15-64 years ;  &gt;&gt;&gt;&gt; Changed from a full-time job to a part-time job ;  &gt; Males ;</t>
  </si>
  <si>
    <t>15-64 years ;  &gt;&gt;&gt;&gt; Changed from a full-time job to a part-time job ;  &gt; Females ;</t>
  </si>
  <si>
    <t>15-64 years ;  &gt;&gt;&gt;&gt; Changed to a job with fewer part-time hours ;  Persons ;</t>
  </si>
  <si>
    <t>15-64 years ;  &gt;&gt;&gt;&gt; Changed to a job with fewer part-time hours ;  &gt; Males ;</t>
  </si>
  <si>
    <t>15-64 years ;  &gt;&gt;&gt;&gt; Changed to a job with fewer part-time hours ;  &gt; Females ;</t>
  </si>
  <si>
    <t>15-64 years ;  &gt;&gt;&gt; Changed jobs with the same status in employment ;  Persons ;</t>
  </si>
  <si>
    <t>15-64 years ;  &gt;&gt;&gt; Changed jobs with the same status in employment ;  &gt; Males ;</t>
  </si>
  <si>
    <t>15-64 years ;  &gt;&gt;&gt; Changed jobs with the same status in employment ;  &gt; Females ;</t>
  </si>
  <si>
    <t>15-64 years ;  &gt;&gt;&gt; Changed jobs with a different status in employment ;  Persons ;</t>
  </si>
  <si>
    <t>15-64 years ;  &gt;&gt;&gt; Changed jobs with a different status in employment ;  &gt; Males ;</t>
  </si>
  <si>
    <t>15-64 years ;  &gt;&gt;&gt; Changed jobs with a different status in employment ;  &gt; Females ;</t>
  </si>
  <si>
    <t>15-64 years ;  &gt;&gt; Did not change jobs in last 12 months ;  Persons ;</t>
  </si>
  <si>
    <t>15-64 years ;  &gt;&gt; Did not change jobs in last 12 months ;  &gt; Males ;</t>
  </si>
  <si>
    <t>15-64 years ;  &gt;&gt; Did not change jobs in last 12 months ;  &gt; Females ;</t>
  </si>
  <si>
    <t>15-64 years ;  &gt; 12 months or more in main job ;  Persons ;</t>
  </si>
  <si>
    <t>15-64 years ;  &gt; 12 months or more in main job ;  &gt; Males ;</t>
  </si>
  <si>
    <t>15-64 years ;  &gt; 12 months or more in main job ;  &gt; Females ;</t>
  </si>
  <si>
    <t>15-64 years ;  &gt;&gt; Employees ;  Persons ;</t>
  </si>
  <si>
    <t>15-64 years ;  &gt;&gt; Employees ;  &gt; Males ;</t>
  </si>
  <si>
    <t>15-64 years ;  &gt;&gt; Employees ;  &gt; Females ;</t>
  </si>
  <si>
    <t>15-64 years ;  &gt;&gt;&gt; No change in occupation with current employer last year ;  Persons ;</t>
  </si>
  <si>
    <t>15-64 years ;  &gt;&gt;&gt; No change in occupation with current employer last year ;  &gt; Males ;</t>
  </si>
  <si>
    <t>15-64 years ;  &gt;&gt;&gt; No change in occupation with current employer last year ;  &gt; Females ;</t>
  </si>
  <si>
    <t>15-64 years ;  &gt;&gt;&gt; Changed occupations with current employer in the same major group last year ;  Persons ;</t>
  </si>
  <si>
    <t>15-64 years ;  &gt;&gt;&gt; Changed occupations with current employer in the same major group last year ;  &gt; Males ;</t>
  </si>
  <si>
    <t>15-64 years ;  &gt;&gt;&gt; Changed occupations with current employer in the same major group last year ;  &gt; Females ;</t>
  </si>
  <si>
    <t>15-64 years ;  &gt;&gt;&gt; Changed occupations with current employer into a different major group last year ;  Persons ;</t>
  </si>
  <si>
    <t>15-64 years ;  &gt;&gt;&gt; Changed occupations with current employer into a different major group last year ;  &gt; Males ;</t>
  </si>
  <si>
    <t>15-64 years ;  &gt;&gt;&gt; Changed occupations with current employer into a different major group last year ;  &gt; Females ;</t>
  </si>
  <si>
    <t>15-64 years ;  &gt;&gt;&gt; No change in usual weekly hours with current employer last year ;  Persons ;</t>
  </si>
  <si>
    <t>15-64 years ;  &gt;&gt;&gt; No change in usual weekly hours with current employer last year ;  &gt; Males ;</t>
  </si>
  <si>
    <t>15-64 years ;  &gt;&gt;&gt; No change in usual weekly hours with current employer last year ;  &gt; Females ;</t>
  </si>
  <si>
    <t>15-64 years ;  &gt;&gt;&gt; Usual weekly hours increased with current employer last year ;  Persons ;</t>
  </si>
  <si>
    <t>15-64 years ;  &gt;&gt;&gt; Usual weekly hours increased with current employer last year ;  &gt; Males ;</t>
  </si>
  <si>
    <t>15-64 years ;  &gt;&gt;&gt; Usual weekly hours increased with current employer last year ;  &gt; Females ;</t>
  </si>
  <si>
    <t>15-64 years ;  &gt;&gt;&gt;&gt; Usual weekly hours increased with more full-time hours last year ;  Persons ;</t>
  </si>
  <si>
    <t>15-64 years ;  &gt;&gt;&gt;&gt; Usual weekly hours increased with more full-time hours last year ;  &gt; Males ;</t>
  </si>
  <si>
    <t>15-64 years ;  &gt;&gt;&gt;&gt; Usual weekly hours increased with more full-time hours last year ;  &gt; Females ;</t>
  </si>
  <si>
    <t>15-64 years ;  &gt;&gt;&gt;&gt; Usual weekly hours increased from part-time to full-time hours last year ;  Persons ;</t>
  </si>
  <si>
    <t>15-64 years ;  &gt;&gt;&gt;&gt; Usual weekly hours increased from part-time to full-time hours last year ;  &gt; Males ;</t>
  </si>
  <si>
    <t>15-64 years ;  &gt;&gt;&gt;&gt; Usual weekly hours increased from part-time to full-time hours last year ;  &gt; Females ;</t>
  </si>
  <si>
    <t>15-64 years ;  &gt;&gt;&gt;&gt; Usual weekly hours increased with more part-time hours last year ;  Persons ;</t>
  </si>
  <si>
    <t>15-64 years ;  &gt;&gt;&gt;&gt; Usual weekly hours increased with more part-time hours last year ;  &gt; Males ;</t>
  </si>
  <si>
    <t>15-64 years ;  &gt;&gt;&gt;&gt; Usual weekly hours increased with more part-time hours last year ;  &gt; Females ;</t>
  </si>
  <si>
    <t>15-64 years ;  &gt;&gt;&gt; Usual weekly hours decreased with current employer last year ;  Persons ;</t>
  </si>
  <si>
    <t>Unit</t>
  </si>
  <si>
    <t>Series Type</t>
  </si>
  <si>
    <t>Data Type</t>
  </si>
  <si>
    <t>Frequency</t>
  </si>
  <si>
    <t>Collection Month</t>
  </si>
  <si>
    <t>Series Start</t>
  </si>
  <si>
    <t>Series End</t>
  </si>
  <si>
    <t>No. Obs</t>
  </si>
  <si>
    <t>Series ID</t>
  </si>
  <si>
    <t>000</t>
  </si>
  <si>
    <t>Original</t>
  </si>
  <si>
    <t>STOCK</t>
  </si>
  <si>
    <t>A126273910C</t>
  </si>
  <si>
    <t>A126297238L</t>
  </si>
  <si>
    <t>A126285574A</t>
  </si>
  <si>
    <t>A126273866F</t>
  </si>
  <si>
    <t>A126297194W</t>
  </si>
  <si>
    <t>A126285530X</t>
  </si>
  <si>
    <t>A126273794F</t>
  </si>
  <si>
    <t>A126297122K</t>
  </si>
  <si>
    <t>A126285458T</t>
  </si>
  <si>
    <t>A126273870W</t>
  </si>
  <si>
    <t>A126297198F</t>
  </si>
  <si>
    <t>A126285534J</t>
  </si>
  <si>
    <t>A126273874F</t>
  </si>
  <si>
    <t>A126297202K</t>
  </si>
  <si>
    <t>A126285538T</t>
  </si>
  <si>
    <t>A126273798R</t>
  </si>
  <si>
    <t>A126297126V</t>
  </si>
  <si>
    <t>A126285462J</t>
  </si>
  <si>
    <t>A126273802V</t>
  </si>
  <si>
    <t>A126297130K</t>
  </si>
  <si>
    <t>A126285466T</t>
  </si>
  <si>
    <t>A126273842L</t>
  </si>
  <si>
    <t>A126297170C</t>
  </si>
  <si>
    <t>A126285506X</t>
  </si>
  <si>
    <t>A126273758W</t>
  </si>
  <si>
    <t>A126297086L</t>
  </si>
  <si>
    <t>A126285422R</t>
  </si>
  <si>
    <t>A126273878R</t>
  </si>
  <si>
    <t>A126297206V</t>
  </si>
  <si>
    <t>A126285542J</t>
  </si>
  <si>
    <t>A126273846W</t>
  </si>
  <si>
    <t>A126297174L</t>
  </si>
  <si>
    <t>A126285510R</t>
  </si>
  <si>
    <t>A126273890F</t>
  </si>
  <si>
    <t>A126297218C</t>
  </si>
  <si>
    <t>A126285554T</t>
  </si>
  <si>
    <t>A126273762L</t>
  </si>
  <si>
    <t>A126297090C</t>
  </si>
  <si>
    <t>A126285426X</t>
  </si>
  <si>
    <t>A126273698F</t>
  </si>
  <si>
    <t>A126297026K</t>
  </si>
  <si>
    <t>A126285362X</t>
  </si>
  <si>
    <t>A126273726C</t>
  </si>
  <si>
    <t>A126297054V</t>
  </si>
  <si>
    <t>A126285390J</t>
  </si>
  <si>
    <t>A126273806C</t>
  </si>
  <si>
    <t>A126297134V</t>
  </si>
  <si>
    <t>A126285470J</t>
  </si>
  <si>
    <t>A126273730V</t>
  </si>
  <si>
    <t>A126297058C</t>
  </si>
  <si>
    <t>A126285394T</t>
  </si>
  <si>
    <t>A126273810V</t>
  </si>
  <si>
    <t>A126297138C</t>
  </si>
  <si>
    <t>A126285474T</t>
  </si>
  <si>
    <t>A126273814C</t>
  </si>
  <si>
    <t>A126297142V</t>
  </si>
  <si>
    <t>A126285478A</t>
  </si>
  <si>
    <t>A126273894R</t>
  </si>
  <si>
    <t>A126297222V</t>
  </si>
  <si>
    <t>A126285558A</t>
  </si>
  <si>
    <t>A126273702K</t>
  </si>
  <si>
    <t>A126297030A</t>
  </si>
  <si>
    <t>A126285366J</t>
  </si>
  <si>
    <t>A126273882F</t>
  </si>
  <si>
    <t>A126297210K</t>
  </si>
  <si>
    <t>A126285546T</t>
  </si>
  <si>
    <t>A126273886R</t>
  </si>
  <si>
    <t>A126297214V</t>
  </si>
  <si>
    <t>A126285550J</t>
  </si>
  <si>
    <t>A126273706V</t>
  </si>
  <si>
    <t>A126297034K</t>
  </si>
  <si>
    <t>A126285370X</t>
  </si>
  <si>
    <t>A126273766W</t>
  </si>
  <si>
    <t>A126297094L</t>
  </si>
  <si>
    <t>A126285430R</t>
  </si>
  <si>
    <t>A126273818L</t>
  </si>
  <si>
    <t>A126297146C</t>
  </si>
  <si>
    <t>A126285482T</t>
  </si>
  <si>
    <t>A126273898X</t>
  </si>
  <si>
    <t>A126297226C</t>
  </si>
  <si>
    <t>A126285562T</t>
  </si>
  <si>
    <t>A126273710K</t>
  </si>
  <si>
    <t>A126297038V</t>
  </si>
  <si>
    <t>A126285374J</t>
  </si>
  <si>
    <t>A126273850L</t>
  </si>
  <si>
    <t>A126297178W</t>
  </si>
  <si>
    <t>A126285514X</t>
  </si>
  <si>
    <t>A126273854W</t>
  </si>
  <si>
    <t>A126297182L</t>
  </si>
  <si>
    <t>A126285518J</t>
  </si>
  <si>
    <t>A126273742C</t>
  </si>
  <si>
    <t>A126297070V</t>
  </si>
  <si>
    <t>A126285406R</t>
  </si>
  <si>
    <t>A126273714V</t>
  </si>
  <si>
    <t>A126297042K</t>
  </si>
  <si>
    <t>A126285378T</t>
  </si>
  <si>
    <t>A126273770L</t>
  </si>
  <si>
    <t>A126297098W</t>
  </si>
  <si>
    <t>A126285434X</t>
  </si>
  <si>
    <t>A126273734C</t>
  </si>
  <si>
    <t>A126297062V</t>
  </si>
  <si>
    <t>A126285398A</t>
  </si>
  <si>
    <t>A126273774W</t>
  </si>
  <si>
    <t>A126297102A</t>
  </si>
  <si>
    <t>A126285438J</t>
  </si>
  <si>
    <t>A126273746L</t>
  </si>
  <si>
    <t>A126297074C</t>
  </si>
  <si>
    <t>A126285410F</t>
  </si>
  <si>
    <t>A126273778F</t>
  </si>
  <si>
    <t>A126297106K</t>
  </si>
  <si>
    <t>A126285442X</t>
  </si>
  <si>
    <t>A126273822C</t>
  </si>
  <si>
    <t>A126297150V</t>
  </si>
  <si>
    <t>A126285486A</t>
  </si>
  <si>
    <t>A126273782W</t>
  </si>
  <si>
    <t>A126297110A</t>
  </si>
  <si>
    <t>A126285446J</t>
  </si>
  <si>
    <t>A126273750C</t>
  </si>
  <si>
    <t>A126297078L</t>
  </si>
  <si>
    <t>A126285414R</t>
  </si>
  <si>
    <t>A126273858F</t>
  </si>
  <si>
    <t>A126297186W</t>
  </si>
  <si>
    <t>A126285522X</t>
  </si>
  <si>
    <t>A126273826L</t>
  </si>
  <si>
    <t>A126297154C</t>
  </si>
  <si>
    <t>A126285490T</t>
  </si>
  <si>
    <t>A126273830C</t>
  </si>
  <si>
    <t>A126297158L</t>
  </si>
  <si>
    <t>A126285494A</t>
  </si>
  <si>
    <t>A126273902C</t>
  </si>
  <si>
    <t>A126297230V</t>
  </si>
  <si>
    <t>A126285566A</t>
  </si>
  <si>
    <t>A126273718C</t>
  </si>
  <si>
    <t>A126297046V</t>
  </si>
  <si>
    <t>A126285382J</t>
  </si>
  <si>
    <t>A126273786F</t>
  </si>
  <si>
    <t>A126297114K</t>
  </si>
  <si>
    <t>A126285450X</t>
  </si>
  <si>
    <t>A126273738L</t>
  </si>
  <si>
    <t>A126297066C</t>
  </si>
  <si>
    <t>A126285402F</t>
  </si>
  <si>
    <t>A126273834L</t>
  </si>
  <si>
    <t>A126297162C</t>
  </si>
  <si>
    <t>A126285498K</t>
  </si>
  <si>
    <t>A126273838W</t>
  </si>
  <si>
    <t>A126297166L</t>
  </si>
  <si>
    <t>A126285502R</t>
  </si>
  <si>
    <t>A126273754L</t>
  </si>
  <si>
    <t>A126297082C</t>
  </si>
  <si>
    <t>A126285418X</t>
  </si>
  <si>
    <t>A126273722V</t>
  </si>
  <si>
    <t>A126297050K</t>
  </si>
  <si>
    <t>A126285386T</t>
  </si>
  <si>
    <t>A126273906L</t>
  </si>
  <si>
    <t>A126297234C</t>
  </si>
  <si>
    <t>A126285570T</t>
  </si>
  <si>
    <t>A126273790W</t>
  </si>
  <si>
    <t>A126297118V</t>
  </si>
  <si>
    <t>A126285454J</t>
  </si>
  <si>
    <t>A126273862W</t>
  </si>
  <si>
    <t>A126297190L</t>
  </si>
  <si>
    <t>A126285526J</t>
  </si>
  <si>
    <t>A126279742L</t>
  </si>
  <si>
    <t>A126303070T</t>
  </si>
  <si>
    <t>A126291406C</t>
  </si>
  <si>
    <t>A126279698R</t>
  </si>
  <si>
    <t>A126303026J</t>
  </si>
  <si>
    <t>A126291362L</t>
  </si>
  <si>
    <t>A126279626C</t>
  </si>
  <si>
    <t>A126302954F</t>
  </si>
  <si>
    <t>A126291290L</t>
  </si>
  <si>
    <t>A126279702V</t>
  </si>
  <si>
    <t>A126303030X</t>
  </si>
  <si>
    <t>A126291366W</t>
  </si>
  <si>
    <t>A126279706C</t>
  </si>
  <si>
    <t>A126303034J</t>
  </si>
  <si>
    <t>A126291370L</t>
  </si>
  <si>
    <t>A126279630V</t>
  </si>
  <si>
    <t>A126302958R</t>
  </si>
  <si>
    <t>A126291294W</t>
  </si>
  <si>
    <t>A126279634C</t>
  </si>
  <si>
    <t>A126302962F</t>
  </si>
  <si>
    <t>A126291298F</t>
  </si>
  <si>
    <t>A126279674W</t>
  </si>
  <si>
    <t>A126303002R</t>
  </si>
  <si>
    <t>A126291338L</t>
  </si>
  <si>
    <t>A126279590L</t>
  </si>
  <si>
    <t>A126302918W</t>
  </si>
  <si>
    <t>A126291254C</t>
  </si>
  <si>
    <t>A126279710V</t>
  </si>
  <si>
    <t>A126303038T</t>
  </si>
  <si>
    <t>A126291374W</t>
  </si>
  <si>
    <t>A126279678F</t>
  </si>
  <si>
    <t>A126303006X</t>
  </si>
  <si>
    <t>A126291342C</t>
  </si>
  <si>
    <t>A126279722C</t>
  </si>
  <si>
    <t>A126303050J</t>
  </si>
  <si>
    <t>A126291386F</t>
  </si>
  <si>
    <t>A126279594W</t>
  </si>
  <si>
    <t>A126302922L</t>
  </si>
  <si>
    <t>A126291258L</t>
  </si>
  <si>
    <t>A126279530K</t>
  </si>
  <si>
    <t>A126302858F</t>
  </si>
  <si>
    <t>A126291194L</t>
  </si>
  <si>
    <t>A126279558L</t>
  </si>
  <si>
    <t>A126302886R</t>
  </si>
  <si>
    <t>A126291222K</t>
  </si>
  <si>
    <t>A126279638L</t>
  </si>
  <si>
    <t>A126302966R</t>
  </si>
  <si>
    <t>A126291302K</t>
  </si>
  <si>
    <t>A126279562C</t>
  </si>
  <si>
    <t>A126302890F</t>
  </si>
  <si>
    <t>A126291226V</t>
  </si>
  <si>
    <t>A126279642C</t>
  </si>
  <si>
    <t>A126302970F</t>
  </si>
  <si>
    <t>A126291306V</t>
  </si>
  <si>
    <t>A126279646L</t>
  </si>
  <si>
    <t>A126302974R</t>
  </si>
  <si>
    <t>A126291310K</t>
  </si>
  <si>
    <t>A126279726L</t>
  </si>
  <si>
    <t>A126303054T</t>
  </si>
  <si>
    <t>A126291390W</t>
  </si>
  <si>
    <t>A126279534V</t>
  </si>
  <si>
    <t>A126302862W</t>
  </si>
  <si>
    <t>A126291198W</t>
  </si>
  <si>
    <t>A126279714C</t>
  </si>
  <si>
    <t>A126303042J</t>
  </si>
  <si>
    <t>A126291378F</t>
  </si>
  <si>
    <t>A126279718L</t>
  </si>
  <si>
    <t>A126303046T</t>
  </si>
  <si>
    <t>A126291382W</t>
  </si>
  <si>
    <t>A126279538C</t>
  </si>
  <si>
    <t>A126302866F</t>
  </si>
  <si>
    <t>A126291202A</t>
  </si>
  <si>
    <t>A126279598F</t>
  </si>
  <si>
    <t>A126302926W</t>
  </si>
  <si>
    <t>A126291262C</t>
  </si>
  <si>
    <t>A126279650C</t>
  </si>
  <si>
    <t>A126302978X</t>
  </si>
  <si>
    <t>A126291314V</t>
  </si>
  <si>
    <t>A126279730C</t>
  </si>
  <si>
    <t>A126303058A</t>
  </si>
  <si>
    <t>A126291394F</t>
  </si>
  <si>
    <t>A126279542V</t>
  </si>
  <si>
    <t>A126302870W</t>
  </si>
  <si>
    <t>A126291206K</t>
  </si>
  <si>
    <t>A126279682W</t>
  </si>
  <si>
    <t>A126303010R</t>
  </si>
  <si>
    <t>A126291346L</t>
  </si>
  <si>
    <t>A126279686F</t>
  </si>
  <si>
    <t>15-64 years ;  &gt;&gt;&gt; Usual weekly hours decreased with current employer last year ;  &gt; Males ;</t>
  </si>
  <si>
    <t>15-64 years ;  &gt;&gt;&gt; Usual weekly hours decreased with current employer last year ;  &gt; Females ;</t>
  </si>
  <si>
    <t>15-64 years ;  &gt;&gt;&gt;&gt; Usual weekly hours decreased with fewer full-time hours last year ;  Persons ;</t>
  </si>
  <si>
    <t>15-64 years ;  &gt;&gt;&gt;&gt; Usual weekly hours decreased with fewer full-time hours last year ;  &gt; Males ;</t>
  </si>
  <si>
    <t>15-64 years ;  &gt;&gt;&gt;&gt; Usual weekly hours decreased with fewer full-time hours last year ;  &gt; Females ;</t>
  </si>
  <si>
    <t>15-64 years ;  &gt;&gt;&gt;&gt; Usual weekly hours decreased from full-time to part-time hours last year ;  Persons ;</t>
  </si>
  <si>
    <t>15-64 years ;  &gt;&gt;&gt;&gt; Usual weekly hours decreased from full-time to part-time hours last year ;  &gt; Males ;</t>
  </si>
  <si>
    <t>15-64 years ;  &gt;&gt;&gt;&gt; Usual weekly hours decreased from full-time to part-time hours last year ;  &gt; Females ;</t>
  </si>
  <si>
    <t>15-64 years ;  &gt;&gt;&gt;&gt; Usual weekly hours decreased with fewer part-time hours last year ;  Persons ;</t>
  </si>
  <si>
    <t>15-64 years ;  &gt;&gt;&gt;&gt; Usual weekly hours decreased with fewer part-time hours last year ;  &gt; Males ;</t>
  </si>
  <si>
    <t>15-64 years ;  &gt;&gt;&gt;&gt; Usual weekly hours decreased with fewer part-time hours last year ;  &gt; Females ;</t>
  </si>
  <si>
    <t>15-64 years ;  &gt;&gt;&gt; Did not know or usual weekly hours varied last year ;  Persons ;</t>
  </si>
  <si>
    <t>15-64 years ;  &gt;&gt;&gt; Did not know or usual weekly hours varied last year ;  &gt; Males ;</t>
  </si>
  <si>
    <t>15-64 years ;  &gt;&gt;&gt; Did not know or usual weekly hours varied last year ;  &gt; Females ;</t>
  </si>
  <si>
    <t>15-64 years ;  &gt;&gt;&gt; Promoted last year ;  Persons ;</t>
  </si>
  <si>
    <t>15-64 years ;  &gt;&gt;&gt; Promoted last year ;  &gt; Males ;</t>
  </si>
  <si>
    <t>15-64 years ;  &gt;&gt;&gt; Promoted last year ;  &gt; Females ;</t>
  </si>
  <si>
    <t>15-64 years ;  &gt;&gt;&gt; Was not promoted last year ;  Persons ;</t>
  </si>
  <si>
    <t>15-64 years ;  &gt;&gt;&gt; Was not promoted last year ;  &gt; Males ;</t>
  </si>
  <si>
    <t>15-64 years ;  &gt;&gt;&gt; Was not promoted last year ;  &gt; Females ;</t>
  </si>
  <si>
    <t>15-64 years ;  &gt;&gt;&gt; Transferred last year ;  Persons ;</t>
  </si>
  <si>
    <t>15-64 years ;  &gt;&gt;&gt; Transferred last year ;  &gt; Males ;</t>
  </si>
  <si>
    <t>15-64 years ;  &gt;&gt;&gt; Transferred last year ;  &gt; Females ;</t>
  </si>
  <si>
    <t>15-64 years ;  &gt;&gt;&gt; Was not transferred last year ;  Persons ;</t>
  </si>
  <si>
    <t>15-64 years ;  &gt;&gt;&gt; Was not transferred last year ;  &gt; Males ;</t>
  </si>
  <si>
    <t>15-64 years ;  &gt;&gt;&gt; Was not transferred last year ;  &gt; Females ;</t>
  </si>
  <si>
    <t>15-64 years ;  &gt;&gt;&gt; Promoted or transferred last year ;  Persons ;</t>
  </si>
  <si>
    <t>15-64 years ;  &gt;&gt;&gt; Promoted or transferred last year ;  &gt; Males ;</t>
  </si>
  <si>
    <t>15-64 years ;  &gt;&gt;&gt; Promoted or transferred last year ;  &gt; Females ;</t>
  </si>
  <si>
    <t>15-64 years ;  &gt;&gt;&gt;&gt; Promoted and transferred last year ;  Persons ;</t>
  </si>
  <si>
    <t>15-64 years ;  &gt;&gt;&gt;&gt; Promoted and transferred last year ;  &gt; Males ;</t>
  </si>
  <si>
    <t>15-64 years ;  &gt;&gt;&gt;&gt; Promoted and transferred last year ;  &gt; Females ;</t>
  </si>
  <si>
    <t>15-64 years ;  &gt;&gt;&gt;&gt; Promoted only last year ;  Persons ;</t>
  </si>
  <si>
    <t>15-64 years ;  &gt;&gt;&gt;&gt; Promoted only last year ;  &gt; Males ;</t>
  </si>
  <si>
    <t>15-64 years ;  &gt;&gt;&gt;&gt; Promoted only last year ;  &gt; Females ;</t>
  </si>
  <si>
    <t>15-64 years ;  &gt;&gt;&gt;&gt; Transferred only last year ;  Persons ;</t>
  </si>
  <si>
    <t>15-64 years ;  &gt;&gt;&gt;&gt; Transferred only last year ;  &gt; Males ;</t>
  </si>
  <si>
    <t>15-64 years ;  &gt;&gt;&gt;&gt; Transferred only last year ;  &gt; Females ;</t>
  </si>
  <si>
    <t>15-64 years ;  &gt;&gt;&gt; Was not promoted or transferred last year ;  Persons ;</t>
  </si>
  <si>
    <t>15-64 years ;  &gt;&gt;&gt; Was not promoted or transferred last year ;  &gt; Males ;</t>
  </si>
  <si>
    <t>15-64 years ;  &gt;&gt;&gt; Was not promoted or transferred last year ;  &gt; Females ;</t>
  </si>
  <si>
    <t>15-64 years ;  &gt;&gt; Owner managers and contributing family workers ;  Persons ;</t>
  </si>
  <si>
    <t>15-64 years ;  &gt;&gt; Owner managers and contributing family workers ;  &gt; Males ;</t>
  </si>
  <si>
    <t>15-64 years ;  &gt;&gt; Owner managers and contributing family workers ;  &gt; Females ;</t>
  </si>
  <si>
    <t>15-64 years ;  &gt;&gt;&gt; No change in usual weekly hours last year ;  Persons ;</t>
  </si>
  <si>
    <t>15-64 years ;  &gt;&gt;&gt; No change in usual weekly hours last year ;  &gt; Males ;</t>
  </si>
  <si>
    <t>15-64 years ;  &gt;&gt;&gt; No change in usual weekly hours last year ;  &gt; Females ;</t>
  </si>
  <si>
    <t>15-64 years ;  &gt;&gt;&gt; Usual weekly hours increased last year ;  Persons ;</t>
  </si>
  <si>
    <t>15-64 years ;  &gt;&gt;&gt; Usual weekly hours increased last year ;  &gt; Males ;</t>
  </si>
  <si>
    <t>15-64 years ;  &gt;&gt;&gt; Usual weekly hours increased last year ;  &gt; Females ;</t>
  </si>
  <si>
    <t>15-64 years ;  &gt;&gt;&gt; Usual weekly hours decreased last year ;  Persons ;</t>
  </si>
  <si>
    <t>15-64 years ;  &gt;&gt;&gt; Usual weekly hours decreased last year ;  &gt; Males ;</t>
  </si>
  <si>
    <t>15-64 years ;  &gt;&gt;&gt; Usual weekly hours decreased last year ;  &gt; Females ;</t>
  </si>
  <si>
    <t>&gt; 15-24 years ;  Employed total ;  Persons ;</t>
  </si>
  <si>
    <t>&gt; 15-24 years ;  Employed total ;  &gt; Males ;</t>
  </si>
  <si>
    <t>&gt; 15-24 years ;  Employed total ;  &gt; Females ;</t>
  </si>
  <si>
    <t>&gt; 15-24 years ;  &gt; Less than 12 months in main job ;  Persons ;</t>
  </si>
  <si>
    <t>&gt; 15-24 years ;  &gt; Less than 12 months in main job ;  &gt; Males ;</t>
  </si>
  <si>
    <t>&gt; 15-24 years ;  &gt; Less than 12 months in main job ;  &gt; Females ;</t>
  </si>
  <si>
    <t>&gt; 15-24 years ;  &gt;&gt; Changed jobs in last 12 months ;  Persons ;</t>
  </si>
  <si>
    <t>&gt; 15-24 years ;  &gt;&gt; Changed jobs in last 12 months ;  &gt; Males ;</t>
  </si>
  <si>
    <t>&gt; 15-24 years ;  &gt;&gt; Changed jobs in last 12 months ;  &gt; Females ;</t>
  </si>
  <si>
    <t>&gt; 15-24 years ;  &gt;&gt;&gt; Changed jobs in the same industry division ;  Persons ;</t>
  </si>
  <si>
    <t>&gt; 15-24 years ;  &gt;&gt;&gt; Changed jobs in the same industry division ;  &gt; Males ;</t>
  </si>
  <si>
    <t>&gt; 15-24 years ;  &gt;&gt;&gt; Changed jobs in the same industry division ;  &gt; Females ;</t>
  </si>
  <si>
    <t>&gt; 15-24 years ;  &gt;&gt;&gt; Changed jobs into a different industry division ;  Persons ;</t>
  </si>
  <si>
    <t>&gt; 15-24 years ;  &gt;&gt;&gt; Changed jobs into a different industry division ;  &gt; Males ;</t>
  </si>
  <si>
    <t>&gt; 15-24 years ;  &gt;&gt;&gt; Changed jobs into a different industry division ;  &gt; Females ;</t>
  </si>
  <si>
    <t>&gt; 15-24 years ;  &gt;&gt;&gt; Changed jobs in the same major occupation group ;  Persons ;</t>
  </si>
  <si>
    <t>&gt; 15-24 years ;  &gt;&gt;&gt; Changed jobs in the same major occupation group ;  &gt; Males ;</t>
  </si>
  <si>
    <t>&gt; 15-24 years ;  &gt;&gt;&gt; Changed jobs in the same major occupation group ;  &gt; Females ;</t>
  </si>
  <si>
    <t>&gt; 15-24 years ;  &gt;&gt;&gt; Changed jobs into a different major occupation group ;  Persons ;</t>
  </si>
  <si>
    <t>&gt; 15-24 years ;  &gt;&gt;&gt; Changed jobs into a different major occupation group ;  &gt; Males ;</t>
  </si>
  <si>
    <t>&gt; 15-24 years ;  &gt;&gt;&gt; Changed jobs into a different major occupation group ;  &gt; Females ;</t>
  </si>
  <si>
    <t>&gt; 15-24 years ;  &gt;&gt;&gt; Changed to a job with the same usual hours ;  Persons ;</t>
  </si>
  <si>
    <t>&gt; 15-24 years ;  &gt;&gt;&gt; Changed to a job with the same usual hours ;  &gt; Males ;</t>
  </si>
  <si>
    <t>&gt; 15-24 years ;  &gt;&gt;&gt; Changed to a job with the same usual hours ;  &gt; Females ;</t>
  </si>
  <si>
    <t>&gt; 15-24 years ;  &gt;&gt;&gt; Changed to a job with more usual hours ;  Persons ;</t>
  </si>
  <si>
    <t>&gt; 15-24 years ;  &gt;&gt;&gt; Changed to a job with more usual hours ;  &gt; Males ;</t>
  </si>
  <si>
    <t>&gt; 15-24 years ;  &gt;&gt;&gt; Changed to a job with more usual hours ;  &gt; Females ;</t>
  </si>
  <si>
    <t>&gt; 15-24 years ;  &gt;&gt;&gt;&gt; Changed to a job with more full-time hours ;  Persons ;</t>
  </si>
  <si>
    <t>&gt; 15-24 years ;  &gt;&gt;&gt;&gt; Changed to a job with more full-time hours ;  &gt; Males ;</t>
  </si>
  <si>
    <t>&gt; 15-24 years ;  &gt;&gt;&gt;&gt; Changed to a job with more full-time hours ;  &gt; Females ;</t>
  </si>
  <si>
    <t>&gt; 15-24 years ;  &gt;&gt;&gt;&gt; Changed from a part-time job to a full-time job ;  Persons ;</t>
  </si>
  <si>
    <t>&gt; 15-24 years ;  &gt;&gt;&gt;&gt; Changed from a part-time job to a full-time job ;  &gt; Males ;</t>
  </si>
  <si>
    <t>&gt; 15-24 years ;  &gt;&gt;&gt;&gt; Changed from a part-time job to a full-time job ;  &gt; Females ;</t>
  </si>
  <si>
    <t>&gt; 15-24 years ;  &gt;&gt;&gt;&gt; Changed to a job with more part-time hours ;  Persons ;</t>
  </si>
  <si>
    <t>&gt; 15-24 years ;  &gt;&gt;&gt;&gt; Changed to a job with more part-time hours ;  &gt; Males ;</t>
  </si>
  <si>
    <t>&gt; 15-24 years ;  &gt;&gt;&gt;&gt; Changed to a job with more part-time hours ;  &gt; Females ;</t>
  </si>
  <si>
    <t>&gt; 15-24 years ;  &gt;&gt;&gt; Changed to a job with fewer usual hours ;  Persons ;</t>
  </si>
  <si>
    <t>&gt; 15-24 years ;  &gt;&gt;&gt; Changed to a job with fewer usual hours ;  &gt; Males ;</t>
  </si>
  <si>
    <t>&gt; 15-24 years ;  &gt;&gt;&gt; Changed to a job with fewer usual hours ;  &gt; Females ;</t>
  </si>
  <si>
    <t>&gt; 15-24 years ;  &gt;&gt;&gt;&gt; Changed to a job with fewer full-time hours ;  Persons ;</t>
  </si>
  <si>
    <t>&gt; 15-24 years ;  &gt;&gt;&gt;&gt; Changed to a job with fewer full-time hours ;  &gt; Males ;</t>
  </si>
  <si>
    <t>&gt; 15-24 years ;  &gt;&gt;&gt;&gt; Changed to a job with fewer full-time hours ;  &gt; Females ;</t>
  </si>
  <si>
    <t>&gt; 15-24 years ;  &gt;&gt;&gt;&gt; Changed from a full-time job to a part-time job ;  Persons ;</t>
  </si>
  <si>
    <t>&gt; 15-24 years ;  &gt;&gt;&gt;&gt; Changed from a full-time job to a part-time job ;  &gt; Males ;</t>
  </si>
  <si>
    <t>&gt; 15-24 years ;  &gt;&gt;&gt;&gt; Changed from a full-time job to a part-time job ;  &gt; Females ;</t>
  </si>
  <si>
    <t>&gt; 15-24 years ;  &gt;&gt;&gt;&gt; Changed to a job with fewer part-time hours ;  Persons ;</t>
  </si>
  <si>
    <t>&gt; 15-24 years ;  &gt;&gt;&gt;&gt; Changed to a job with fewer part-time hours ;  &gt; Males ;</t>
  </si>
  <si>
    <t>&gt; 15-24 years ;  &gt;&gt;&gt;&gt; Changed to a job with fewer part-time hours ;  &gt; Females ;</t>
  </si>
  <si>
    <t>&gt; 15-24 years ;  &gt;&gt;&gt; Changed jobs with the same status in employment ;  Persons ;</t>
  </si>
  <si>
    <t>&gt; 15-24 years ;  &gt;&gt;&gt; Changed jobs with the same status in employment ;  &gt; Males ;</t>
  </si>
  <si>
    <t>&gt; 15-24 years ;  &gt;&gt;&gt; Changed jobs with the same status in employment ;  &gt; Females ;</t>
  </si>
  <si>
    <t>&gt; 15-24 years ;  &gt;&gt;&gt; Changed jobs with a different status in employment ;  Persons ;</t>
  </si>
  <si>
    <t>&gt; 15-24 years ;  &gt;&gt;&gt; Changed jobs with a different status in employment ;  &gt; Males ;</t>
  </si>
  <si>
    <t>&gt; 15-24 years ;  &gt;&gt;&gt; Changed jobs with a different status in employment ;  &gt; Females ;</t>
  </si>
  <si>
    <t>&gt; 15-24 years ;  &gt;&gt; Did not change jobs in last 12 months ;  Persons ;</t>
  </si>
  <si>
    <t>&gt; 15-24 years ;  &gt;&gt; Did not change jobs in last 12 months ;  &gt; Males ;</t>
  </si>
  <si>
    <t>&gt; 15-24 years ;  &gt;&gt; Did not change jobs in last 12 months ;  &gt; Females ;</t>
  </si>
  <si>
    <t>&gt; 15-24 years ;  &gt; 12 months or more in main job ;  Persons ;</t>
  </si>
  <si>
    <t>&gt; 15-24 years ;  &gt; 12 months or more in main job ;  &gt; Males ;</t>
  </si>
  <si>
    <t>&gt; 15-24 years ;  &gt; 12 months or more in main job ;  &gt; Females ;</t>
  </si>
  <si>
    <t>&gt; 15-24 years ;  &gt;&gt; Employees ;  Persons ;</t>
  </si>
  <si>
    <t>&gt; 15-24 years ;  &gt;&gt; Employees ;  &gt; Males ;</t>
  </si>
  <si>
    <t>&gt; 15-24 years ;  &gt;&gt; Employees ;  &gt; Females ;</t>
  </si>
  <si>
    <t>&gt; 15-24 years ;  &gt;&gt;&gt; No change in occupation with current employer last year ;  Persons ;</t>
  </si>
  <si>
    <t>&gt; 15-24 years ;  &gt;&gt;&gt; No change in occupation with current employer last year ;  &gt; Males ;</t>
  </si>
  <si>
    <t>&gt; 15-24 years ;  &gt;&gt;&gt; No change in occupation with current employer last year ;  &gt; Females ;</t>
  </si>
  <si>
    <t>&gt; 15-24 years ;  &gt;&gt;&gt; Changed occupations with current employer in the same major group last year ;  Persons ;</t>
  </si>
  <si>
    <t>&gt; 15-24 years ;  &gt;&gt;&gt; Changed occupations with current employer in the same major group last year ;  &gt; Males ;</t>
  </si>
  <si>
    <t>&gt; 15-24 years ;  &gt;&gt;&gt; Changed occupations with current employer in the same major group last year ;  &gt; Females ;</t>
  </si>
  <si>
    <t>&gt; 15-24 years ;  &gt;&gt;&gt; Changed occupations with current employer into a different major group last year ;  Persons ;</t>
  </si>
  <si>
    <t>&gt; 15-24 years ;  &gt;&gt;&gt; Changed occupations with current employer into a different major group last year ;  &gt; Males ;</t>
  </si>
  <si>
    <t>&gt; 15-24 years ;  &gt;&gt;&gt; Changed occupations with current employer into a different major group last year ;  &gt; Females ;</t>
  </si>
  <si>
    <t>&gt; 15-24 years ;  &gt;&gt;&gt; No change in usual weekly hours with current employer last year ;  Persons ;</t>
  </si>
  <si>
    <t>&gt; 15-24 years ;  &gt;&gt;&gt; No change in usual weekly hours with current employer last year ;  &gt; Males ;</t>
  </si>
  <si>
    <t>&gt; 15-24 years ;  &gt;&gt;&gt; No change in usual weekly hours with current employer last year ;  &gt; Females ;</t>
  </si>
  <si>
    <t>&gt; 15-24 years ;  &gt;&gt;&gt; Usual weekly hours increased with current employer last year ;  Persons ;</t>
  </si>
  <si>
    <t>&gt; 15-24 years ;  &gt;&gt;&gt; Usual weekly hours increased with current employer last year ;  &gt; Males ;</t>
  </si>
  <si>
    <t>&gt; 15-24 years ;  &gt;&gt;&gt; Usual weekly hours increased with current employer last year ;  &gt; Females ;</t>
  </si>
  <si>
    <t>&gt; 15-24 years ;  &gt;&gt;&gt;&gt; Usual weekly hours increased with more full-time hours last year ;  Persons ;</t>
  </si>
  <si>
    <t>&gt; 15-24 years ;  &gt;&gt;&gt;&gt; Usual weekly hours increased with more full-time hours last year ;  &gt; Males ;</t>
  </si>
  <si>
    <t>&gt; 15-24 years ;  &gt;&gt;&gt;&gt; Usual weekly hours increased with more full-time hours last year ;  &gt; Females ;</t>
  </si>
  <si>
    <t>&gt; 15-24 years ;  &gt;&gt;&gt;&gt; Usual weekly hours increased from part-time to full-time hours last year ;  Persons ;</t>
  </si>
  <si>
    <t>&gt; 15-24 years ;  &gt;&gt;&gt;&gt; Usual weekly hours increased from part-time to full-time hours last year ;  &gt; Males ;</t>
  </si>
  <si>
    <t>&gt; 15-24 years ;  &gt;&gt;&gt;&gt; Usual weekly hours increased from part-time to full-time hours last year ;  &gt; Females ;</t>
  </si>
  <si>
    <t>&gt; 15-24 years ;  &gt;&gt;&gt;&gt; Usual weekly hours increased with more part-time hours last year ;  Persons ;</t>
  </si>
  <si>
    <t>&gt; 15-24 years ;  &gt;&gt;&gt;&gt; Usual weekly hours increased with more part-time hours last year ;  &gt; Males ;</t>
  </si>
  <si>
    <t>&gt; 15-24 years ;  &gt;&gt;&gt;&gt; Usual weekly hours increased with more part-time hours last year ;  &gt; Females ;</t>
  </si>
  <si>
    <t>&gt; 15-24 years ;  &gt;&gt;&gt; Usual weekly hours decreased with current employer last year ;  Persons ;</t>
  </si>
  <si>
    <t>&gt; 15-24 years ;  &gt;&gt;&gt; Usual weekly hours decreased with current employer last year ;  &gt; Males ;</t>
  </si>
  <si>
    <t>&gt; 15-24 years ;  &gt;&gt;&gt; Usual weekly hours decreased with current employer last year ;  &gt; Females ;</t>
  </si>
  <si>
    <t>&gt; 15-24 years ;  &gt;&gt;&gt;&gt; Usual weekly hours decreased with fewer full-time hours last year ;  Persons ;</t>
  </si>
  <si>
    <t>&gt; 15-24 years ;  &gt;&gt;&gt;&gt; Usual weekly hours decreased with fewer full-time hours last year ;  &gt; Males ;</t>
  </si>
  <si>
    <t>&gt; 15-24 years ;  &gt;&gt;&gt;&gt; Usual weekly hours decreased with fewer full-time hours last year ;  &gt; Females ;</t>
  </si>
  <si>
    <t>&gt; 15-24 years ;  &gt;&gt;&gt;&gt; Usual weekly hours decreased from full-time to part-time hours last year ;  Persons ;</t>
  </si>
  <si>
    <t>&gt; 15-24 years ;  &gt;&gt;&gt;&gt; Usual weekly hours decreased from full-time to part-time hours last year ;  &gt; Males ;</t>
  </si>
  <si>
    <t>&gt; 15-24 years ;  &gt;&gt;&gt;&gt; Usual weekly hours decreased from full-time to part-time hours last year ;  &gt; Females ;</t>
  </si>
  <si>
    <t>&gt; 15-24 years ;  &gt;&gt;&gt;&gt; Usual weekly hours decreased with fewer part-time hours last year ;  Persons ;</t>
  </si>
  <si>
    <t>&gt; 15-24 years ;  &gt;&gt;&gt;&gt; Usual weekly hours decreased with fewer part-time hours last year ;  &gt; Males ;</t>
  </si>
  <si>
    <t>&gt; 15-24 years ;  &gt;&gt;&gt;&gt; Usual weekly hours decreased with fewer part-time hours last year ;  &gt; Females ;</t>
  </si>
  <si>
    <t>&gt; 15-24 years ;  &gt;&gt;&gt; Did not know or usual weekly hours varied last year ;  Persons ;</t>
  </si>
  <si>
    <t>&gt; 15-24 years ;  &gt;&gt;&gt; Did not know or usual weekly hours varied last year ;  &gt; Males ;</t>
  </si>
  <si>
    <t>&gt; 15-24 years ;  &gt;&gt;&gt; Did not know or usual weekly hours varied last year ;  &gt; Females ;</t>
  </si>
  <si>
    <t>&gt; 15-24 years ;  &gt;&gt;&gt; Promoted last year ;  Persons ;</t>
  </si>
  <si>
    <t>&gt; 15-24 years ;  &gt;&gt;&gt; Promoted last year ;  &gt; Males ;</t>
  </si>
  <si>
    <t>&gt; 15-24 years ;  &gt;&gt;&gt; Promoted last year ;  &gt; Females ;</t>
  </si>
  <si>
    <t>&gt; 15-24 years ;  &gt;&gt;&gt; Was not promoted last year ;  Persons ;</t>
  </si>
  <si>
    <t>&gt; 15-24 years ;  &gt;&gt;&gt; Was not promoted last year ;  &gt; Males ;</t>
  </si>
  <si>
    <t>&gt; 15-24 years ;  &gt;&gt;&gt; Was not promoted last year ;  &gt; Females ;</t>
  </si>
  <si>
    <t>&gt; 15-24 years ;  &gt;&gt;&gt; Transferred last year ;  Persons ;</t>
  </si>
  <si>
    <t>&gt; 15-24 years ;  &gt;&gt;&gt; Transferred last year ;  &gt; Males ;</t>
  </si>
  <si>
    <t>&gt; 15-24 years ;  &gt;&gt;&gt; Transferred last year ;  &gt; Females ;</t>
  </si>
  <si>
    <t>&gt; 15-24 years ;  &gt;&gt;&gt; Was not transferred last year ;  Persons ;</t>
  </si>
  <si>
    <t>&gt; 15-24 years ;  &gt;&gt;&gt; Was not transferred last year ;  &gt; Males ;</t>
  </si>
  <si>
    <t>&gt; 15-24 years ;  &gt;&gt;&gt; Was not transferred last year ;  &gt; Females ;</t>
  </si>
  <si>
    <t>&gt; 15-24 years ;  &gt;&gt;&gt; Promoted or transferred last year ;  Persons ;</t>
  </si>
  <si>
    <t>&gt; 15-24 years ;  &gt;&gt;&gt; Promoted or transferred last year ;  &gt; Males ;</t>
  </si>
  <si>
    <t>&gt; 15-24 years ;  &gt;&gt;&gt; Promoted or transferred last year ;  &gt; Females ;</t>
  </si>
  <si>
    <t>&gt; 15-24 years ;  &gt;&gt;&gt;&gt; Promoted and transferred last year ;  Persons ;</t>
  </si>
  <si>
    <t>&gt; 15-24 years ;  &gt;&gt;&gt;&gt; Promoted and transferred last year ;  &gt; Males ;</t>
  </si>
  <si>
    <t>&gt; 15-24 years ;  &gt;&gt;&gt;&gt; Promoted and transferred last year ;  &gt; Females ;</t>
  </si>
  <si>
    <t>&gt; 15-24 years ;  &gt;&gt;&gt;&gt; Promoted only last year ;  Persons ;</t>
  </si>
  <si>
    <t>&gt; 15-24 years ;  &gt;&gt;&gt;&gt; Promoted only last year ;  &gt; Males ;</t>
  </si>
  <si>
    <t>&gt; 15-24 years ;  &gt;&gt;&gt;&gt; Promoted only last year ;  &gt; Females ;</t>
  </si>
  <si>
    <t>&gt; 15-24 years ;  &gt;&gt;&gt;&gt; Transferred only last year ;  Persons ;</t>
  </si>
  <si>
    <t>&gt; 15-24 years ;  &gt;&gt;&gt;&gt; Transferred only last year ;  &gt; Males ;</t>
  </si>
  <si>
    <t>&gt; 15-24 years ;  &gt;&gt;&gt;&gt; Transferred only last year ;  &gt; Females ;</t>
  </si>
  <si>
    <t>&gt; 15-24 years ;  &gt;&gt;&gt; Was not promoted or transferred last year ;  Persons ;</t>
  </si>
  <si>
    <t>&gt; 15-24 years ;  &gt;&gt;&gt; Was not promoted or transferred last year ;  &gt; Males ;</t>
  </si>
  <si>
    <t>&gt; 15-24 years ;  &gt;&gt;&gt; Was not promoted or transferred last year ;  &gt; Females ;</t>
  </si>
  <si>
    <t>&gt; 15-24 years ;  &gt;&gt; Owner managers and contributing family workers ;  Persons ;</t>
  </si>
  <si>
    <t>&gt; 15-24 years ;  &gt;&gt; Owner managers and contributing family workers ;  &gt; Males ;</t>
  </si>
  <si>
    <t>&gt; 15-24 years ;  &gt;&gt; Owner managers and contributing family workers ;  &gt; Females ;</t>
  </si>
  <si>
    <t>&gt; 15-24 years ;  &gt;&gt;&gt; No change in usual weekly hours last year ;  Persons ;</t>
  </si>
  <si>
    <t>&gt; 15-24 years ;  &gt;&gt;&gt; No change in usual weekly hours last year ;  &gt; Males ;</t>
  </si>
  <si>
    <t>&gt; 15-24 years ;  &gt;&gt;&gt; No change in usual weekly hours last year ;  &gt; Females ;</t>
  </si>
  <si>
    <t>&gt; 15-24 years ;  &gt;&gt;&gt; Usual weekly hours increased last year ;  Persons ;</t>
  </si>
  <si>
    <t>&gt; 15-24 years ;  &gt;&gt;&gt; Usual weekly hours increased last year ;  &gt; Males ;</t>
  </si>
  <si>
    <t>&gt; 15-24 years ;  &gt;&gt;&gt; Usual weekly hours increased last year ;  &gt; Females ;</t>
  </si>
  <si>
    <t>&gt; 15-24 years ;  &gt;&gt;&gt; Usual weekly hours decreased last year ;  Persons ;</t>
  </si>
  <si>
    <t>&gt; 15-24 years ;  &gt;&gt;&gt; Usual weekly hours decreased last year ;  &gt; Males ;</t>
  </si>
  <si>
    <t>&gt; 15-24 years ;  &gt;&gt;&gt; Usual weekly hours decreased last year ;  &gt; Females ;</t>
  </si>
  <si>
    <t>&gt; 25-44 years ;  Employed total ;  Persons ;</t>
  </si>
  <si>
    <t>&gt; 25-44 years ;  Employed total ;  &gt; Males ;</t>
  </si>
  <si>
    <t>&gt; 25-44 years ;  Employed total ;  &gt; Females ;</t>
  </si>
  <si>
    <t>&gt; 25-44 years ;  &gt; Less than 12 months in main job ;  Persons ;</t>
  </si>
  <si>
    <t>&gt; 25-44 years ;  &gt; Less than 12 months in main job ;  &gt; Males ;</t>
  </si>
  <si>
    <t>&gt; 25-44 years ;  &gt; Less than 12 months in main job ;  &gt; Females ;</t>
  </si>
  <si>
    <t>&gt; 25-44 years ;  &gt;&gt; Changed jobs in last 12 months ;  Persons ;</t>
  </si>
  <si>
    <t>&gt; 25-44 years ;  &gt;&gt; Changed jobs in last 12 months ;  &gt; Males ;</t>
  </si>
  <si>
    <t>&gt; 25-44 years ;  &gt;&gt; Changed jobs in last 12 months ;  &gt; Females ;</t>
  </si>
  <si>
    <t>&gt; 25-44 years ;  &gt;&gt;&gt; Changed jobs in the same industry division ;  Persons ;</t>
  </si>
  <si>
    <t>&gt; 25-44 years ;  &gt;&gt;&gt; Changed jobs in the same industry division ;  &gt; Males ;</t>
  </si>
  <si>
    <t>&gt; 25-44 years ;  &gt;&gt;&gt; Changed jobs in the same industry division ;  &gt; Females ;</t>
  </si>
  <si>
    <t>&gt; 25-44 years ;  &gt;&gt;&gt; Changed jobs into a different industry division ;  Persons ;</t>
  </si>
  <si>
    <t>&gt; 25-44 years ;  &gt;&gt;&gt; Changed jobs into a different industry division ;  &gt; Males ;</t>
  </si>
  <si>
    <t>A126303014X</t>
  </si>
  <si>
    <t>A126291350C</t>
  </si>
  <si>
    <t>A126279574L</t>
  </si>
  <si>
    <t>A126302902C</t>
  </si>
  <si>
    <t>A126291238C</t>
  </si>
  <si>
    <t>A126279546C</t>
  </si>
  <si>
    <t>A126302874F</t>
  </si>
  <si>
    <t>A126291210A</t>
  </si>
  <si>
    <t>A126279602K</t>
  </si>
  <si>
    <t>A126302930L</t>
  </si>
  <si>
    <t>A126291266L</t>
  </si>
  <si>
    <t>A126279566L</t>
  </si>
  <si>
    <t>A126302894R</t>
  </si>
  <si>
    <t>A126291230K</t>
  </si>
  <si>
    <t>A126279606V</t>
  </si>
  <si>
    <t>A126302934W</t>
  </si>
  <si>
    <t>A126291270C</t>
  </si>
  <si>
    <t>A126279578W</t>
  </si>
  <si>
    <t>A126302906L</t>
  </si>
  <si>
    <t>A126291242V</t>
  </si>
  <si>
    <t>A126279610K</t>
  </si>
  <si>
    <t>A126302938F</t>
  </si>
  <si>
    <t>A126291274L</t>
  </si>
  <si>
    <t>A126279654L</t>
  </si>
  <si>
    <t>A126302982R</t>
  </si>
  <si>
    <t>A126291318C</t>
  </si>
  <si>
    <t>A126279614V</t>
  </si>
  <si>
    <t>A126302942W</t>
  </si>
  <si>
    <t>A126291278W</t>
  </si>
  <si>
    <t>A126279582L</t>
  </si>
  <si>
    <t>A126302910C</t>
  </si>
  <si>
    <t>A126291246C</t>
  </si>
  <si>
    <t>A126279690W</t>
  </si>
  <si>
    <t>A126303018J</t>
  </si>
  <si>
    <t>A126291354L</t>
  </si>
  <si>
    <t>A126279658W</t>
  </si>
  <si>
    <t>A126302986X</t>
  </si>
  <si>
    <t>A126291322V</t>
  </si>
  <si>
    <t>A126279662L</t>
  </si>
  <si>
    <t>A126302990R</t>
  </si>
  <si>
    <t>A126291326C</t>
  </si>
  <si>
    <t>A126279734L</t>
  </si>
  <si>
    <t>A126303062T</t>
  </si>
  <si>
    <t>A126291398R</t>
  </si>
  <si>
    <t>A126279550V</t>
  </si>
  <si>
    <t>A126302878R</t>
  </si>
  <si>
    <t>A126291214K</t>
  </si>
  <si>
    <t>A126279618C</t>
  </si>
  <si>
    <t>A126302946F</t>
  </si>
  <si>
    <t>A126291282L</t>
  </si>
  <si>
    <t>A126279570C</t>
  </si>
  <si>
    <t>A126302898X</t>
  </si>
  <si>
    <t>A126291234V</t>
  </si>
  <si>
    <t>A126279666W</t>
  </si>
  <si>
    <t>A126302994X</t>
  </si>
  <si>
    <t>A126291330V</t>
  </si>
  <si>
    <t>A126279670L</t>
  </si>
  <si>
    <t>A126302998J</t>
  </si>
  <si>
    <t>A126291334C</t>
  </si>
  <si>
    <t>A126279586W</t>
  </si>
  <si>
    <t>A126302914L</t>
  </si>
  <si>
    <t>A126291250V</t>
  </si>
  <si>
    <t>A126279554C</t>
  </si>
  <si>
    <t>A126302882F</t>
  </si>
  <si>
    <t>A126291218V</t>
  </si>
  <si>
    <t>A126279738W</t>
  </si>
  <si>
    <t>A126303066A</t>
  </si>
  <si>
    <t>A126291402V</t>
  </si>
  <si>
    <t>A126279622V</t>
  </si>
  <si>
    <t>A126302950W</t>
  </si>
  <si>
    <t>A126291286W</t>
  </si>
  <si>
    <t>A126279694F</t>
  </si>
  <si>
    <t>A126303022X</t>
  </si>
  <si>
    <t>A126291358W</t>
  </si>
  <si>
    <t>A126275854J</t>
  </si>
  <si>
    <t>A126299182X</t>
  </si>
  <si>
    <t>A126287518V</t>
  </si>
  <si>
    <t>A126275810F</t>
  </si>
  <si>
    <t>A126299138R</t>
  </si>
  <si>
    <t>A126287474C</t>
  </si>
  <si>
    <t>A126275738X</t>
  </si>
  <si>
    <t>A126299066R</t>
  </si>
  <si>
    <t>A126287402T</t>
  </si>
  <si>
    <t>A126275814R</t>
  </si>
  <si>
    <t>A126299142F</t>
  </si>
  <si>
    <t>A126287478L</t>
  </si>
  <si>
    <t>A126275818X</t>
  </si>
  <si>
    <t>A126299146R</t>
  </si>
  <si>
    <t>A126287482C</t>
  </si>
  <si>
    <t>A126275742R</t>
  </si>
  <si>
    <t>A126299070F</t>
  </si>
  <si>
    <t>A126287406A</t>
  </si>
  <si>
    <t>A126275746X</t>
  </si>
  <si>
    <t>A126299074R</t>
  </si>
  <si>
    <t>A126287410T</t>
  </si>
  <si>
    <t>A126275786T</t>
  </si>
  <si>
    <t>A126299114W</t>
  </si>
  <si>
    <t>A126287450K</t>
  </si>
  <si>
    <t>A126275702W</t>
  </si>
  <si>
    <t>A126299030L</t>
  </si>
  <si>
    <t>A126287366V</t>
  </si>
  <si>
    <t>A126275822R</t>
  </si>
  <si>
    <t>A126299150F</t>
  </si>
  <si>
    <t>A126287486L</t>
  </si>
  <si>
    <t>A126275790J</t>
  </si>
  <si>
    <t>A126299118F</t>
  </si>
  <si>
    <t>A126287454V</t>
  </si>
  <si>
    <t>A126275834X</t>
  </si>
  <si>
    <t>A126299162R</t>
  </si>
  <si>
    <t>A126287498W</t>
  </si>
  <si>
    <t>A126275706F</t>
  </si>
  <si>
    <t>A126299034W</t>
  </si>
  <si>
    <t>A126287370K</t>
  </si>
  <si>
    <t>A126275642F</t>
  </si>
  <si>
    <t>A126298970V</t>
  </si>
  <si>
    <t>A126287306T</t>
  </si>
  <si>
    <t>A126275670R</t>
  </si>
  <si>
    <t>A126298998W</t>
  </si>
  <si>
    <t>A126287334A</t>
  </si>
  <si>
    <t>A126275750R</t>
  </si>
  <si>
    <t>A126299078X</t>
  </si>
  <si>
    <t>A126287414A</t>
  </si>
  <si>
    <t>A126275674X</t>
  </si>
  <si>
    <t>A126299002C</t>
  </si>
  <si>
    <t>A126287338K</t>
  </si>
  <si>
    <t>A126275754X</t>
  </si>
  <si>
    <t>A126299082R</t>
  </si>
  <si>
    <t>A126287418K</t>
  </si>
  <si>
    <t>A126275758J</t>
  </si>
  <si>
    <t>A126299086X</t>
  </si>
  <si>
    <t>A126287422A</t>
  </si>
  <si>
    <t>A126275838J</t>
  </si>
  <si>
    <t>A126299166X</t>
  </si>
  <si>
    <t>A126287502A</t>
  </si>
  <si>
    <t>A126275646R</t>
  </si>
  <si>
    <t>A126298974C</t>
  </si>
  <si>
    <t>A126287310J</t>
  </si>
  <si>
    <t>A126275826X</t>
  </si>
  <si>
    <t>A126299154R</t>
  </si>
  <si>
    <t>A126287490C</t>
  </si>
  <si>
    <t>A126275830R</t>
  </si>
  <si>
    <t>A126299158X</t>
  </si>
  <si>
    <t>A126287494L</t>
  </si>
  <si>
    <t>A126275650F</t>
  </si>
  <si>
    <t>A126298978L</t>
  </si>
  <si>
    <t>A126287314T</t>
  </si>
  <si>
    <t>A126275710W</t>
  </si>
  <si>
    <t>A126299038F</t>
  </si>
  <si>
    <t>A126287374V</t>
  </si>
  <si>
    <t>A126275762X</t>
  </si>
  <si>
    <t>A126299090R</t>
  </si>
  <si>
    <t>A126287426K</t>
  </si>
  <si>
    <t>A126275842X</t>
  </si>
  <si>
    <t>A126299170R</t>
  </si>
  <si>
    <t>A126287506K</t>
  </si>
  <si>
    <t>A126275654R</t>
  </si>
  <si>
    <t>A126298982C</t>
  </si>
  <si>
    <t>A126287318A</t>
  </si>
  <si>
    <t>A126275794T</t>
  </si>
  <si>
    <t>A126299122W</t>
  </si>
  <si>
    <t>A126287458C</t>
  </si>
  <si>
    <t>A126275798A</t>
  </si>
  <si>
    <t>A126299126F</t>
  </si>
  <si>
    <t>A126287462V</t>
  </si>
  <si>
    <t>A126275686J</t>
  </si>
  <si>
    <t>A126299014L</t>
  </si>
  <si>
    <t>A126287350A</t>
  </si>
  <si>
    <t>A126275658X</t>
  </si>
  <si>
    <t>A126298986L</t>
  </si>
  <si>
    <t>A126287322T</t>
  </si>
  <si>
    <t>A126275714F</t>
  </si>
  <si>
    <t>A126299042W</t>
  </si>
  <si>
    <t>A126287378C</t>
  </si>
  <si>
    <t>A126275678J</t>
  </si>
  <si>
    <t>A126299006L</t>
  </si>
  <si>
    <t>A126287342A</t>
  </si>
  <si>
    <t>A126275718R</t>
  </si>
  <si>
    <t>A126299046F</t>
  </si>
  <si>
    <t>A126287382V</t>
  </si>
  <si>
    <t>A126275690X</t>
  </si>
  <si>
    <t>A126299018W</t>
  </si>
  <si>
    <t>A126287354K</t>
  </si>
  <si>
    <t>A126275722F</t>
  </si>
  <si>
    <t>A126299050W</t>
  </si>
  <si>
    <t>A126287386C</t>
  </si>
  <si>
    <t>A126275766J</t>
  </si>
  <si>
    <t>A126299094X</t>
  </si>
  <si>
    <t>A126287430A</t>
  </si>
  <si>
    <t>A126275726R</t>
  </si>
  <si>
    <t>A126299054F</t>
  </si>
  <si>
    <t>A126287390V</t>
  </si>
  <si>
    <t>A126275694J</t>
  </si>
  <si>
    <t>A126299022L</t>
  </si>
  <si>
    <t>A126287358V</t>
  </si>
  <si>
    <t>A126275802F</t>
  </si>
  <si>
    <t>A126299130W</t>
  </si>
  <si>
    <t>A126287466C</t>
  </si>
  <si>
    <t>A126275770X</t>
  </si>
  <si>
    <t>A126299098J</t>
  </si>
  <si>
    <t>A126287434K</t>
  </si>
  <si>
    <t>A126275774J</t>
  </si>
  <si>
    <t>A126299102L</t>
  </si>
  <si>
    <t>A126287438V</t>
  </si>
  <si>
    <t>A126275846J</t>
  </si>
  <si>
    <t>A126299174X</t>
  </si>
  <si>
    <t>A126287510A</t>
  </si>
  <si>
    <t>A126275662R</t>
  </si>
  <si>
    <t>A126298990C</t>
  </si>
  <si>
    <t>A126287326A</t>
  </si>
  <si>
    <t>A126275730F</t>
  </si>
  <si>
    <t>A126299058R</t>
  </si>
  <si>
    <t>A126287394C</t>
  </si>
  <si>
    <t>A126275682X</t>
  </si>
  <si>
    <t>A126299010C</t>
  </si>
  <si>
    <t>A126287346K</t>
  </si>
  <si>
    <t>A126275778T</t>
  </si>
  <si>
    <t>A126299106W</t>
  </si>
  <si>
    <t>A126287442K</t>
  </si>
  <si>
    <t>A126275782J</t>
  </si>
  <si>
    <t>A126299110L</t>
  </si>
  <si>
    <t>A126287446V</t>
  </si>
  <si>
    <t>A126275698T</t>
  </si>
  <si>
    <t>A126299026W</t>
  </si>
  <si>
    <t>A126287362K</t>
  </si>
  <si>
    <t>A126275666X</t>
  </si>
  <si>
    <t>A126298994L</t>
  </si>
  <si>
    <t>A126287330T</t>
  </si>
  <si>
    <t>A126275850X</t>
  </si>
  <si>
    <t>A126299178J</t>
  </si>
  <si>
    <t>A126287514K</t>
  </si>
  <si>
    <t>A126275734R</t>
  </si>
  <si>
    <t>A126299062F</t>
  </si>
  <si>
    <t>A126287398L</t>
  </si>
  <si>
    <t>A126275806R</t>
  </si>
  <si>
    <t>A126299134F</t>
  </si>
  <si>
    <t>A126287470V</t>
  </si>
  <si>
    <t>A126281686W</t>
  </si>
  <si>
    <t>A126305014K</t>
  </si>
  <si>
    <t>A126293350R</t>
  </si>
  <si>
    <t>A126281642V</t>
  </si>
  <si>
    <t>A126304970T</t>
  </si>
  <si>
    <t>A126293306F</t>
  </si>
  <si>
    <t>A126281570V</t>
  </si>
  <si>
    <t>A126304898K</t>
  </si>
  <si>
    <t>A126293234F</t>
  </si>
  <si>
    <t>A126281646C</t>
  </si>
  <si>
    <t>A126304974A</t>
  </si>
  <si>
    <t>A126293310W</t>
  </si>
  <si>
    <t>A126281650V</t>
  </si>
  <si>
    <t>A126304978K</t>
  </si>
  <si>
    <t>&gt; 25-44 years ;  &gt;&gt;&gt; Changed jobs into a different industry division ;  &gt; Females ;</t>
  </si>
  <si>
    <t>&gt; 25-44 years ;  &gt;&gt;&gt; Changed jobs in the same major occupation group ;  Persons ;</t>
  </si>
  <si>
    <t>&gt; 25-44 years ;  &gt;&gt;&gt; Changed jobs in the same major occupation group ;  &gt; Males ;</t>
  </si>
  <si>
    <t>&gt; 25-44 years ;  &gt;&gt;&gt; Changed jobs in the same major occupation group ;  &gt; Females ;</t>
  </si>
  <si>
    <t>&gt; 25-44 years ;  &gt;&gt;&gt; Changed jobs into a different major occupation group ;  Persons ;</t>
  </si>
  <si>
    <t>&gt; 25-44 years ;  &gt;&gt;&gt; Changed jobs into a different major occupation group ;  &gt; Males ;</t>
  </si>
  <si>
    <t>&gt; 25-44 years ;  &gt;&gt;&gt; Changed jobs into a different major occupation group ;  &gt; Females ;</t>
  </si>
  <si>
    <t>&gt; 25-44 years ;  &gt;&gt;&gt; Changed to a job with the same usual hours ;  Persons ;</t>
  </si>
  <si>
    <t>&gt; 25-44 years ;  &gt;&gt;&gt; Changed to a job with the same usual hours ;  &gt; Males ;</t>
  </si>
  <si>
    <t>&gt; 25-44 years ;  &gt;&gt;&gt; Changed to a job with the same usual hours ;  &gt; Females ;</t>
  </si>
  <si>
    <t>&gt; 25-44 years ;  &gt;&gt;&gt; Changed to a job with more usual hours ;  Persons ;</t>
  </si>
  <si>
    <t>&gt; 25-44 years ;  &gt;&gt;&gt; Changed to a job with more usual hours ;  &gt; Males ;</t>
  </si>
  <si>
    <t>&gt; 25-44 years ;  &gt;&gt;&gt; Changed to a job with more usual hours ;  &gt; Females ;</t>
  </si>
  <si>
    <t>&gt; 25-44 years ;  &gt;&gt;&gt;&gt; Changed to a job with more full-time hours ;  Persons ;</t>
  </si>
  <si>
    <t>&gt; 25-44 years ;  &gt;&gt;&gt;&gt; Changed to a job with more full-time hours ;  &gt; Males ;</t>
  </si>
  <si>
    <t>&gt; 25-44 years ;  &gt;&gt;&gt;&gt; Changed to a job with more full-time hours ;  &gt; Females ;</t>
  </si>
  <si>
    <t>&gt; 25-44 years ;  &gt;&gt;&gt;&gt; Changed from a part-time job to a full-time job ;  Persons ;</t>
  </si>
  <si>
    <t>&gt; 25-44 years ;  &gt;&gt;&gt;&gt; Changed from a part-time job to a full-time job ;  &gt; Males ;</t>
  </si>
  <si>
    <t>&gt; 25-44 years ;  &gt;&gt;&gt;&gt; Changed from a part-time job to a full-time job ;  &gt; Females ;</t>
  </si>
  <si>
    <t>&gt; 25-44 years ;  &gt;&gt;&gt;&gt; Changed to a job with more part-time hours ;  Persons ;</t>
  </si>
  <si>
    <t>&gt; 25-44 years ;  &gt;&gt;&gt;&gt; Changed to a job with more part-time hours ;  &gt; Males ;</t>
  </si>
  <si>
    <t>&gt; 25-44 years ;  &gt;&gt;&gt;&gt; Changed to a job with more part-time hours ;  &gt; Females ;</t>
  </si>
  <si>
    <t>&gt; 25-44 years ;  &gt;&gt;&gt; Changed to a job with fewer usual hours ;  Persons ;</t>
  </si>
  <si>
    <t>&gt; 25-44 years ;  &gt;&gt;&gt; Changed to a job with fewer usual hours ;  &gt; Males ;</t>
  </si>
  <si>
    <t>&gt; 25-44 years ;  &gt;&gt;&gt; Changed to a job with fewer usual hours ;  &gt; Females ;</t>
  </si>
  <si>
    <t>&gt; 25-44 years ;  &gt;&gt;&gt;&gt; Changed to a job with fewer full-time hours ;  Persons ;</t>
  </si>
  <si>
    <t>&gt; 25-44 years ;  &gt;&gt;&gt;&gt; Changed to a job with fewer full-time hours ;  &gt; Males ;</t>
  </si>
  <si>
    <t>&gt; 25-44 years ;  &gt;&gt;&gt;&gt; Changed to a job with fewer full-time hours ;  &gt; Females ;</t>
  </si>
  <si>
    <t>&gt; 25-44 years ;  &gt;&gt;&gt;&gt; Changed from a full-time job to a part-time job ;  Persons ;</t>
  </si>
  <si>
    <t>&gt; 25-44 years ;  &gt;&gt;&gt;&gt; Changed from a full-time job to a part-time job ;  &gt; Males ;</t>
  </si>
  <si>
    <t>&gt; 25-44 years ;  &gt;&gt;&gt;&gt; Changed from a full-time job to a part-time job ;  &gt; Females ;</t>
  </si>
  <si>
    <t>&gt; 25-44 years ;  &gt;&gt;&gt;&gt; Changed to a job with fewer part-time hours ;  Persons ;</t>
  </si>
  <si>
    <t>&gt; 25-44 years ;  &gt;&gt;&gt;&gt; Changed to a job with fewer part-time hours ;  &gt; Males ;</t>
  </si>
  <si>
    <t>&gt; 25-44 years ;  &gt;&gt;&gt;&gt; Changed to a job with fewer part-time hours ;  &gt; Females ;</t>
  </si>
  <si>
    <t>&gt; 25-44 years ;  &gt;&gt;&gt; Changed jobs with the same status in employment ;  Persons ;</t>
  </si>
  <si>
    <t>&gt; 25-44 years ;  &gt;&gt;&gt; Changed jobs with the same status in employment ;  &gt; Males ;</t>
  </si>
  <si>
    <t>&gt; 25-44 years ;  &gt;&gt;&gt; Changed jobs with the same status in employment ;  &gt; Females ;</t>
  </si>
  <si>
    <t>&gt; 25-44 years ;  &gt;&gt;&gt; Changed jobs with a different status in employment ;  Persons ;</t>
  </si>
  <si>
    <t>&gt; 25-44 years ;  &gt;&gt;&gt; Changed jobs with a different status in employment ;  &gt; Males ;</t>
  </si>
  <si>
    <t>&gt; 25-44 years ;  &gt;&gt;&gt; Changed jobs with a different status in employment ;  &gt; Females ;</t>
  </si>
  <si>
    <t>&gt; 25-44 years ;  &gt;&gt; Did not change jobs in last 12 months ;  Persons ;</t>
  </si>
  <si>
    <t>&gt; 25-44 years ;  &gt;&gt; Did not change jobs in last 12 months ;  &gt; Males ;</t>
  </si>
  <si>
    <t>&gt; 25-44 years ;  &gt;&gt; Did not change jobs in last 12 months ;  &gt; Females ;</t>
  </si>
  <si>
    <t>&gt; 25-44 years ;  &gt; 12 months or more in main job ;  Persons ;</t>
  </si>
  <si>
    <t>&gt; 25-44 years ;  &gt; 12 months or more in main job ;  &gt; Males ;</t>
  </si>
  <si>
    <t>&gt; 25-44 years ;  &gt; 12 months or more in main job ;  &gt; Females ;</t>
  </si>
  <si>
    <t>&gt; 25-44 years ;  &gt;&gt; Employees ;  Persons ;</t>
  </si>
  <si>
    <t>&gt; 25-44 years ;  &gt;&gt; Employees ;  &gt; Males ;</t>
  </si>
  <si>
    <t>&gt; 25-44 years ;  &gt;&gt; Employees ;  &gt; Females ;</t>
  </si>
  <si>
    <t>&gt; 25-44 years ;  &gt;&gt;&gt; No change in occupation with current employer last year ;  Persons ;</t>
  </si>
  <si>
    <t>&gt; 25-44 years ;  &gt;&gt;&gt; No change in occupation with current employer last year ;  &gt; Males ;</t>
  </si>
  <si>
    <t>&gt; 25-44 years ;  &gt;&gt;&gt; No change in occupation with current employer last year ;  &gt; Females ;</t>
  </si>
  <si>
    <t>&gt; 25-44 years ;  &gt;&gt;&gt; Changed occupations with current employer in the same major group last year ;  Persons ;</t>
  </si>
  <si>
    <t>&gt; 25-44 years ;  &gt;&gt;&gt; Changed occupations with current employer in the same major group last year ;  &gt; Males ;</t>
  </si>
  <si>
    <t>&gt; 25-44 years ;  &gt;&gt;&gt; Changed occupations with current employer in the same major group last year ;  &gt; Females ;</t>
  </si>
  <si>
    <t>&gt; 25-44 years ;  &gt;&gt;&gt; Changed occupations with current employer into a different major group last year ;  Persons ;</t>
  </si>
  <si>
    <t>&gt; 25-44 years ;  &gt;&gt;&gt; Changed occupations with current employer into a different major group last year ;  &gt; Males ;</t>
  </si>
  <si>
    <t>&gt; 25-44 years ;  &gt;&gt;&gt; Changed occupations with current employer into a different major group last year ;  &gt; Females ;</t>
  </si>
  <si>
    <t>&gt; 25-44 years ;  &gt;&gt;&gt; No change in usual weekly hours with current employer last year ;  Persons ;</t>
  </si>
  <si>
    <t>&gt; 25-44 years ;  &gt;&gt;&gt; No change in usual weekly hours with current employer last year ;  &gt; Males ;</t>
  </si>
  <si>
    <t>&gt; 25-44 years ;  &gt;&gt;&gt; No change in usual weekly hours with current employer last year ;  &gt; Females ;</t>
  </si>
  <si>
    <t>&gt; 25-44 years ;  &gt;&gt;&gt; Usual weekly hours increased with current employer last year ;  Persons ;</t>
  </si>
  <si>
    <t>&gt; 25-44 years ;  &gt;&gt;&gt; Usual weekly hours increased with current employer last year ;  &gt; Males ;</t>
  </si>
  <si>
    <t>&gt; 25-44 years ;  &gt;&gt;&gt; Usual weekly hours increased with current employer last year ;  &gt; Females ;</t>
  </si>
  <si>
    <t>&gt; 25-44 years ;  &gt;&gt;&gt;&gt; Usual weekly hours increased with more full-time hours last year ;  Persons ;</t>
  </si>
  <si>
    <t>&gt; 25-44 years ;  &gt;&gt;&gt;&gt; Usual weekly hours increased with more full-time hours last year ;  &gt; Males ;</t>
  </si>
  <si>
    <t>&gt; 25-44 years ;  &gt;&gt;&gt;&gt; Usual weekly hours increased with more full-time hours last year ;  &gt; Females ;</t>
  </si>
  <si>
    <t>&gt; 25-44 years ;  &gt;&gt;&gt;&gt; Usual weekly hours increased from part-time to full-time hours last year ;  Persons ;</t>
  </si>
  <si>
    <t>&gt; 25-44 years ;  &gt;&gt;&gt;&gt; Usual weekly hours increased from part-time to full-time hours last year ;  &gt; Males ;</t>
  </si>
  <si>
    <t>&gt; 25-44 years ;  &gt;&gt;&gt;&gt; Usual weekly hours increased from part-time to full-time hours last year ;  &gt; Females ;</t>
  </si>
  <si>
    <t>&gt; 25-44 years ;  &gt;&gt;&gt;&gt; Usual weekly hours increased with more part-time hours last year ;  Persons ;</t>
  </si>
  <si>
    <t>&gt; 25-44 years ;  &gt;&gt;&gt;&gt; Usual weekly hours increased with more part-time hours last year ;  &gt; Males ;</t>
  </si>
  <si>
    <t>&gt; 25-44 years ;  &gt;&gt;&gt;&gt; Usual weekly hours increased with more part-time hours last year ;  &gt; Females ;</t>
  </si>
  <si>
    <t>&gt; 25-44 years ;  &gt;&gt;&gt; Usual weekly hours decreased with current employer last year ;  Persons ;</t>
  </si>
  <si>
    <t>&gt; 25-44 years ;  &gt;&gt;&gt; Usual weekly hours decreased with current employer last year ;  &gt; Males ;</t>
  </si>
  <si>
    <t>&gt; 25-44 years ;  &gt;&gt;&gt; Usual weekly hours decreased with current employer last year ;  &gt; Females ;</t>
  </si>
  <si>
    <t>&gt; 25-44 years ;  &gt;&gt;&gt;&gt; Usual weekly hours decreased with fewer full-time hours last year ;  Persons ;</t>
  </si>
  <si>
    <t>&gt; 25-44 years ;  &gt;&gt;&gt;&gt; Usual weekly hours decreased with fewer full-time hours last year ;  &gt; Males ;</t>
  </si>
  <si>
    <t>&gt; 25-44 years ;  &gt;&gt;&gt;&gt; Usual weekly hours decreased with fewer full-time hours last year ;  &gt; Females ;</t>
  </si>
  <si>
    <t>&gt; 25-44 years ;  &gt;&gt;&gt;&gt; Usual weekly hours decreased from full-time to part-time hours last year ;  Persons ;</t>
  </si>
  <si>
    <t>&gt; 25-44 years ;  &gt;&gt;&gt;&gt; Usual weekly hours decreased from full-time to part-time hours last year ;  &gt; Males ;</t>
  </si>
  <si>
    <t>&gt; 25-44 years ;  &gt;&gt;&gt;&gt; Usual weekly hours decreased from full-time to part-time hours last year ;  &gt; Females ;</t>
  </si>
  <si>
    <t>&gt; 25-44 years ;  &gt;&gt;&gt;&gt; Usual weekly hours decreased with fewer part-time hours last year ;  Persons ;</t>
  </si>
  <si>
    <t>&gt; 25-44 years ;  &gt;&gt;&gt;&gt; Usual weekly hours decreased with fewer part-time hours last year ;  &gt; Males ;</t>
  </si>
  <si>
    <t>&gt; 25-44 years ;  &gt;&gt;&gt;&gt; Usual weekly hours decreased with fewer part-time hours last year ;  &gt; Females ;</t>
  </si>
  <si>
    <t>&gt; 25-44 years ;  &gt;&gt;&gt; Did not know or usual weekly hours varied last year ;  Persons ;</t>
  </si>
  <si>
    <t>&gt; 25-44 years ;  &gt;&gt;&gt; Did not know or usual weekly hours varied last year ;  &gt; Males ;</t>
  </si>
  <si>
    <t>&gt; 25-44 years ;  &gt;&gt;&gt; Did not know or usual weekly hours varied last year ;  &gt; Females ;</t>
  </si>
  <si>
    <t>&gt; 25-44 years ;  &gt;&gt;&gt; Promoted last year ;  Persons ;</t>
  </si>
  <si>
    <t>&gt; 25-44 years ;  &gt;&gt;&gt; Promoted last year ;  &gt; Males ;</t>
  </si>
  <si>
    <t>&gt; 25-44 years ;  &gt;&gt;&gt; Promoted last year ;  &gt; Females ;</t>
  </si>
  <si>
    <t>&gt; 25-44 years ;  &gt;&gt;&gt; Was not promoted last year ;  Persons ;</t>
  </si>
  <si>
    <t>&gt; 25-44 years ;  &gt;&gt;&gt; Was not promoted last year ;  &gt; Males ;</t>
  </si>
  <si>
    <t>&gt; 25-44 years ;  &gt;&gt;&gt; Was not promoted last year ;  &gt; Females ;</t>
  </si>
  <si>
    <t>&gt; 25-44 years ;  &gt;&gt;&gt; Transferred last year ;  Persons ;</t>
  </si>
  <si>
    <t>&gt; 25-44 years ;  &gt;&gt;&gt; Transferred last year ;  &gt; Males ;</t>
  </si>
  <si>
    <t>&gt; 25-44 years ;  &gt;&gt;&gt; Transferred last year ;  &gt; Females ;</t>
  </si>
  <si>
    <t>&gt; 25-44 years ;  &gt;&gt;&gt; Was not transferred last year ;  Persons ;</t>
  </si>
  <si>
    <t>&gt; 25-44 years ;  &gt;&gt;&gt; Was not transferred last year ;  &gt; Males ;</t>
  </si>
  <si>
    <t>&gt; 25-44 years ;  &gt;&gt;&gt; Was not transferred last year ;  &gt; Females ;</t>
  </si>
  <si>
    <t>&gt; 25-44 years ;  &gt;&gt;&gt; Promoted or transferred last year ;  Persons ;</t>
  </si>
  <si>
    <t>&gt; 25-44 years ;  &gt;&gt;&gt; Promoted or transferred last year ;  &gt; Males ;</t>
  </si>
  <si>
    <t>&gt; 25-44 years ;  &gt;&gt;&gt; Promoted or transferred last year ;  &gt; Females ;</t>
  </si>
  <si>
    <t>&gt; 25-44 years ;  &gt;&gt;&gt;&gt; Promoted and transferred last year ;  Persons ;</t>
  </si>
  <si>
    <t>&gt; 25-44 years ;  &gt;&gt;&gt;&gt; Promoted and transferred last year ;  &gt; Males ;</t>
  </si>
  <si>
    <t>&gt; 25-44 years ;  &gt;&gt;&gt;&gt; Promoted and transferred last year ;  &gt; Females ;</t>
  </si>
  <si>
    <t>&gt; 25-44 years ;  &gt;&gt;&gt;&gt; Promoted only last year ;  Persons ;</t>
  </si>
  <si>
    <t>&gt; 25-44 years ;  &gt;&gt;&gt;&gt; Promoted only last year ;  &gt; Males ;</t>
  </si>
  <si>
    <t>&gt; 25-44 years ;  &gt;&gt;&gt;&gt; Promoted only last year ;  &gt; Females ;</t>
  </si>
  <si>
    <t>&gt; 25-44 years ;  &gt;&gt;&gt;&gt; Transferred only last year ;  Persons ;</t>
  </si>
  <si>
    <t>&gt; 25-44 years ;  &gt;&gt;&gt;&gt; Transferred only last year ;  &gt; Males ;</t>
  </si>
  <si>
    <t>&gt; 25-44 years ;  &gt;&gt;&gt;&gt; Transferred only last year ;  &gt; Females ;</t>
  </si>
  <si>
    <t>&gt; 25-44 years ;  &gt;&gt;&gt; Was not promoted or transferred last year ;  Persons ;</t>
  </si>
  <si>
    <t>&gt; 25-44 years ;  &gt;&gt;&gt; Was not promoted or transferred last year ;  &gt; Males ;</t>
  </si>
  <si>
    <t>&gt; 25-44 years ;  &gt;&gt;&gt; Was not promoted or transferred last year ;  &gt; Females ;</t>
  </si>
  <si>
    <t>&gt; 25-44 years ;  &gt;&gt; Owner managers and contributing family workers ;  Persons ;</t>
  </si>
  <si>
    <t>&gt; 25-44 years ;  &gt;&gt; Owner managers and contributing family workers ;  &gt; Males ;</t>
  </si>
  <si>
    <t>&gt; 25-44 years ;  &gt;&gt; Owner managers and contributing family workers ;  &gt; Females ;</t>
  </si>
  <si>
    <t>&gt; 25-44 years ;  &gt;&gt;&gt; No change in usual weekly hours last year ;  Persons ;</t>
  </si>
  <si>
    <t>&gt; 25-44 years ;  &gt;&gt;&gt; No change in usual weekly hours last year ;  &gt; Males ;</t>
  </si>
  <si>
    <t>&gt; 25-44 years ;  &gt;&gt;&gt; No change in usual weekly hours last year ;  &gt; Females ;</t>
  </si>
  <si>
    <t>&gt; 25-44 years ;  &gt;&gt;&gt; Usual weekly hours increased last year ;  Persons ;</t>
  </si>
  <si>
    <t>&gt; 25-44 years ;  &gt;&gt;&gt; Usual weekly hours increased last year ;  &gt; Males ;</t>
  </si>
  <si>
    <t>&gt; 25-44 years ;  &gt;&gt;&gt; Usual weekly hours increased last year ;  &gt; Females ;</t>
  </si>
  <si>
    <t>&gt; 25-44 years ;  &gt;&gt;&gt; Usual weekly hours decreased last year ;  Persons ;</t>
  </si>
  <si>
    <t>&gt; 25-44 years ;  &gt;&gt;&gt; Usual weekly hours decreased last year ;  &gt; Males ;</t>
  </si>
  <si>
    <t>&gt; 25-44 years ;  &gt;&gt;&gt; Usual weekly hours decreased last year ;  &gt; Females ;</t>
  </si>
  <si>
    <t>&gt; 45-64 years ;  Employed total ;  Persons ;</t>
  </si>
  <si>
    <t>&gt; 45-64 years ;  Employed total ;  &gt; Males ;</t>
  </si>
  <si>
    <t>&gt; 45-64 years ;  Employed total ;  &gt; Females ;</t>
  </si>
  <si>
    <t>&gt; 45-64 years ;  &gt; Less than 12 months in main job ;  Persons ;</t>
  </si>
  <si>
    <t>&gt; 45-64 years ;  &gt; Less than 12 months in main job ;  &gt; Males ;</t>
  </si>
  <si>
    <t>&gt; 45-64 years ;  &gt; Less than 12 months in main job ;  &gt; Females ;</t>
  </si>
  <si>
    <t>&gt; 45-64 years ;  &gt;&gt; Changed jobs in last 12 months ;  Persons ;</t>
  </si>
  <si>
    <t>&gt; 45-64 years ;  &gt;&gt; Changed jobs in last 12 months ;  &gt; Males ;</t>
  </si>
  <si>
    <t>&gt; 45-64 years ;  &gt;&gt; Changed jobs in last 12 months ;  &gt; Females ;</t>
  </si>
  <si>
    <t>&gt; 45-64 years ;  &gt;&gt;&gt; Changed jobs in the same industry division ;  Persons ;</t>
  </si>
  <si>
    <t>&gt; 45-64 years ;  &gt;&gt;&gt; Changed jobs in the same industry division ;  &gt; Males ;</t>
  </si>
  <si>
    <t>&gt; 45-64 years ;  &gt;&gt;&gt; Changed jobs in the same industry division ;  &gt; Females ;</t>
  </si>
  <si>
    <t>&gt; 45-64 years ;  &gt;&gt;&gt; Changed jobs into a different industry division ;  Persons ;</t>
  </si>
  <si>
    <t>&gt; 45-64 years ;  &gt;&gt;&gt; Changed jobs into a different industry division ;  &gt; Males ;</t>
  </si>
  <si>
    <t>&gt; 45-64 years ;  &gt;&gt;&gt; Changed jobs into a different industry division ;  &gt; Females ;</t>
  </si>
  <si>
    <t>&gt; 45-64 years ;  &gt;&gt;&gt; Changed jobs in the same major occupation group ;  Persons ;</t>
  </si>
  <si>
    <t>&gt; 45-64 years ;  &gt;&gt;&gt; Changed jobs in the same major occupation group ;  &gt; Males ;</t>
  </si>
  <si>
    <t>&gt; 45-64 years ;  &gt;&gt;&gt; Changed jobs in the same major occupation group ;  &gt; Females ;</t>
  </si>
  <si>
    <t>&gt; 45-64 years ;  &gt;&gt;&gt; Changed jobs into a different major occupation group ;  Persons ;</t>
  </si>
  <si>
    <t>&gt; 45-64 years ;  &gt;&gt;&gt; Changed jobs into a different major occupation group ;  &gt; Males ;</t>
  </si>
  <si>
    <t>&gt; 45-64 years ;  &gt;&gt;&gt; Changed jobs into a different major occupation group ;  &gt; Females ;</t>
  </si>
  <si>
    <t>&gt; 45-64 years ;  &gt;&gt;&gt; Changed to a job with the same usual hours ;  Persons ;</t>
  </si>
  <si>
    <t>&gt; 45-64 years ;  &gt;&gt;&gt; Changed to a job with the same usual hours ;  &gt; Males ;</t>
  </si>
  <si>
    <t>&gt; 45-64 years ;  &gt;&gt;&gt; Changed to a job with the same usual hours ;  &gt; Females ;</t>
  </si>
  <si>
    <t>&gt; 45-64 years ;  &gt;&gt;&gt; Changed to a job with more usual hours ;  Persons ;</t>
  </si>
  <si>
    <t>&gt; 45-64 years ;  &gt;&gt;&gt; Changed to a job with more usual hours ;  &gt; Males ;</t>
  </si>
  <si>
    <t>&gt; 45-64 years ;  &gt;&gt;&gt; Changed to a job with more usual hours ;  &gt; Females ;</t>
  </si>
  <si>
    <t>&gt; 45-64 years ;  &gt;&gt;&gt;&gt; Changed to a job with more full-time hours ;  Persons ;</t>
  </si>
  <si>
    <t>&gt; 45-64 years ;  &gt;&gt;&gt;&gt; Changed to a job with more full-time hours ;  &gt; Males ;</t>
  </si>
  <si>
    <t>&gt; 45-64 years ;  &gt;&gt;&gt;&gt; Changed to a job with more full-time hours ;  &gt; Females ;</t>
  </si>
  <si>
    <t>&gt; 45-64 years ;  &gt;&gt;&gt;&gt; Changed from a part-time job to a full-time job ;  Persons ;</t>
  </si>
  <si>
    <t>&gt; 45-64 years ;  &gt;&gt;&gt;&gt; Changed from a part-time job to a full-time job ;  &gt; Males ;</t>
  </si>
  <si>
    <t>&gt; 45-64 years ;  &gt;&gt;&gt;&gt; Changed from a part-time job to a full-time job ;  &gt; Females ;</t>
  </si>
  <si>
    <t>&gt; 45-64 years ;  &gt;&gt;&gt;&gt; Changed to a job with more part-time hours ;  Persons ;</t>
  </si>
  <si>
    <t>&gt; 45-64 years ;  &gt;&gt;&gt;&gt; Changed to a job with more part-time hours ;  &gt; Males ;</t>
  </si>
  <si>
    <t>&gt; 45-64 years ;  &gt;&gt;&gt;&gt; Changed to a job with more part-time hours ;  &gt; Females ;</t>
  </si>
  <si>
    <t>&gt; 45-64 years ;  &gt;&gt;&gt; Changed to a job with fewer usual hours ;  Persons ;</t>
  </si>
  <si>
    <t>&gt; 45-64 years ;  &gt;&gt;&gt; Changed to a job with fewer usual hours ;  &gt; Males ;</t>
  </si>
  <si>
    <t>&gt; 45-64 years ;  &gt;&gt;&gt; Changed to a job with fewer usual hours ;  &gt; Females ;</t>
  </si>
  <si>
    <t>&gt; 45-64 years ;  &gt;&gt;&gt;&gt; Changed to a job with fewer full-time hours ;  Persons ;</t>
  </si>
  <si>
    <t>&gt; 45-64 years ;  &gt;&gt;&gt;&gt; Changed to a job with fewer full-time hours ;  &gt; Males ;</t>
  </si>
  <si>
    <t>&gt; 45-64 years ;  &gt;&gt;&gt;&gt; Changed to a job with fewer full-time hours ;  &gt; Females ;</t>
  </si>
  <si>
    <t>&gt; 45-64 years ;  &gt;&gt;&gt;&gt; Changed from a full-time job to a part-time job ;  Persons ;</t>
  </si>
  <si>
    <t>&gt; 45-64 years ;  &gt;&gt;&gt;&gt; Changed from a full-time job to a part-time job ;  &gt; Males ;</t>
  </si>
  <si>
    <t>&gt; 45-64 years ;  &gt;&gt;&gt;&gt; Changed from a full-time job to a part-time job ;  &gt; Females ;</t>
  </si>
  <si>
    <t>&gt; 45-64 years ;  &gt;&gt;&gt;&gt; Changed to a job with fewer part-time hours ;  Persons ;</t>
  </si>
  <si>
    <t>&gt; 45-64 years ;  &gt;&gt;&gt;&gt; Changed to a job with fewer part-time hours ;  &gt; Males ;</t>
  </si>
  <si>
    <t>&gt; 45-64 years ;  &gt;&gt;&gt;&gt; Changed to a job with fewer part-time hours ;  &gt; Females ;</t>
  </si>
  <si>
    <t>&gt; 45-64 years ;  &gt;&gt;&gt; Changed jobs with the same status in employment ;  Persons ;</t>
  </si>
  <si>
    <t>&gt; 45-64 years ;  &gt;&gt;&gt; Changed jobs with the same status in employment ;  &gt; Males ;</t>
  </si>
  <si>
    <t>&gt; 45-64 years ;  &gt;&gt;&gt; Changed jobs with the same status in employment ;  &gt; Females ;</t>
  </si>
  <si>
    <t>&gt; 45-64 years ;  &gt;&gt;&gt; Changed jobs with a different status in employment ;  Persons ;</t>
  </si>
  <si>
    <t>&gt; 45-64 years ;  &gt;&gt;&gt; Changed jobs with a different status in employment ;  &gt; Males ;</t>
  </si>
  <si>
    <t>&gt; 45-64 years ;  &gt;&gt;&gt; Changed jobs with a different status in employment ;  &gt; Females ;</t>
  </si>
  <si>
    <t>&gt; 45-64 years ;  &gt;&gt; Did not change jobs in last 12 months ;  Persons ;</t>
  </si>
  <si>
    <t>&gt; 45-64 years ;  &gt;&gt; Did not change jobs in last 12 months ;  &gt; Males ;</t>
  </si>
  <si>
    <t>&gt; 45-64 years ;  &gt;&gt; Did not change jobs in last 12 months ;  &gt; Females ;</t>
  </si>
  <si>
    <t>&gt; 45-64 years ;  &gt; 12 months or more in main job ;  Persons ;</t>
  </si>
  <si>
    <t>&gt; 45-64 years ;  &gt; 12 months or more in main job ;  &gt; Males ;</t>
  </si>
  <si>
    <t>&gt; 45-64 years ;  &gt; 12 months or more in main job ;  &gt; Females ;</t>
  </si>
  <si>
    <t>&gt; 45-64 years ;  &gt;&gt; Employees ;  Persons ;</t>
  </si>
  <si>
    <t>&gt; 45-64 years ;  &gt;&gt; Employees ;  &gt; Males ;</t>
  </si>
  <si>
    <t>&gt; 45-64 years ;  &gt;&gt; Employees ;  &gt; Females ;</t>
  </si>
  <si>
    <t>&gt; 45-64 years ;  &gt;&gt;&gt; No change in occupation with current employer last year ;  Persons ;</t>
  </si>
  <si>
    <t>&gt; 45-64 years ;  &gt;&gt;&gt; No change in occupation with current employer last year ;  &gt; Males ;</t>
  </si>
  <si>
    <t>&gt; 45-64 years ;  &gt;&gt;&gt; No change in occupation with current employer last year ;  &gt; Females ;</t>
  </si>
  <si>
    <t>&gt; 45-64 years ;  &gt;&gt;&gt; Changed occupations with current employer in the same major group last year ;  Persons ;</t>
  </si>
  <si>
    <t>&gt; 45-64 years ;  &gt;&gt;&gt; Changed occupations with current employer in the same major group last year ;  &gt; Males ;</t>
  </si>
  <si>
    <t>&gt; 45-64 years ;  &gt;&gt;&gt; Changed occupations with current employer in the same major group last year ;  &gt; Females ;</t>
  </si>
  <si>
    <t>&gt; 45-64 years ;  &gt;&gt;&gt; Changed occupations with current employer into a different major group last year ;  Persons ;</t>
  </si>
  <si>
    <t>&gt; 45-64 years ;  &gt;&gt;&gt; Changed occupations with current employer into a different major group last year ;  &gt; Males ;</t>
  </si>
  <si>
    <t>&gt; 45-64 years ;  &gt;&gt;&gt; Changed occupations with current employer into a different major group last year ;  &gt; Females ;</t>
  </si>
  <si>
    <t>&gt; 45-64 years ;  &gt;&gt;&gt; No change in usual weekly hours with current employer last year ;  Persons ;</t>
  </si>
  <si>
    <t>&gt; 45-64 years ;  &gt;&gt;&gt; No change in usual weekly hours with current employer last year ;  &gt; Males ;</t>
  </si>
  <si>
    <t>&gt; 45-64 years ;  &gt;&gt;&gt; No change in usual weekly hours with current employer last year ;  &gt; Females ;</t>
  </si>
  <si>
    <t>&gt; 45-64 years ;  &gt;&gt;&gt; Usual weekly hours increased with current employer last year ;  Persons ;</t>
  </si>
  <si>
    <t>&gt; 45-64 years ;  &gt;&gt;&gt; Usual weekly hours increased with current employer last year ;  &gt; Males ;</t>
  </si>
  <si>
    <t>&gt; 45-64 years ;  &gt;&gt;&gt; Usual weekly hours increased with current employer last year ;  &gt; Females ;</t>
  </si>
  <si>
    <t>&gt; 45-64 years ;  &gt;&gt;&gt;&gt; Usual weekly hours increased with more full-time hours last year ;  Persons ;</t>
  </si>
  <si>
    <t>&gt; 45-64 years ;  &gt;&gt;&gt;&gt; Usual weekly hours increased with more full-time hours last year ;  &gt; Males ;</t>
  </si>
  <si>
    <t>&gt; 45-64 years ;  &gt;&gt;&gt;&gt; Usual weekly hours increased with more full-time hours last year ;  &gt; Females ;</t>
  </si>
  <si>
    <t>&gt; 45-64 years ;  &gt;&gt;&gt;&gt; Usual weekly hours increased from part-time to full-time hours last year ;  Persons ;</t>
  </si>
  <si>
    <t>&gt; 45-64 years ;  &gt;&gt;&gt;&gt; Usual weekly hours increased from part-time to full-time hours last year ;  &gt; Males ;</t>
  </si>
  <si>
    <t>&gt; 45-64 years ;  &gt;&gt;&gt;&gt; Usual weekly hours increased from part-time to full-time hours last year ;  &gt; Females ;</t>
  </si>
  <si>
    <t>&gt; 45-64 years ;  &gt;&gt;&gt;&gt; Usual weekly hours increased with more part-time hours last year ;  Persons ;</t>
  </si>
  <si>
    <t>&gt; 45-64 years ;  &gt;&gt;&gt;&gt; Usual weekly hours increased with more part-time hours last year ;  &gt; Males ;</t>
  </si>
  <si>
    <t>&gt; 45-64 years ;  &gt;&gt;&gt;&gt; Usual weekly hours increased with more part-time hours last year ;  &gt; Females ;</t>
  </si>
  <si>
    <t>&gt; 45-64 years ;  &gt;&gt;&gt; Usual weekly hours decreased with current employer last year ;  Persons ;</t>
  </si>
  <si>
    <t>&gt; 45-64 years ;  &gt;&gt;&gt; Usual weekly hours decreased with current employer last year ;  &gt; Males ;</t>
  </si>
  <si>
    <t>&gt; 45-64 years ;  &gt;&gt;&gt; Usual weekly hours decreased with current employer last year ;  &gt; Females ;</t>
  </si>
  <si>
    <t>&gt; 45-64 years ;  &gt;&gt;&gt;&gt; Usual weekly hours decreased with fewer full-time hours last year ;  Persons ;</t>
  </si>
  <si>
    <t>&gt; 45-64 years ;  &gt;&gt;&gt;&gt; Usual weekly hours decreased with fewer full-time hours last year ;  &gt; Males ;</t>
  </si>
  <si>
    <t>&gt; 45-64 years ;  &gt;&gt;&gt;&gt; Usual weekly hours decreased with fewer full-time hours last year ;  &gt; Females ;</t>
  </si>
  <si>
    <t>&gt; 45-64 years ;  &gt;&gt;&gt;&gt; Usual weekly hours decreased from full-time to part-time hours last year ;  Persons ;</t>
  </si>
  <si>
    <t>&gt; 45-64 years ;  &gt;&gt;&gt;&gt; Usual weekly hours decreased from full-time to part-time hours last year ;  &gt; Males ;</t>
  </si>
  <si>
    <t>&gt; 45-64 years ;  &gt;&gt;&gt;&gt; Usual weekly hours decreased from full-time to part-time hours last year ;  &gt; Females ;</t>
  </si>
  <si>
    <t>&gt; 45-64 years ;  &gt;&gt;&gt;&gt; Usual weekly hours decreased with fewer part-time hours last year ;  Persons ;</t>
  </si>
  <si>
    <t>&gt; 45-64 years ;  &gt;&gt;&gt;&gt; Usual weekly hours decreased with fewer part-time hours last year ;  &gt; Males ;</t>
  </si>
  <si>
    <t>&gt; 45-64 years ;  &gt;&gt;&gt;&gt; Usual weekly hours decreased with fewer part-time hours last year ;  &gt; Females ;</t>
  </si>
  <si>
    <t>&gt; 45-64 years ;  &gt;&gt;&gt; Did not know or usual weekly hours varied last year ;  Persons ;</t>
  </si>
  <si>
    <t>&gt; 45-64 years ;  &gt;&gt;&gt; Did not know or usual weekly hours varied last year ;  &gt; Males ;</t>
  </si>
  <si>
    <t>&gt; 45-64 years ;  &gt;&gt;&gt; Did not know or usual weekly hours varied last year ;  &gt; Females ;</t>
  </si>
  <si>
    <t>A126293314F</t>
  </si>
  <si>
    <t>A126281574C</t>
  </si>
  <si>
    <t>A126304902R</t>
  </si>
  <si>
    <t>A126293238R</t>
  </si>
  <si>
    <t>A126281578L</t>
  </si>
  <si>
    <t>A126304906X</t>
  </si>
  <si>
    <t>A126293242F</t>
  </si>
  <si>
    <t>A126281618V</t>
  </si>
  <si>
    <t>A126304946T</t>
  </si>
  <si>
    <t>A126293282X</t>
  </si>
  <si>
    <t>A126281534K</t>
  </si>
  <si>
    <t>A126304862J</t>
  </si>
  <si>
    <t>A126293198J</t>
  </si>
  <si>
    <t>A126281654C</t>
  </si>
  <si>
    <t>A126304982A</t>
  </si>
  <si>
    <t>A126293318R</t>
  </si>
  <si>
    <t>A126281622K</t>
  </si>
  <si>
    <t>A126304950J</t>
  </si>
  <si>
    <t>A126293286J</t>
  </si>
  <si>
    <t>A126281666L</t>
  </si>
  <si>
    <t>A126304994K</t>
  </si>
  <si>
    <t>A126293330F</t>
  </si>
  <si>
    <t>A126281538V</t>
  </si>
  <si>
    <t>A126304866T</t>
  </si>
  <si>
    <t>A126293202L</t>
  </si>
  <si>
    <t>A126281474V</t>
  </si>
  <si>
    <t>A126304802F</t>
  </si>
  <si>
    <t>A126293138F</t>
  </si>
  <si>
    <t>A126281502T</t>
  </si>
  <si>
    <t>A126304830R</t>
  </si>
  <si>
    <t>A126293166R</t>
  </si>
  <si>
    <t>A126281582C</t>
  </si>
  <si>
    <t>A126304910R</t>
  </si>
  <si>
    <t>A126293246R</t>
  </si>
  <si>
    <t>A126281506A</t>
  </si>
  <si>
    <t>A126304834X</t>
  </si>
  <si>
    <t>A126293170F</t>
  </si>
  <si>
    <t>A126281586L</t>
  </si>
  <si>
    <t>A126304914X</t>
  </si>
  <si>
    <t>A126293250F</t>
  </si>
  <si>
    <t>A126281590C</t>
  </si>
  <si>
    <t>A126304918J</t>
  </si>
  <si>
    <t>A126293254R</t>
  </si>
  <si>
    <t>A126281670C</t>
  </si>
  <si>
    <t>A126304998V</t>
  </si>
  <si>
    <t>A126293334R</t>
  </si>
  <si>
    <t>A126281478C</t>
  </si>
  <si>
    <t>A126304806R</t>
  </si>
  <si>
    <t>A126293142W</t>
  </si>
  <si>
    <t>A126281658L</t>
  </si>
  <si>
    <t>A126304986K</t>
  </si>
  <si>
    <t>A126293322F</t>
  </si>
  <si>
    <t>A126281662C</t>
  </si>
  <si>
    <t>A126304990A</t>
  </si>
  <si>
    <t>A126293326R</t>
  </si>
  <si>
    <t>A126281482V</t>
  </si>
  <si>
    <t>A126304810F</t>
  </si>
  <si>
    <t>A126293146F</t>
  </si>
  <si>
    <t>A126281542K</t>
  </si>
  <si>
    <t>A126304870J</t>
  </si>
  <si>
    <t>A126293206W</t>
  </si>
  <si>
    <t>A126281594L</t>
  </si>
  <si>
    <t>A126304922X</t>
  </si>
  <si>
    <t>A126293258X</t>
  </si>
  <si>
    <t>A126281674L</t>
  </si>
  <si>
    <t>A126305002A</t>
  </si>
  <si>
    <t>A126293338X</t>
  </si>
  <si>
    <t>A126281486C</t>
  </si>
  <si>
    <t>A126304814R</t>
  </si>
  <si>
    <t>A126293150W</t>
  </si>
  <si>
    <t>A126281626V</t>
  </si>
  <si>
    <t>A126304954T</t>
  </si>
  <si>
    <t>A126293290X</t>
  </si>
  <si>
    <t>A126281630K</t>
  </si>
  <si>
    <t>A126304958A</t>
  </si>
  <si>
    <t>A126293294J</t>
  </si>
  <si>
    <t>A126281518K</t>
  </si>
  <si>
    <t>A126304846J</t>
  </si>
  <si>
    <t>A126293182R</t>
  </si>
  <si>
    <t>A126281490V</t>
  </si>
  <si>
    <t>A126304818X</t>
  </si>
  <si>
    <t>A126293154F</t>
  </si>
  <si>
    <t>A126281546V</t>
  </si>
  <si>
    <t>A126304874T</t>
  </si>
  <si>
    <t>A126293210L</t>
  </si>
  <si>
    <t>A126281510T</t>
  </si>
  <si>
    <t>A126304838J</t>
  </si>
  <si>
    <t>A126293174R</t>
  </si>
  <si>
    <t>A126281550K</t>
  </si>
  <si>
    <t>A126304878A</t>
  </si>
  <si>
    <t>A126293214W</t>
  </si>
  <si>
    <t>A126281522A</t>
  </si>
  <si>
    <t>A126304850X</t>
  </si>
  <si>
    <t>A126293186X</t>
  </si>
  <si>
    <t>A126281554V</t>
  </si>
  <si>
    <t>A126304882T</t>
  </si>
  <si>
    <t>A126293218F</t>
  </si>
  <si>
    <t>A126281598W</t>
  </si>
  <si>
    <t>A126304926J</t>
  </si>
  <si>
    <t>A126293262R</t>
  </si>
  <si>
    <t>A126281558C</t>
  </si>
  <si>
    <t>A126304886A</t>
  </si>
  <si>
    <t>A126293222W</t>
  </si>
  <si>
    <t>A126281526K</t>
  </si>
  <si>
    <t>A126304854J</t>
  </si>
  <si>
    <t>A126293190R</t>
  </si>
  <si>
    <t>A126281634V</t>
  </si>
  <si>
    <t>A126304962T</t>
  </si>
  <si>
    <t>A126293298T</t>
  </si>
  <si>
    <t>A126281602A</t>
  </si>
  <si>
    <t>A126304930X</t>
  </si>
  <si>
    <t>A126293266X</t>
  </si>
  <si>
    <t>A126281606K</t>
  </si>
  <si>
    <t>A126304934J</t>
  </si>
  <si>
    <t>A126293270R</t>
  </si>
  <si>
    <t>A126281678W</t>
  </si>
  <si>
    <t>A126305006K</t>
  </si>
  <si>
    <t>A126293342R</t>
  </si>
  <si>
    <t>A126281494C</t>
  </si>
  <si>
    <t>A126304822R</t>
  </si>
  <si>
    <t>A126293158R</t>
  </si>
  <si>
    <t>A126281562V</t>
  </si>
  <si>
    <t>A126304890T</t>
  </si>
  <si>
    <t>A126293226F</t>
  </si>
  <si>
    <t>A126281514A</t>
  </si>
  <si>
    <t>A126304842X</t>
  </si>
  <si>
    <t>A126293178X</t>
  </si>
  <si>
    <t>A126281610A</t>
  </si>
  <si>
    <t>A126304938T</t>
  </si>
  <si>
    <t>A126293274X</t>
  </si>
  <si>
    <t>A126281614K</t>
  </si>
  <si>
    <t>A126304942J</t>
  </si>
  <si>
    <t>A126293278J</t>
  </si>
  <si>
    <t>A126281530A</t>
  </si>
  <si>
    <t>A126304858T</t>
  </si>
  <si>
    <t>A126293194X</t>
  </si>
  <si>
    <t>A126281498L</t>
  </si>
  <si>
    <t>A126304826X</t>
  </si>
  <si>
    <t>A126293162F</t>
  </si>
  <si>
    <t>A126281682L</t>
  </si>
  <si>
    <t>A126305010A</t>
  </si>
  <si>
    <t>A126293346X</t>
  </si>
  <si>
    <t>A126281566C</t>
  </si>
  <si>
    <t>A126304894A</t>
  </si>
  <si>
    <t>A126293230W</t>
  </si>
  <si>
    <t>A126281638C</t>
  </si>
  <si>
    <t>A126304966A</t>
  </si>
  <si>
    <t>A126293302W</t>
  </si>
  <si>
    <t>A126283630W</t>
  </si>
  <si>
    <t>A126306958L</t>
  </si>
  <si>
    <t>A126295294V</t>
  </si>
  <si>
    <t>A126283586X</t>
  </si>
  <si>
    <t>A126306914K</t>
  </si>
  <si>
    <t>A126295250T</t>
  </si>
  <si>
    <t>A126283514L</t>
  </si>
  <si>
    <t>A126306842K</t>
  </si>
  <si>
    <t>A126295178K</t>
  </si>
  <si>
    <t>A126283590R</t>
  </si>
  <si>
    <t>A126306918V</t>
  </si>
  <si>
    <t>A126295254A</t>
  </si>
  <si>
    <t>A126283594X</t>
  </si>
  <si>
    <t>A126306922K</t>
  </si>
  <si>
    <t>A126295258K</t>
  </si>
  <si>
    <t>A126283518W</t>
  </si>
  <si>
    <t>A126306846V</t>
  </si>
  <si>
    <t>A126295182A</t>
  </si>
  <si>
    <t>A126283522L</t>
  </si>
  <si>
    <t>A126306850K</t>
  </si>
  <si>
    <t>A126295186K</t>
  </si>
  <si>
    <t>A126283562F</t>
  </si>
  <si>
    <t>A126306890C</t>
  </si>
  <si>
    <t>A126295226T</t>
  </si>
  <si>
    <t>A126283478R</t>
  </si>
  <si>
    <t>A126306806A</t>
  </si>
  <si>
    <t>A126295142J</t>
  </si>
  <si>
    <t>A126283598J</t>
  </si>
  <si>
    <t>A126306926V</t>
  </si>
  <si>
    <t>A126295262A</t>
  </si>
  <si>
    <t>A126283566R</t>
  </si>
  <si>
    <t>A126306894L</t>
  </si>
  <si>
    <t>A126295230J</t>
  </si>
  <si>
    <t>A126283610L</t>
  </si>
  <si>
    <t>A126306938C</t>
  </si>
  <si>
    <t>A126295274K</t>
  </si>
  <si>
    <t>A126283482F</t>
  </si>
  <si>
    <t>A126306810T</t>
  </si>
  <si>
    <t>A126295146T</t>
  </si>
  <si>
    <t>A126283418L</t>
  </si>
  <si>
    <t>A126306746K</t>
  </si>
  <si>
    <t>A126295082T</t>
  </si>
  <si>
    <t>A126283446W</t>
  </si>
  <si>
    <t>A126306774V</t>
  </si>
  <si>
    <t>A126295110R</t>
  </si>
  <si>
    <t>A126283526W</t>
  </si>
  <si>
    <t>A126306854V</t>
  </si>
  <si>
    <t>A126295190A</t>
  </si>
  <si>
    <t>A126283450L</t>
  </si>
  <si>
    <t>A126306778C</t>
  </si>
  <si>
    <t>A126295114X</t>
  </si>
  <si>
    <t>A126283530L</t>
  </si>
  <si>
    <t>A126306858C</t>
  </si>
  <si>
    <t>A126295194K</t>
  </si>
  <si>
    <t>A126283534W</t>
  </si>
  <si>
    <t>A126306862V</t>
  </si>
  <si>
    <t>A126295198V</t>
  </si>
  <si>
    <t>A126283614W</t>
  </si>
  <si>
    <t>A126306942V</t>
  </si>
  <si>
    <t>A126295278V</t>
  </si>
  <si>
    <t>A126283422C</t>
  </si>
  <si>
    <t>A126306750A</t>
  </si>
  <si>
    <t>A126295086A</t>
  </si>
  <si>
    <t>A126283602L</t>
  </si>
  <si>
    <t>A126306930K</t>
  </si>
  <si>
    <t>A126295266K</t>
  </si>
  <si>
    <t>A126283606W</t>
  </si>
  <si>
    <t>A126306934V</t>
  </si>
  <si>
    <t>A126295270A</t>
  </si>
  <si>
    <t>A126283426L</t>
  </si>
  <si>
    <t>A126306754K</t>
  </si>
  <si>
    <t>A126295090T</t>
  </si>
  <si>
    <t>A126283486R</t>
  </si>
  <si>
    <t>A126306814A</t>
  </si>
  <si>
    <t>A126295150J</t>
  </si>
  <si>
    <t>A126283538F</t>
  </si>
  <si>
    <t>A126306866C</t>
  </si>
  <si>
    <t>A126295202X</t>
  </si>
  <si>
    <t>A126283618F</t>
  </si>
  <si>
    <t>A126306946C</t>
  </si>
  <si>
    <t>A126295282K</t>
  </si>
  <si>
    <t>A126283430C</t>
  </si>
  <si>
    <t>A126306758V</t>
  </si>
  <si>
    <t>A126295094A</t>
  </si>
  <si>
    <t>A126283570F</t>
  </si>
  <si>
    <t>A126306898W</t>
  </si>
  <si>
    <t>A126295234T</t>
  </si>
  <si>
    <t>A126283574R</t>
  </si>
  <si>
    <t>A126306902A</t>
  </si>
  <si>
    <t>A126295238A</t>
  </si>
  <si>
    <t>A126283462W</t>
  </si>
  <si>
    <t>A126306790V</t>
  </si>
  <si>
    <t>A126295126J</t>
  </si>
  <si>
    <t>A126283434L</t>
  </si>
  <si>
    <t>A126306762K</t>
  </si>
  <si>
    <t>A126295098K</t>
  </si>
  <si>
    <t>A126283490F</t>
  </si>
  <si>
    <t>A126306818K</t>
  </si>
  <si>
    <t>A126295154T</t>
  </si>
  <si>
    <t>A126283454W</t>
  </si>
  <si>
    <t>A126306782V</t>
  </si>
  <si>
    <t>A126295118J</t>
  </si>
  <si>
    <t>&gt; 45-64 years ;  &gt;&gt;&gt; Promoted last year ;  Persons ;</t>
  </si>
  <si>
    <t>&gt; 45-64 years ;  &gt;&gt;&gt; Promoted last year ;  &gt; Males ;</t>
  </si>
  <si>
    <t>&gt; 45-64 years ;  &gt;&gt;&gt; Promoted last year ;  &gt; Females ;</t>
  </si>
  <si>
    <t>&gt; 45-64 years ;  &gt;&gt;&gt; Was not promoted last year ;  Persons ;</t>
  </si>
  <si>
    <t>&gt; 45-64 years ;  &gt;&gt;&gt; Was not promoted last year ;  &gt; Males ;</t>
  </si>
  <si>
    <t>&gt; 45-64 years ;  &gt;&gt;&gt; Was not promoted last year ;  &gt; Females ;</t>
  </si>
  <si>
    <t>&gt; 45-64 years ;  &gt;&gt;&gt; Transferred last year ;  Persons ;</t>
  </si>
  <si>
    <t>&gt; 45-64 years ;  &gt;&gt;&gt; Transferred last year ;  &gt; Males ;</t>
  </si>
  <si>
    <t>&gt; 45-64 years ;  &gt;&gt;&gt; Transferred last year ;  &gt; Females ;</t>
  </si>
  <si>
    <t>&gt; 45-64 years ;  &gt;&gt;&gt; Was not transferred last year ;  Persons ;</t>
  </si>
  <si>
    <t>&gt; 45-64 years ;  &gt;&gt;&gt; Was not transferred last year ;  &gt; Males ;</t>
  </si>
  <si>
    <t>&gt; 45-64 years ;  &gt;&gt;&gt; Was not transferred last year ;  &gt; Females ;</t>
  </si>
  <si>
    <t>&gt; 45-64 years ;  &gt;&gt;&gt; Promoted or transferred last year ;  Persons ;</t>
  </si>
  <si>
    <t>&gt; 45-64 years ;  &gt;&gt;&gt; Promoted or transferred last year ;  &gt; Males ;</t>
  </si>
  <si>
    <t>&gt; 45-64 years ;  &gt;&gt;&gt; Promoted or transferred last year ;  &gt; Females ;</t>
  </si>
  <si>
    <t>&gt; 45-64 years ;  &gt;&gt;&gt;&gt; Promoted and transferred last year ;  Persons ;</t>
  </si>
  <si>
    <t>&gt; 45-64 years ;  &gt;&gt;&gt;&gt; Promoted and transferred last year ;  &gt; Males ;</t>
  </si>
  <si>
    <t>&gt; 45-64 years ;  &gt;&gt;&gt;&gt; Promoted and transferred last year ;  &gt; Females ;</t>
  </si>
  <si>
    <t>&gt; 45-64 years ;  &gt;&gt;&gt;&gt; Promoted only last year ;  Persons ;</t>
  </si>
  <si>
    <t>&gt; 45-64 years ;  &gt;&gt;&gt;&gt; Promoted only last year ;  &gt; Males ;</t>
  </si>
  <si>
    <t>&gt; 45-64 years ;  &gt;&gt;&gt;&gt; Promoted only last year ;  &gt; Females ;</t>
  </si>
  <si>
    <t>&gt; 45-64 years ;  &gt;&gt;&gt;&gt; Transferred only last year ;  Persons ;</t>
  </si>
  <si>
    <t>&gt; 45-64 years ;  &gt;&gt;&gt;&gt; Transferred only last year ;  &gt; Males ;</t>
  </si>
  <si>
    <t>&gt; 45-64 years ;  &gt;&gt;&gt;&gt; Transferred only last year ;  &gt; Females ;</t>
  </si>
  <si>
    <t>&gt; 45-64 years ;  &gt;&gt;&gt; Was not promoted or transferred last year ;  Persons ;</t>
  </si>
  <si>
    <t>&gt; 45-64 years ;  &gt;&gt;&gt; Was not promoted or transferred last year ;  &gt; Males ;</t>
  </si>
  <si>
    <t>&gt; 45-64 years ;  &gt;&gt;&gt; Was not promoted or transferred last year ;  &gt; Females ;</t>
  </si>
  <si>
    <t>&gt; 45-64 years ;  &gt;&gt; Owner managers and contributing family workers ;  Persons ;</t>
  </si>
  <si>
    <t>&gt; 45-64 years ;  &gt;&gt; Owner managers and contributing family workers ;  &gt; Males ;</t>
  </si>
  <si>
    <t>&gt; 45-64 years ;  &gt;&gt; Owner managers and contributing family workers ;  &gt; Females ;</t>
  </si>
  <si>
    <t>&gt; 45-64 years ;  &gt;&gt;&gt; No change in usual weekly hours last year ;  Persons ;</t>
  </si>
  <si>
    <t>&gt; 45-64 years ;  &gt;&gt;&gt; No change in usual weekly hours last year ;  &gt; Males ;</t>
  </si>
  <si>
    <t>&gt; 45-64 years ;  &gt;&gt;&gt; No change in usual weekly hours last year ;  &gt; Females ;</t>
  </si>
  <si>
    <t>&gt; 45-64 years ;  &gt;&gt;&gt; Usual weekly hours increased last year ;  Persons ;</t>
  </si>
  <si>
    <t>&gt; 45-64 years ;  &gt;&gt;&gt; Usual weekly hours increased last year ;  &gt; Males ;</t>
  </si>
  <si>
    <t>&gt; 45-64 years ;  &gt;&gt;&gt; Usual weekly hours increased last year ;  &gt; Females ;</t>
  </si>
  <si>
    <t>&gt; 45-64 years ;  &gt;&gt;&gt; Usual weekly hours decreased last year ;  Persons ;</t>
  </si>
  <si>
    <t>&gt; 45-64 years ;  &gt;&gt;&gt; Usual weekly hours decreased last year ;  &gt; Males ;</t>
  </si>
  <si>
    <t>&gt; 45-64 years ;  &gt;&gt;&gt; Usual weekly hours decreased last year ;  &gt; Females ;</t>
  </si>
  <si>
    <t>65 years and over ;  Employed total ;  Persons ;</t>
  </si>
  <si>
    <t>65 years and over ;  Employed total ;  &gt; Males ;</t>
  </si>
  <si>
    <t>65 years and over ;  Employed total ;  &gt; Females ;</t>
  </si>
  <si>
    <t>65 years and over ;  &gt; Less than 12 months in main job ;  Persons ;</t>
  </si>
  <si>
    <t>65 years and over ;  &gt; Less than 12 months in main job ;  &gt; Males ;</t>
  </si>
  <si>
    <t>65 years and over ;  &gt; Less than 12 months in main job ;  &gt; Females ;</t>
  </si>
  <si>
    <t>65 years and over ;  &gt;&gt; Changed jobs in last 12 months ;  Persons ;</t>
  </si>
  <si>
    <t>65 years and over ;  &gt;&gt; Changed jobs in last 12 months ;  &gt; Males ;</t>
  </si>
  <si>
    <t>65 years and over ;  &gt;&gt; Changed jobs in last 12 months ;  &gt; Females ;</t>
  </si>
  <si>
    <t>65 years and over ;  &gt;&gt;&gt; Changed jobs in the same industry division ;  Persons ;</t>
  </si>
  <si>
    <t>65 years and over ;  &gt;&gt;&gt; Changed jobs in the same industry division ;  &gt; Males ;</t>
  </si>
  <si>
    <t>65 years and over ;  &gt;&gt;&gt; Changed jobs in the same industry division ;  &gt; Females ;</t>
  </si>
  <si>
    <t>65 years and over ;  &gt;&gt;&gt; Changed jobs into a different industry division ;  Persons ;</t>
  </si>
  <si>
    <t>65 years and over ;  &gt;&gt;&gt; Changed jobs into a different industry division ;  &gt; Males ;</t>
  </si>
  <si>
    <t>65 years and over ;  &gt;&gt;&gt; Changed jobs into a different industry division ;  &gt; Females ;</t>
  </si>
  <si>
    <t>65 years and over ;  &gt;&gt;&gt; Changed jobs in the same major occupation group ;  Persons ;</t>
  </si>
  <si>
    <t>65 years and over ;  &gt;&gt;&gt; Changed jobs in the same major occupation group ;  &gt; Males ;</t>
  </si>
  <si>
    <t>65 years and over ;  &gt;&gt;&gt; Changed jobs in the same major occupation group ;  &gt; Females ;</t>
  </si>
  <si>
    <t>65 years and over ;  &gt;&gt;&gt; Changed jobs into a different major occupation group ;  Persons ;</t>
  </si>
  <si>
    <t>65 years and over ;  &gt;&gt;&gt; Changed jobs into a different major occupation group ;  &gt; Males ;</t>
  </si>
  <si>
    <t>65 years and over ;  &gt;&gt;&gt; Changed jobs into a different major occupation group ;  &gt; Females ;</t>
  </si>
  <si>
    <t>65 years and over ;  &gt;&gt;&gt; Changed to a job with the same usual hours ;  Persons ;</t>
  </si>
  <si>
    <t>65 years and over ;  &gt;&gt;&gt; Changed to a job with the same usual hours ;  &gt; Males ;</t>
  </si>
  <si>
    <t>65 years and over ;  &gt;&gt;&gt; Changed to a job with the same usual hours ;  &gt; Females ;</t>
  </si>
  <si>
    <t>65 years and over ;  &gt;&gt;&gt; Changed to a job with more usual hours ;  Persons ;</t>
  </si>
  <si>
    <t>65 years and over ;  &gt;&gt;&gt; Changed to a job with more usual hours ;  &gt; Males ;</t>
  </si>
  <si>
    <t>65 years and over ;  &gt;&gt;&gt; Changed to a job with more usual hours ;  &gt; Females ;</t>
  </si>
  <si>
    <t>65 years and over ;  &gt;&gt;&gt;&gt; Changed to a job with more full-time hours ;  Persons ;</t>
  </si>
  <si>
    <t>65 years and over ;  &gt;&gt;&gt;&gt; Changed to a job with more full-time hours ;  &gt; Males ;</t>
  </si>
  <si>
    <t>65 years and over ;  &gt;&gt;&gt;&gt; Changed to a job with more full-time hours ;  &gt; Females ;</t>
  </si>
  <si>
    <t>65 years and over ;  &gt;&gt;&gt;&gt; Changed from a part-time job to a full-time job ;  Persons ;</t>
  </si>
  <si>
    <t>65 years and over ;  &gt;&gt;&gt;&gt; Changed from a part-time job to a full-time job ;  &gt; Males ;</t>
  </si>
  <si>
    <t>65 years and over ;  &gt;&gt;&gt;&gt; Changed from a part-time job to a full-time job ;  &gt; Females ;</t>
  </si>
  <si>
    <t>65 years and over ;  &gt;&gt;&gt;&gt; Changed to a job with more part-time hours ;  Persons ;</t>
  </si>
  <si>
    <t>65 years and over ;  &gt;&gt;&gt;&gt; Changed to a job with more part-time hours ;  &gt; Males ;</t>
  </si>
  <si>
    <t>65 years and over ;  &gt;&gt;&gt;&gt; Changed to a job with more part-time hours ;  &gt; Females ;</t>
  </si>
  <si>
    <t>65 years and over ;  &gt;&gt;&gt; Changed to a job with fewer usual hours ;  Persons ;</t>
  </si>
  <si>
    <t>65 years and over ;  &gt;&gt;&gt; Changed to a job with fewer usual hours ;  &gt; Males ;</t>
  </si>
  <si>
    <t>65 years and over ;  &gt;&gt;&gt; Changed to a job with fewer usual hours ;  &gt; Females ;</t>
  </si>
  <si>
    <t>65 years and over ;  &gt;&gt;&gt;&gt; Changed to a job with fewer full-time hours ;  Persons ;</t>
  </si>
  <si>
    <t>65 years and over ;  &gt;&gt;&gt;&gt; Changed to a job with fewer full-time hours ;  &gt; Males ;</t>
  </si>
  <si>
    <t>65 years and over ;  &gt;&gt;&gt;&gt; Changed to a job with fewer full-time hours ;  &gt; Females ;</t>
  </si>
  <si>
    <t>65 years and over ;  &gt;&gt;&gt;&gt; Changed from a full-time job to a part-time job ;  Persons ;</t>
  </si>
  <si>
    <t>65 years and over ;  &gt;&gt;&gt;&gt; Changed from a full-time job to a part-time job ;  &gt; Males ;</t>
  </si>
  <si>
    <t>65 years and over ;  &gt;&gt;&gt;&gt; Changed from a full-time job to a part-time job ;  &gt; Females ;</t>
  </si>
  <si>
    <t>65 years and over ;  &gt;&gt;&gt;&gt; Changed to a job with fewer part-time hours ;  Persons ;</t>
  </si>
  <si>
    <t>65 years and over ;  &gt;&gt;&gt;&gt; Changed to a job with fewer part-time hours ;  &gt; Males ;</t>
  </si>
  <si>
    <t>65 years and over ;  &gt;&gt;&gt;&gt; Changed to a job with fewer part-time hours ;  &gt; Females ;</t>
  </si>
  <si>
    <t>65 years and over ;  &gt;&gt;&gt; Changed jobs with the same status in employment ;  Persons ;</t>
  </si>
  <si>
    <t>65 years and over ;  &gt;&gt;&gt; Changed jobs with the same status in employment ;  &gt; Males ;</t>
  </si>
  <si>
    <t>65 years and over ;  &gt;&gt;&gt; Changed jobs with the same status in employment ;  &gt; Females ;</t>
  </si>
  <si>
    <t>65 years and over ;  &gt;&gt;&gt; Changed jobs with a different status in employment ;  Persons ;</t>
  </si>
  <si>
    <t>65 years and over ;  &gt;&gt;&gt; Changed jobs with a different status in employment ;  &gt; Males ;</t>
  </si>
  <si>
    <t>65 years and over ;  &gt;&gt;&gt; Changed jobs with a different status in employment ;  &gt; Females ;</t>
  </si>
  <si>
    <t>65 years and over ;  &gt;&gt; Did not change jobs in last 12 months ;  Persons ;</t>
  </si>
  <si>
    <t>65 years and over ;  &gt;&gt; Did not change jobs in last 12 months ;  &gt; Males ;</t>
  </si>
  <si>
    <t>65 years and over ;  &gt;&gt; Did not change jobs in last 12 months ;  &gt; Females ;</t>
  </si>
  <si>
    <t>65 years and over ;  &gt; 12 months or more in main job ;  Persons ;</t>
  </si>
  <si>
    <t>65 years and over ;  &gt; 12 months or more in main job ;  &gt; Males ;</t>
  </si>
  <si>
    <t>65 years and over ;  &gt; 12 months or more in main job ;  &gt; Females ;</t>
  </si>
  <si>
    <t>65 years and over ;  &gt;&gt; Employees ;  Persons ;</t>
  </si>
  <si>
    <t>65 years and over ;  &gt;&gt; Employees ;  &gt; Males ;</t>
  </si>
  <si>
    <t>65 years and over ;  &gt;&gt; Employees ;  &gt; Females ;</t>
  </si>
  <si>
    <t>65 years and over ;  &gt;&gt;&gt; No change in occupation with current employer last year ;  Persons ;</t>
  </si>
  <si>
    <t>65 years and over ;  &gt;&gt;&gt; No change in occupation with current employer last year ;  &gt; Males ;</t>
  </si>
  <si>
    <t>65 years and over ;  &gt;&gt;&gt; No change in occupation with current employer last year ;  &gt; Females ;</t>
  </si>
  <si>
    <t>65 years and over ;  &gt;&gt;&gt; Changed occupations with current employer in the same major group last year ;  Persons ;</t>
  </si>
  <si>
    <t>65 years and over ;  &gt;&gt;&gt; Changed occupations with current employer in the same major group last year ;  &gt; Males ;</t>
  </si>
  <si>
    <t>65 years and over ;  &gt;&gt;&gt; Changed occupations with current employer in the same major group last year ;  &gt; Females ;</t>
  </si>
  <si>
    <t>65 years and over ;  &gt;&gt;&gt; Changed occupations with current employer into a different major group last year ;  Persons ;</t>
  </si>
  <si>
    <t>65 years and over ;  &gt;&gt;&gt; Changed occupations with current employer into a different major group last year ;  &gt; Males ;</t>
  </si>
  <si>
    <t>65 years and over ;  &gt;&gt;&gt; Changed occupations with current employer into a different major group last year ;  &gt; Females ;</t>
  </si>
  <si>
    <t>65 years and over ;  &gt;&gt;&gt; No change in usual weekly hours with current employer last year ;  Persons ;</t>
  </si>
  <si>
    <t>65 years and over ;  &gt;&gt;&gt; No change in usual weekly hours with current employer last year ;  &gt; Males ;</t>
  </si>
  <si>
    <t>65 years and over ;  &gt;&gt;&gt; No change in usual weekly hours with current employer last year ;  &gt; Females ;</t>
  </si>
  <si>
    <t>65 years and over ;  &gt;&gt;&gt; Usual weekly hours increased with current employer last year ;  Persons ;</t>
  </si>
  <si>
    <t>65 years and over ;  &gt;&gt;&gt; Usual weekly hours increased with current employer last year ;  &gt; Males ;</t>
  </si>
  <si>
    <t>65 years and over ;  &gt;&gt;&gt; Usual weekly hours increased with current employer last year ;  &gt; Females ;</t>
  </si>
  <si>
    <t>65 years and over ;  &gt;&gt;&gt;&gt; Usual weekly hours increased with more full-time hours last year ;  Persons ;</t>
  </si>
  <si>
    <t>65 years and over ;  &gt;&gt;&gt;&gt; Usual weekly hours increased with more full-time hours last year ;  &gt; Males ;</t>
  </si>
  <si>
    <t>65 years and over ;  &gt;&gt;&gt;&gt; Usual weekly hours increased with more full-time hours last year ;  &gt; Females ;</t>
  </si>
  <si>
    <t>65 years and over ;  &gt;&gt;&gt;&gt; Usual weekly hours increased from part-time to full-time hours last year ;  Persons ;</t>
  </si>
  <si>
    <t>65 years and over ;  &gt;&gt;&gt;&gt; Usual weekly hours increased from part-time to full-time hours last year ;  &gt; Males ;</t>
  </si>
  <si>
    <t>65 years and over ;  &gt;&gt;&gt;&gt; Usual weekly hours increased from part-time to full-time hours last year ;  &gt; Females ;</t>
  </si>
  <si>
    <t>65 years and over ;  &gt;&gt;&gt;&gt; Usual weekly hours increased with more part-time hours last year ;  Persons ;</t>
  </si>
  <si>
    <t>65 years and over ;  &gt;&gt;&gt;&gt; Usual weekly hours increased with more part-time hours last year ;  &gt; Males ;</t>
  </si>
  <si>
    <t>65 years and over ;  &gt;&gt;&gt;&gt; Usual weekly hours increased with more part-time hours last year ;  &gt; Females ;</t>
  </si>
  <si>
    <t>65 years and over ;  &gt;&gt;&gt; Usual weekly hours decreased with current employer last year ;  Persons ;</t>
  </si>
  <si>
    <t>65 years and over ;  &gt;&gt;&gt; Usual weekly hours decreased with current employer last year ;  &gt; Males ;</t>
  </si>
  <si>
    <t>65 years and over ;  &gt;&gt;&gt; Usual weekly hours decreased with current employer last year ;  &gt; Females ;</t>
  </si>
  <si>
    <t>65 years and over ;  &gt;&gt;&gt;&gt; Usual weekly hours decreased with fewer full-time hours last year ;  Persons ;</t>
  </si>
  <si>
    <t>65 years and over ;  &gt;&gt;&gt;&gt; Usual weekly hours decreased with fewer full-time hours last year ;  &gt; Males ;</t>
  </si>
  <si>
    <t>65 years and over ;  &gt;&gt;&gt;&gt; Usual weekly hours decreased with fewer full-time hours last year ;  &gt; Females ;</t>
  </si>
  <si>
    <t>65 years and over ;  &gt;&gt;&gt;&gt; Usual weekly hours decreased from full-time to part-time hours last year ;  Persons ;</t>
  </si>
  <si>
    <t>65 years and over ;  &gt;&gt;&gt;&gt; Usual weekly hours decreased from full-time to part-time hours last year ;  &gt; Males ;</t>
  </si>
  <si>
    <t>65 years and over ;  &gt;&gt;&gt;&gt; Usual weekly hours decreased from full-time to part-time hours last year ;  &gt; Females ;</t>
  </si>
  <si>
    <t>65 years and over ;  &gt;&gt;&gt;&gt; Usual weekly hours decreased with fewer part-time hours last year ;  Persons ;</t>
  </si>
  <si>
    <t>65 years and over ;  &gt;&gt;&gt;&gt; Usual weekly hours decreased with fewer part-time hours last year ;  &gt; Males ;</t>
  </si>
  <si>
    <t>65 years and over ;  &gt;&gt;&gt;&gt; Usual weekly hours decreased with fewer part-time hours last year ;  &gt; Females ;</t>
  </si>
  <si>
    <t>65 years and over ;  &gt;&gt;&gt; Did not know or usual weekly hours varied last year ;  Persons ;</t>
  </si>
  <si>
    <t>65 years and over ;  &gt;&gt;&gt; Did not know or usual weekly hours varied last year ;  &gt; Males ;</t>
  </si>
  <si>
    <t>65 years and over ;  &gt;&gt;&gt; Did not know or usual weekly hours varied last year ;  &gt; Females ;</t>
  </si>
  <si>
    <t>65 years and over ;  &gt;&gt;&gt; Promoted last year ;  Persons ;</t>
  </si>
  <si>
    <t>65 years and over ;  &gt;&gt;&gt; Promoted last year ;  &gt; Males ;</t>
  </si>
  <si>
    <t>65 years and over ;  &gt;&gt;&gt; Promoted last year ;  &gt; Females ;</t>
  </si>
  <si>
    <t>65 years and over ;  &gt;&gt;&gt; Was not promoted last year ;  Persons ;</t>
  </si>
  <si>
    <t>65 years and over ;  &gt;&gt;&gt; Was not promoted last year ;  &gt; Males ;</t>
  </si>
  <si>
    <t>65 years and over ;  &gt;&gt;&gt; Was not promoted last year ;  &gt; Females ;</t>
  </si>
  <si>
    <t>65 years and over ;  &gt;&gt;&gt; Transferred last year ;  Persons ;</t>
  </si>
  <si>
    <t>65 years and over ;  &gt;&gt;&gt; Transferred last year ;  &gt; Males ;</t>
  </si>
  <si>
    <t>65 years and over ;  &gt;&gt;&gt; Transferred last year ;  &gt; Females ;</t>
  </si>
  <si>
    <t>65 years and over ;  &gt;&gt;&gt; Was not transferred last year ;  Persons ;</t>
  </si>
  <si>
    <t>65 years and over ;  &gt;&gt;&gt; Was not transferred last year ;  &gt; Males ;</t>
  </si>
  <si>
    <t>65 years and over ;  &gt;&gt;&gt; Was not transferred last year ;  &gt; Females ;</t>
  </si>
  <si>
    <t>65 years and over ;  &gt;&gt;&gt; Promoted or transferred last year ;  Persons ;</t>
  </si>
  <si>
    <t>65 years and over ;  &gt;&gt;&gt; Promoted or transferred last year ;  &gt; Males ;</t>
  </si>
  <si>
    <t>65 years and over ;  &gt;&gt;&gt; Promoted or transferred last year ;  &gt; Females ;</t>
  </si>
  <si>
    <t>65 years and over ;  &gt;&gt;&gt;&gt; Promoted and transferred last year ;  Persons ;</t>
  </si>
  <si>
    <t>65 years and over ;  &gt;&gt;&gt;&gt; Promoted and transferred last year ;  &gt; Males ;</t>
  </si>
  <si>
    <t>65 years and over ;  &gt;&gt;&gt;&gt; Promoted and transferred last year ;  &gt; Females ;</t>
  </si>
  <si>
    <t>65 years and over ;  &gt;&gt;&gt;&gt; Promoted only last year ;  Persons ;</t>
  </si>
  <si>
    <t>65 years and over ;  &gt;&gt;&gt;&gt; Promoted only last year ;  &gt; Males ;</t>
  </si>
  <si>
    <t>65 years and over ;  &gt;&gt;&gt;&gt; Promoted only last year ;  &gt; Females ;</t>
  </si>
  <si>
    <t>65 years and over ;  &gt;&gt;&gt;&gt; Transferred only last year ;  Persons ;</t>
  </si>
  <si>
    <t>65 years and over ;  &gt;&gt;&gt;&gt; Transferred only last year ;  &gt; Males ;</t>
  </si>
  <si>
    <t>65 years and over ;  &gt;&gt;&gt;&gt; Transferred only last year ;  &gt; Females ;</t>
  </si>
  <si>
    <t>65 years and over ;  &gt;&gt;&gt; Was not promoted or transferred last year ;  Persons ;</t>
  </si>
  <si>
    <t>65 years and over ;  &gt;&gt;&gt; Was not promoted or transferred last year ;  &gt; Males ;</t>
  </si>
  <si>
    <t>65 years and over ;  &gt;&gt;&gt; Was not promoted or transferred last year ;  &gt; Females ;</t>
  </si>
  <si>
    <t>65 years and over ;  &gt;&gt; Owner managers and contributing family workers ;  Persons ;</t>
  </si>
  <si>
    <t>65 years and over ;  &gt;&gt; Owner managers and contributing family workers ;  &gt; Males ;</t>
  </si>
  <si>
    <t>65 years and over ;  &gt;&gt; Owner managers and contributing family workers ;  &gt; Females ;</t>
  </si>
  <si>
    <t>65 years and over ;  &gt;&gt;&gt; No change in usual weekly hours last year ;  Persons ;</t>
  </si>
  <si>
    <t>65 years and over ;  &gt;&gt;&gt; No change in usual weekly hours last year ;  &gt; Males ;</t>
  </si>
  <si>
    <t>65 years and over ;  &gt;&gt;&gt; No change in usual weekly hours last year ;  &gt; Females ;</t>
  </si>
  <si>
    <t>65 years and over ;  &gt;&gt;&gt; Usual weekly hours increased last year ;  Persons ;</t>
  </si>
  <si>
    <t>65 years and over ;  &gt;&gt;&gt; Usual weekly hours increased last year ;  &gt; Males ;</t>
  </si>
  <si>
    <t>65 years and over ;  &gt;&gt;&gt; Usual weekly hours increased last year ;  &gt; Females ;</t>
  </si>
  <si>
    <t>65 years and over ;  &gt;&gt;&gt; Usual weekly hours decreased last year ;  Persons ;</t>
  </si>
  <si>
    <t>65 years and over ;  &gt;&gt;&gt; Usual weekly hours decreased last year ;  &gt; Males ;</t>
  </si>
  <si>
    <t>65 years and over ;  &gt;&gt;&gt; Usual weekly hours decreased last year ;  &gt; Females ;</t>
  </si>
  <si>
    <t>New South Wales ;  Employed total ;  Persons ;</t>
  </si>
  <si>
    <t>New South Wales ;  Employed total ;  &gt; Males ;</t>
  </si>
  <si>
    <t>New South Wales ;  Employed total ;  &gt; Females ;</t>
  </si>
  <si>
    <t>New South Wales ;  &gt; Less than 12 months in main job ;  Persons ;</t>
  </si>
  <si>
    <t>New South Wales ;  &gt; Less than 12 months in main job ;  &gt; Males ;</t>
  </si>
  <si>
    <t>New South Wales ;  &gt; Less than 12 months in main job ;  &gt; Females ;</t>
  </si>
  <si>
    <t>New South Wales ;  &gt;&gt; Changed jobs in last 12 months ;  Persons ;</t>
  </si>
  <si>
    <t>New South Wales ;  &gt;&gt; Changed jobs in last 12 months ;  &gt; Males ;</t>
  </si>
  <si>
    <t>New South Wales ;  &gt;&gt; Changed jobs in last 12 months ;  &gt; Females ;</t>
  </si>
  <si>
    <t>New South Wales ;  &gt;&gt;&gt; Changed jobs in the same industry division ;  Persons ;</t>
  </si>
  <si>
    <t>New South Wales ;  &gt;&gt;&gt; Changed jobs in the same industry division ;  &gt; Males ;</t>
  </si>
  <si>
    <t>New South Wales ;  &gt;&gt;&gt; Changed jobs in the same industry division ;  &gt; Females ;</t>
  </si>
  <si>
    <t>New South Wales ;  &gt;&gt;&gt; Changed jobs into a different industry division ;  Persons ;</t>
  </si>
  <si>
    <t>New South Wales ;  &gt;&gt;&gt; Changed jobs into a different industry division ;  &gt; Males ;</t>
  </si>
  <si>
    <t>New South Wales ;  &gt;&gt;&gt; Changed jobs into a different industry division ;  &gt; Females ;</t>
  </si>
  <si>
    <t>New South Wales ;  &gt;&gt;&gt; Changed jobs in the same major occupation group ;  Persons ;</t>
  </si>
  <si>
    <t>New South Wales ;  &gt;&gt;&gt; Changed jobs in the same major occupation group ;  &gt; Males ;</t>
  </si>
  <si>
    <t>New South Wales ;  &gt;&gt;&gt; Changed jobs in the same major occupation group ;  &gt; Females ;</t>
  </si>
  <si>
    <t>New South Wales ;  &gt;&gt;&gt; Changed jobs into a different major occupation group ;  Persons ;</t>
  </si>
  <si>
    <t>New South Wales ;  &gt;&gt;&gt; Changed jobs into a different major occupation group ;  &gt; Males ;</t>
  </si>
  <si>
    <t>New South Wales ;  &gt;&gt;&gt; Changed jobs into a different major occupation group ;  &gt; Females ;</t>
  </si>
  <si>
    <t>New South Wales ;  &gt;&gt;&gt; Changed to a job with the same usual hours ;  Persons ;</t>
  </si>
  <si>
    <t>New South Wales ;  &gt;&gt;&gt; Changed to a job with the same usual hours ;  &gt; Males ;</t>
  </si>
  <si>
    <t>New South Wales ;  &gt;&gt;&gt; Changed to a job with the same usual hours ;  &gt; Females ;</t>
  </si>
  <si>
    <t>New South Wales ;  &gt;&gt;&gt; Changed to a job with more usual hours ;  Persons ;</t>
  </si>
  <si>
    <t>New South Wales ;  &gt;&gt;&gt; Changed to a job with more usual hours ;  &gt; Males ;</t>
  </si>
  <si>
    <t>New South Wales ;  &gt;&gt;&gt; Changed to a job with more usual hours ;  &gt; Females ;</t>
  </si>
  <si>
    <t>New South Wales ;  &gt;&gt;&gt;&gt; Changed to a job with more full-time hours ;  Persons ;</t>
  </si>
  <si>
    <t>A126283494R</t>
  </si>
  <si>
    <t>A126306822A</t>
  </si>
  <si>
    <t>A126295158A</t>
  </si>
  <si>
    <t>A126283466F</t>
  </si>
  <si>
    <t>A126306794C</t>
  </si>
  <si>
    <t>A126295130X</t>
  </si>
  <si>
    <t>A126283498X</t>
  </si>
  <si>
    <t>A126306826K</t>
  </si>
  <si>
    <t>A126295162T</t>
  </si>
  <si>
    <t>A126283542W</t>
  </si>
  <si>
    <t>A126306870V</t>
  </si>
  <si>
    <t>A126295206J</t>
  </si>
  <si>
    <t>A126283502C</t>
  </si>
  <si>
    <t>A126306830A</t>
  </si>
  <si>
    <t>A126295166A</t>
  </si>
  <si>
    <t>A126283470W</t>
  </si>
  <si>
    <t>A126306798L</t>
  </si>
  <si>
    <t>A126295134J</t>
  </si>
  <si>
    <t>A126283578X</t>
  </si>
  <si>
    <t>A126306906K</t>
  </si>
  <si>
    <t>A126295242T</t>
  </si>
  <si>
    <t>A126283546F</t>
  </si>
  <si>
    <t>A126306874C</t>
  </si>
  <si>
    <t>A126295210X</t>
  </si>
  <si>
    <t>A126283550W</t>
  </si>
  <si>
    <t>A126306878L</t>
  </si>
  <si>
    <t>A126295214J</t>
  </si>
  <si>
    <t>A126283622W</t>
  </si>
  <si>
    <t>A126306950V</t>
  </si>
  <si>
    <t>A126295286V</t>
  </si>
  <si>
    <t>A126283438W</t>
  </si>
  <si>
    <t>A126306766V</t>
  </si>
  <si>
    <t>A126295102R</t>
  </si>
  <si>
    <t>A126283506L</t>
  </si>
  <si>
    <t>A126306834K</t>
  </si>
  <si>
    <t>A126295170T</t>
  </si>
  <si>
    <t>A126283458F</t>
  </si>
  <si>
    <t>A126306786C</t>
  </si>
  <si>
    <t>A126295122X</t>
  </si>
  <si>
    <t>A126283554F</t>
  </si>
  <si>
    <t>A126306882C</t>
  </si>
  <si>
    <t>A126295218T</t>
  </si>
  <si>
    <t>A126283558R</t>
  </si>
  <si>
    <t>A126306886L</t>
  </si>
  <si>
    <t>A126295222J</t>
  </si>
  <si>
    <t>A126283474F</t>
  </si>
  <si>
    <t>A126306802T</t>
  </si>
  <si>
    <t>A126295138T</t>
  </si>
  <si>
    <t>A126283442L</t>
  </si>
  <si>
    <t>A126306770K</t>
  </si>
  <si>
    <t>A126295106X</t>
  </si>
  <si>
    <t>A126283626F</t>
  </si>
  <si>
    <t>A126306954C</t>
  </si>
  <si>
    <t>A126295290K</t>
  </si>
  <si>
    <t>A126283510C</t>
  </si>
  <si>
    <t>A126306838V</t>
  </si>
  <si>
    <t>A126295174A</t>
  </si>
  <si>
    <t>A126283582R</t>
  </si>
  <si>
    <t>A126306910A</t>
  </si>
  <si>
    <t>A126295246A</t>
  </si>
  <si>
    <t>A126277798L</t>
  </si>
  <si>
    <t>A126301126F</t>
  </si>
  <si>
    <t>A126289462F</t>
  </si>
  <si>
    <t>A126277754K</t>
  </si>
  <si>
    <t>A126301082R</t>
  </si>
  <si>
    <t>A126289418W</t>
  </si>
  <si>
    <t>A126277682K</t>
  </si>
  <si>
    <t>A126301010C</t>
  </si>
  <si>
    <t>A126289346W</t>
  </si>
  <si>
    <t>A126277758V</t>
  </si>
  <si>
    <t>A126301086X</t>
  </si>
  <si>
    <t>A126289422L</t>
  </si>
  <si>
    <t>A126277762K</t>
  </si>
  <si>
    <t>A126301090R</t>
  </si>
  <si>
    <t>A126289426W</t>
  </si>
  <si>
    <t>A126277686V</t>
  </si>
  <si>
    <t>A126301014L</t>
  </si>
  <si>
    <t>A126289350L</t>
  </si>
  <si>
    <t>A126277690K</t>
  </si>
  <si>
    <t>A126301018W</t>
  </si>
  <si>
    <t>A126289354W</t>
  </si>
  <si>
    <t>A126277730T</t>
  </si>
  <si>
    <t>A126301058R</t>
  </si>
  <si>
    <t>A126289394R</t>
  </si>
  <si>
    <t>A126277646A</t>
  </si>
  <si>
    <t>A126300974C</t>
  </si>
  <si>
    <t>A126289310V</t>
  </si>
  <si>
    <t>A126277766V</t>
  </si>
  <si>
    <t>A126301094X</t>
  </si>
  <si>
    <t>A126289430L</t>
  </si>
  <si>
    <t>A126277734A</t>
  </si>
  <si>
    <t>A126301062F</t>
  </si>
  <si>
    <t>A126289398X</t>
  </si>
  <si>
    <t>A126277778C</t>
  </si>
  <si>
    <t>A126301106W</t>
  </si>
  <si>
    <t>A126289442W</t>
  </si>
  <si>
    <t>A126277650T</t>
  </si>
  <si>
    <t>A126300978L</t>
  </si>
  <si>
    <t>A126289314C</t>
  </si>
  <si>
    <t>A126277586K</t>
  </si>
  <si>
    <t>A126300914A</t>
  </si>
  <si>
    <t>A126289250C</t>
  </si>
  <si>
    <t>A126277614J</t>
  </si>
  <si>
    <t>A126300942K</t>
  </si>
  <si>
    <t>A126289278F</t>
  </si>
  <si>
    <t>A126277694V</t>
  </si>
  <si>
    <t>A126301022L</t>
  </si>
  <si>
    <t>A126289358F</t>
  </si>
  <si>
    <t>A126277618T</t>
  </si>
  <si>
    <t>A126300946V</t>
  </si>
  <si>
    <t>A126289282W</t>
  </si>
  <si>
    <t>A126277698C</t>
  </si>
  <si>
    <t>A126301026W</t>
  </si>
  <si>
    <t>A126289362W</t>
  </si>
  <si>
    <t>A126277702J</t>
  </si>
  <si>
    <t>A126301030L</t>
  </si>
  <si>
    <t>A126289366F</t>
  </si>
  <si>
    <t>A126277782V</t>
  </si>
  <si>
    <t>A126301110L</t>
  </si>
  <si>
    <t>A126289446F</t>
  </si>
  <si>
    <t>A126277590A</t>
  </si>
  <si>
    <t>A126300918K</t>
  </si>
  <si>
    <t>A126289254L</t>
  </si>
  <si>
    <t>A126277770K</t>
  </si>
  <si>
    <t>A126301098J</t>
  </si>
  <si>
    <t>A126289434W</t>
  </si>
  <si>
    <t>A126277774V</t>
  </si>
  <si>
    <t>A126301102L</t>
  </si>
  <si>
    <t>A126289438F</t>
  </si>
  <si>
    <t>A126277594K</t>
  </si>
  <si>
    <t>A126300922A</t>
  </si>
  <si>
    <t>A126289258W</t>
  </si>
  <si>
    <t>A126277654A</t>
  </si>
  <si>
    <t>A126300982C</t>
  </si>
  <si>
    <t>A126289318L</t>
  </si>
  <si>
    <t>A126277706T</t>
  </si>
  <si>
    <t>A126301034W</t>
  </si>
  <si>
    <t>A126289370W</t>
  </si>
  <si>
    <t>A126277786C</t>
  </si>
  <si>
    <t>A126301114W</t>
  </si>
  <si>
    <t>A126289450W</t>
  </si>
  <si>
    <t>A126277598V</t>
  </si>
  <si>
    <t>A126300926K</t>
  </si>
  <si>
    <t>A126289262L</t>
  </si>
  <si>
    <t>A126277738K</t>
  </si>
  <si>
    <t>A126301066R</t>
  </si>
  <si>
    <t>A126289402C</t>
  </si>
  <si>
    <t>A126277742A</t>
  </si>
  <si>
    <t>A126301070F</t>
  </si>
  <si>
    <t>A126289406L</t>
  </si>
  <si>
    <t>A126277630J</t>
  </si>
  <si>
    <t>A126300958C</t>
  </si>
  <si>
    <t>A126289294F</t>
  </si>
  <si>
    <t>A126277602X</t>
  </si>
  <si>
    <t>A126300930A</t>
  </si>
  <si>
    <t>A126289266W</t>
  </si>
  <si>
    <t>A126277658K</t>
  </si>
  <si>
    <t>A126300986L</t>
  </si>
  <si>
    <t>A126289322C</t>
  </si>
  <si>
    <t>A126277622J</t>
  </si>
  <si>
    <t>A126300950K</t>
  </si>
  <si>
    <t>A126289286F</t>
  </si>
  <si>
    <t>A126277662A</t>
  </si>
  <si>
    <t>A126300990C</t>
  </si>
  <si>
    <t>A126289326L</t>
  </si>
  <si>
    <t>A126277634T</t>
  </si>
  <si>
    <t>A126300962V</t>
  </si>
  <si>
    <t>A126289298R</t>
  </si>
  <si>
    <t>A126277666K</t>
  </si>
  <si>
    <t>A126300994L</t>
  </si>
  <si>
    <t>A126289330C</t>
  </si>
  <si>
    <t>A126277710J</t>
  </si>
  <si>
    <t>A126301038F</t>
  </si>
  <si>
    <t>A126289374F</t>
  </si>
  <si>
    <t>A126277670A</t>
  </si>
  <si>
    <t>A126300998W</t>
  </si>
  <si>
    <t>A126289334L</t>
  </si>
  <si>
    <t>A126277638A</t>
  </si>
  <si>
    <t>A126300966C</t>
  </si>
  <si>
    <t>A126289302V</t>
  </si>
  <si>
    <t>A126277746K</t>
  </si>
  <si>
    <t>A126301074R</t>
  </si>
  <si>
    <t>A126289410C</t>
  </si>
  <si>
    <t>A126277714T</t>
  </si>
  <si>
    <t>A126301042W</t>
  </si>
  <si>
    <t>A126289378R</t>
  </si>
  <si>
    <t>A126277718A</t>
  </si>
  <si>
    <t>A126301046F</t>
  </si>
  <si>
    <t>A126289382F</t>
  </si>
  <si>
    <t>A126277790V</t>
  </si>
  <si>
    <t>A126301118F</t>
  </si>
  <si>
    <t>A126289454F</t>
  </si>
  <si>
    <t>A126277606J</t>
  </si>
  <si>
    <t>A126300934K</t>
  </si>
  <si>
    <t>A126289270L</t>
  </si>
  <si>
    <t>A126277674K</t>
  </si>
  <si>
    <t>A126301002C</t>
  </si>
  <si>
    <t>A126289338W</t>
  </si>
  <si>
    <t>A126277626T</t>
  </si>
  <si>
    <t>A126300954V</t>
  </si>
  <si>
    <t>A126289290W</t>
  </si>
  <si>
    <t>A126277722T</t>
  </si>
  <si>
    <t>A126301050W</t>
  </si>
  <si>
    <t>A126289386R</t>
  </si>
  <si>
    <t>A126277726A</t>
  </si>
  <si>
    <t>A126301054F</t>
  </si>
  <si>
    <t>A126289390F</t>
  </si>
  <si>
    <t>A126277642T</t>
  </si>
  <si>
    <t>A126300970V</t>
  </si>
  <si>
    <t>A126289306C</t>
  </si>
  <si>
    <t>A126277610X</t>
  </si>
  <si>
    <t>A126300938V</t>
  </si>
  <si>
    <t>A126289274W</t>
  </si>
  <si>
    <t>A126277794C</t>
  </si>
  <si>
    <t>A126301122W</t>
  </si>
  <si>
    <t>A126289458R</t>
  </si>
  <si>
    <t>A126277678V</t>
  </si>
  <si>
    <t>A126301006L</t>
  </si>
  <si>
    <t>A126289342L</t>
  </si>
  <si>
    <t>A126277750A</t>
  </si>
  <si>
    <t>A126301078X</t>
  </si>
  <si>
    <t>A126289414L</t>
  </si>
  <si>
    <t>A126275206K</t>
  </si>
  <si>
    <t>A126298534X</t>
  </si>
  <si>
    <t>A126286870L</t>
  </si>
  <si>
    <t>A126275162V</t>
  </si>
  <si>
    <t>A126298490J</t>
  </si>
  <si>
    <t>A126286826C</t>
  </si>
  <si>
    <t>A126275090V</t>
  </si>
  <si>
    <t>A126298418R</t>
  </si>
  <si>
    <t>A126286754C</t>
  </si>
  <si>
    <t>A126275166C</t>
  </si>
  <si>
    <t>A126298494T</t>
  </si>
  <si>
    <t>A126286830V</t>
  </si>
  <si>
    <t>A126275170V</t>
  </si>
  <si>
    <t>A126298498A</t>
  </si>
  <si>
    <t>A126286834C</t>
  </si>
  <si>
    <t>A126275094C</t>
  </si>
  <si>
    <t>A126298422F</t>
  </si>
  <si>
    <t>A126286758L</t>
  </si>
  <si>
    <t>A126275098L</t>
  </si>
  <si>
    <t>A126298426R</t>
  </si>
  <si>
    <t>A126286762C</t>
  </si>
  <si>
    <t>A126275138V</t>
  </si>
  <si>
    <t>A126298466J</t>
  </si>
  <si>
    <t>A126286802K</t>
  </si>
  <si>
    <t>A126275054K</t>
  </si>
  <si>
    <t>A126298382X</t>
  </si>
  <si>
    <t>A126286718V</t>
  </si>
  <si>
    <t>A126275174C</t>
  </si>
  <si>
    <t>New South Wales ;  &gt;&gt;&gt;&gt; Changed to a job with more full-time hours ;  &gt; Males ;</t>
  </si>
  <si>
    <t>New South Wales ;  &gt;&gt;&gt;&gt; Changed to a job with more full-time hours ;  &gt; Females ;</t>
  </si>
  <si>
    <t>New South Wales ;  &gt;&gt;&gt;&gt; Changed from a part-time job to a full-time job ;  Persons ;</t>
  </si>
  <si>
    <t>New South Wales ;  &gt;&gt;&gt;&gt; Changed from a part-time job to a full-time job ;  &gt; Males ;</t>
  </si>
  <si>
    <t>New South Wales ;  &gt;&gt;&gt;&gt; Changed from a part-time job to a full-time job ;  &gt; Females ;</t>
  </si>
  <si>
    <t>New South Wales ;  &gt;&gt;&gt;&gt; Changed to a job with more part-time hours ;  Persons ;</t>
  </si>
  <si>
    <t>New South Wales ;  &gt;&gt;&gt;&gt; Changed to a job with more part-time hours ;  &gt; Males ;</t>
  </si>
  <si>
    <t>New South Wales ;  &gt;&gt;&gt;&gt; Changed to a job with more part-time hours ;  &gt; Females ;</t>
  </si>
  <si>
    <t>New South Wales ;  &gt;&gt;&gt; Changed to a job with fewer usual hours ;  Persons ;</t>
  </si>
  <si>
    <t>New South Wales ;  &gt;&gt;&gt; Changed to a job with fewer usual hours ;  &gt; Males ;</t>
  </si>
  <si>
    <t>New South Wales ;  &gt;&gt;&gt; Changed to a job with fewer usual hours ;  &gt; Females ;</t>
  </si>
  <si>
    <t>New South Wales ;  &gt;&gt;&gt;&gt; Changed to a job with fewer full-time hours ;  Persons ;</t>
  </si>
  <si>
    <t>New South Wales ;  &gt;&gt;&gt;&gt; Changed to a job with fewer full-time hours ;  &gt; Males ;</t>
  </si>
  <si>
    <t>New South Wales ;  &gt;&gt;&gt;&gt; Changed to a job with fewer full-time hours ;  &gt; Females ;</t>
  </si>
  <si>
    <t>New South Wales ;  &gt;&gt;&gt;&gt; Changed from a full-time job to a part-time job ;  Persons ;</t>
  </si>
  <si>
    <t>New South Wales ;  &gt;&gt;&gt;&gt; Changed from a full-time job to a part-time job ;  &gt; Males ;</t>
  </si>
  <si>
    <t>New South Wales ;  &gt;&gt;&gt;&gt; Changed from a full-time job to a part-time job ;  &gt; Females ;</t>
  </si>
  <si>
    <t>New South Wales ;  &gt;&gt;&gt;&gt; Changed to a job with fewer part-time hours ;  Persons ;</t>
  </si>
  <si>
    <t>New South Wales ;  &gt;&gt;&gt;&gt; Changed to a job with fewer part-time hours ;  &gt; Males ;</t>
  </si>
  <si>
    <t>New South Wales ;  &gt;&gt;&gt;&gt; Changed to a job with fewer part-time hours ;  &gt; Females ;</t>
  </si>
  <si>
    <t>New South Wales ;  &gt;&gt;&gt; Changed jobs with the same status in employment ;  Persons ;</t>
  </si>
  <si>
    <t>New South Wales ;  &gt;&gt;&gt; Changed jobs with the same status in employment ;  &gt; Males ;</t>
  </si>
  <si>
    <t>New South Wales ;  &gt;&gt;&gt; Changed jobs with the same status in employment ;  &gt; Females ;</t>
  </si>
  <si>
    <t>New South Wales ;  &gt;&gt;&gt; Changed jobs with a different status in employment ;  Persons ;</t>
  </si>
  <si>
    <t>New South Wales ;  &gt;&gt;&gt; Changed jobs with a different status in employment ;  &gt; Males ;</t>
  </si>
  <si>
    <t>New South Wales ;  &gt;&gt;&gt; Changed jobs with a different status in employment ;  &gt; Females ;</t>
  </si>
  <si>
    <t>New South Wales ;  &gt;&gt; Did not change jobs in last 12 months ;  Persons ;</t>
  </si>
  <si>
    <t>New South Wales ;  &gt;&gt; Did not change jobs in last 12 months ;  &gt; Males ;</t>
  </si>
  <si>
    <t>New South Wales ;  &gt;&gt; Did not change jobs in last 12 months ;  &gt; Females ;</t>
  </si>
  <si>
    <t>New South Wales ;  &gt; 12 months or more in main job ;  Persons ;</t>
  </si>
  <si>
    <t>New South Wales ;  &gt; 12 months or more in main job ;  &gt; Males ;</t>
  </si>
  <si>
    <t>New South Wales ;  &gt; 12 months or more in main job ;  &gt; Females ;</t>
  </si>
  <si>
    <t>New South Wales ;  &gt;&gt; Employees ;  Persons ;</t>
  </si>
  <si>
    <t>New South Wales ;  &gt;&gt; Employees ;  &gt; Males ;</t>
  </si>
  <si>
    <t>New South Wales ;  &gt;&gt; Employees ;  &gt; Females ;</t>
  </si>
  <si>
    <t>New South Wales ;  &gt;&gt;&gt; No change in occupation with current employer last year ;  Persons ;</t>
  </si>
  <si>
    <t>New South Wales ;  &gt;&gt;&gt; No change in occupation with current employer last year ;  &gt; Males ;</t>
  </si>
  <si>
    <t>New South Wales ;  &gt;&gt;&gt; No change in occupation with current employer last year ;  &gt; Females ;</t>
  </si>
  <si>
    <t>New South Wales ;  &gt;&gt;&gt; Changed occupations with current employer in the same major group last year ;  Persons ;</t>
  </si>
  <si>
    <t>New South Wales ;  &gt;&gt;&gt; Changed occupations with current employer in the same major group last year ;  &gt; Males ;</t>
  </si>
  <si>
    <t>New South Wales ;  &gt;&gt;&gt; Changed occupations with current employer in the same major group last year ;  &gt; Females ;</t>
  </si>
  <si>
    <t>New South Wales ;  &gt;&gt;&gt; Changed occupations with current employer into a different major group last year ;  Persons ;</t>
  </si>
  <si>
    <t>New South Wales ;  &gt;&gt;&gt; Changed occupations with current employer into a different major group last year ;  &gt; Males ;</t>
  </si>
  <si>
    <t>New South Wales ;  &gt;&gt;&gt; Changed occupations with current employer into a different major group last year ;  &gt; Females ;</t>
  </si>
  <si>
    <t>New South Wales ;  &gt;&gt;&gt; No change in usual weekly hours with current employer last year ;  Persons ;</t>
  </si>
  <si>
    <t>New South Wales ;  &gt;&gt;&gt; No change in usual weekly hours with current employer last year ;  &gt; Males ;</t>
  </si>
  <si>
    <t>New South Wales ;  &gt;&gt;&gt; No change in usual weekly hours with current employer last year ;  &gt; Females ;</t>
  </si>
  <si>
    <t>New South Wales ;  &gt;&gt;&gt; Usual weekly hours increased with current employer last year ;  Persons ;</t>
  </si>
  <si>
    <t>New South Wales ;  &gt;&gt;&gt; Usual weekly hours increased with current employer last year ;  &gt; Males ;</t>
  </si>
  <si>
    <t>New South Wales ;  &gt;&gt;&gt; Usual weekly hours increased with current employer last year ;  &gt; Females ;</t>
  </si>
  <si>
    <t>New South Wales ;  &gt;&gt;&gt;&gt; Usual weekly hours increased with more full-time hours last year ;  Persons ;</t>
  </si>
  <si>
    <t>New South Wales ;  &gt;&gt;&gt;&gt; Usual weekly hours increased with more full-time hours last year ;  &gt; Males ;</t>
  </si>
  <si>
    <t>New South Wales ;  &gt;&gt;&gt;&gt; Usual weekly hours increased with more full-time hours last year ;  &gt; Females ;</t>
  </si>
  <si>
    <t>New South Wales ;  &gt;&gt;&gt;&gt; Usual weekly hours increased from part-time to full-time hours last year ;  Persons ;</t>
  </si>
  <si>
    <t>New South Wales ;  &gt;&gt;&gt;&gt; Usual weekly hours increased from part-time to full-time hours last year ;  &gt; Males ;</t>
  </si>
  <si>
    <t>New South Wales ;  &gt;&gt;&gt;&gt; Usual weekly hours increased from part-time to full-time hours last year ;  &gt; Females ;</t>
  </si>
  <si>
    <t>New South Wales ;  &gt;&gt;&gt;&gt; Usual weekly hours increased with more part-time hours last year ;  Persons ;</t>
  </si>
  <si>
    <t>New South Wales ;  &gt;&gt;&gt;&gt; Usual weekly hours increased with more part-time hours last year ;  &gt; Males ;</t>
  </si>
  <si>
    <t>New South Wales ;  &gt;&gt;&gt;&gt; Usual weekly hours increased with more part-time hours last year ;  &gt; Females ;</t>
  </si>
  <si>
    <t>New South Wales ;  &gt;&gt;&gt; Usual weekly hours decreased with current employer last year ;  Persons ;</t>
  </si>
  <si>
    <t>New South Wales ;  &gt;&gt;&gt; Usual weekly hours decreased with current employer last year ;  &gt; Males ;</t>
  </si>
  <si>
    <t>New South Wales ;  &gt;&gt;&gt; Usual weekly hours decreased with current employer last year ;  &gt; Females ;</t>
  </si>
  <si>
    <t>New South Wales ;  &gt;&gt;&gt;&gt; Usual weekly hours decreased with fewer full-time hours last year ;  Persons ;</t>
  </si>
  <si>
    <t>New South Wales ;  &gt;&gt;&gt;&gt; Usual weekly hours decreased with fewer full-time hours last year ;  &gt; Males ;</t>
  </si>
  <si>
    <t>New South Wales ;  &gt;&gt;&gt;&gt; Usual weekly hours decreased with fewer full-time hours last year ;  &gt; Females ;</t>
  </si>
  <si>
    <t>New South Wales ;  &gt;&gt;&gt;&gt; Usual weekly hours decreased from full-time to part-time hours last year ;  Persons ;</t>
  </si>
  <si>
    <t>New South Wales ;  &gt;&gt;&gt;&gt; Usual weekly hours decreased from full-time to part-time hours last year ;  &gt; Males ;</t>
  </si>
  <si>
    <t>New South Wales ;  &gt;&gt;&gt;&gt; Usual weekly hours decreased from full-time to part-time hours last year ;  &gt; Females ;</t>
  </si>
  <si>
    <t>New South Wales ;  &gt;&gt;&gt;&gt; Usual weekly hours decreased with fewer part-time hours last year ;  Persons ;</t>
  </si>
  <si>
    <t>New South Wales ;  &gt;&gt;&gt;&gt; Usual weekly hours decreased with fewer part-time hours last year ;  &gt; Males ;</t>
  </si>
  <si>
    <t>New South Wales ;  &gt;&gt;&gt;&gt; Usual weekly hours decreased with fewer part-time hours last year ;  &gt; Females ;</t>
  </si>
  <si>
    <t>New South Wales ;  &gt;&gt;&gt; Did not know or usual weekly hours varied last year ;  Persons ;</t>
  </si>
  <si>
    <t>New South Wales ;  &gt;&gt;&gt; Did not know or usual weekly hours varied last year ;  &gt; Males ;</t>
  </si>
  <si>
    <t>New South Wales ;  &gt;&gt;&gt; Did not know or usual weekly hours varied last year ;  &gt; Females ;</t>
  </si>
  <si>
    <t>New South Wales ;  &gt;&gt;&gt; Promoted last year ;  Persons ;</t>
  </si>
  <si>
    <t>New South Wales ;  &gt;&gt;&gt; Promoted last year ;  &gt; Males ;</t>
  </si>
  <si>
    <t>New South Wales ;  &gt;&gt;&gt; Promoted last year ;  &gt; Females ;</t>
  </si>
  <si>
    <t>New South Wales ;  &gt;&gt;&gt; Was not promoted last year ;  Persons ;</t>
  </si>
  <si>
    <t>New South Wales ;  &gt;&gt;&gt; Was not promoted last year ;  &gt; Males ;</t>
  </si>
  <si>
    <t>New South Wales ;  &gt;&gt;&gt; Was not promoted last year ;  &gt; Females ;</t>
  </si>
  <si>
    <t>New South Wales ;  &gt;&gt;&gt; Transferred last year ;  Persons ;</t>
  </si>
  <si>
    <t>New South Wales ;  &gt;&gt;&gt; Transferred last year ;  &gt; Males ;</t>
  </si>
  <si>
    <t>New South Wales ;  &gt;&gt;&gt; Transferred last year ;  &gt; Females ;</t>
  </si>
  <si>
    <t>New South Wales ;  &gt;&gt;&gt; Was not transferred last year ;  Persons ;</t>
  </si>
  <si>
    <t>New South Wales ;  &gt;&gt;&gt; Was not transferred last year ;  &gt; Males ;</t>
  </si>
  <si>
    <t>New South Wales ;  &gt;&gt;&gt; Was not transferred last year ;  &gt; Females ;</t>
  </si>
  <si>
    <t>New South Wales ;  &gt;&gt;&gt; Promoted or transferred last year ;  Persons ;</t>
  </si>
  <si>
    <t>New South Wales ;  &gt;&gt;&gt; Promoted or transferred last year ;  &gt; Males ;</t>
  </si>
  <si>
    <t>New South Wales ;  &gt;&gt;&gt; Promoted or transferred last year ;  &gt; Females ;</t>
  </si>
  <si>
    <t>New South Wales ;  &gt;&gt;&gt;&gt; Promoted and transferred last year ;  Persons ;</t>
  </si>
  <si>
    <t>New South Wales ;  &gt;&gt;&gt;&gt; Promoted and transferred last year ;  &gt; Males ;</t>
  </si>
  <si>
    <t>New South Wales ;  &gt;&gt;&gt;&gt; Promoted and transferred last year ;  &gt; Females ;</t>
  </si>
  <si>
    <t>New South Wales ;  &gt;&gt;&gt;&gt; Promoted only last year ;  Persons ;</t>
  </si>
  <si>
    <t>New South Wales ;  &gt;&gt;&gt;&gt; Promoted only last year ;  &gt; Males ;</t>
  </si>
  <si>
    <t>New South Wales ;  &gt;&gt;&gt;&gt; Promoted only last year ;  &gt; Females ;</t>
  </si>
  <si>
    <t>New South Wales ;  &gt;&gt;&gt;&gt; Transferred only last year ;  Persons ;</t>
  </si>
  <si>
    <t>New South Wales ;  &gt;&gt;&gt;&gt; Transferred only last year ;  &gt; Males ;</t>
  </si>
  <si>
    <t>New South Wales ;  &gt;&gt;&gt;&gt; Transferred only last year ;  &gt; Females ;</t>
  </si>
  <si>
    <t>New South Wales ;  &gt;&gt;&gt; Was not promoted or transferred last year ;  Persons ;</t>
  </si>
  <si>
    <t>New South Wales ;  &gt;&gt;&gt; Was not promoted or transferred last year ;  &gt; Males ;</t>
  </si>
  <si>
    <t>New South Wales ;  &gt;&gt;&gt; Was not promoted or transferred last year ;  &gt; Females ;</t>
  </si>
  <si>
    <t>New South Wales ;  &gt;&gt; Owner managers and contributing family workers ;  Persons ;</t>
  </si>
  <si>
    <t>New South Wales ;  &gt;&gt; Owner managers and contributing family workers ;  &gt; Males ;</t>
  </si>
  <si>
    <t>New South Wales ;  &gt;&gt; Owner managers and contributing family workers ;  &gt; Females ;</t>
  </si>
  <si>
    <t>New South Wales ;  &gt;&gt;&gt; No change in usual weekly hours last year ;  Persons ;</t>
  </si>
  <si>
    <t>New South Wales ;  &gt;&gt;&gt; No change in usual weekly hours last year ;  &gt; Males ;</t>
  </si>
  <si>
    <t>New South Wales ;  &gt;&gt;&gt; No change in usual weekly hours last year ;  &gt; Females ;</t>
  </si>
  <si>
    <t>New South Wales ;  &gt;&gt;&gt; Usual weekly hours increased last year ;  Persons ;</t>
  </si>
  <si>
    <t>New South Wales ;  &gt;&gt;&gt; Usual weekly hours increased last year ;  &gt; Males ;</t>
  </si>
  <si>
    <t>New South Wales ;  &gt;&gt;&gt; Usual weekly hours increased last year ;  &gt; Females ;</t>
  </si>
  <si>
    <t>New South Wales ;  &gt;&gt;&gt; Usual weekly hours decreased last year ;  Persons ;</t>
  </si>
  <si>
    <t>New South Wales ;  &gt;&gt;&gt; Usual weekly hours decreased last year ;  &gt; Males ;</t>
  </si>
  <si>
    <t>New South Wales ;  &gt;&gt;&gt; Usual weekly hours decreased last year ;  &gt; Females ;</t>
  </si>
  <si>
    <t>Victoria ;  Employed total ;  Persons ;</t>
  </si>
  <si>
    <t>Victoria ;  Employed total ;  &gt; Males ;</t>
  </si>
  <si>
    <t>Victoria ;  Employed total ;  &gt; Females ;</t>
  </si>
  <si>
    <t>Victoria ;  &gt; Less than 12 months in main job ;  Persons ;</t>
  </si>
  <si>
    <t>Victoria ;  &gt; Less than 12 months in main job ;  &gt; Males ;</t>
  </si>
  <si>
    <t>Victoria ;  &gt; Less than 12 months in main job ;  &gt; Females ;</t>
  </si>
  <si>
    <t>Victoria ;  &gt;&gt; Changed jobs in last 12 months ;  Persons ;</t>
  </si>
  <si>
    <t>Victoria ;  &gt;&gt; Changed jobs in last 12 months ;  &gt; Males ;</t>
  </si>
  <si>
    <t>Victoria ;  &gt;&gt; Changed jobs in last 12 months ;  &gt; Females ;</t>
  </si>
  <si>
    <t>Victoria ;  &gt;&gt;&gt; Changed jobs in the same industry division ;  Persons ;</t>
  </si>
  <si>
    <t>Victoria ;  &gt;&gt;&gt; Changed jobs in the same industry division ;  &gt; Males ;</t>
  </si>
  <si>
    <t>Victoria ;  &gt;&gt;&gt; Changed jobs in the same industry division ;  &gt; Females ;</t>
  </si>
  <si>
    <t>Victoria ;  &gt;&gt;&gt; Changed jobs into a different industry division ;  Persons ;</t>
  </si>
  <si>
    <t>Victoria ;  &gt;&gt;&gt; Changed jobs into a different industry division ;  &gt; Males ;</t>
  </si>
  <si>
    <t>Victoria ;  &gt;&gt;&gt; Changed jobs into a different industry division ;  &gt; Females ;</t>
  </si>
  <si>
    <t>Victoria ;  &gt;&gt;&gt; Changed jobs in the same major occupation group ;  Persons ;</t>
  </si>
  <si>
    <t>Victoria ;  &gt;&gt;&gt; Changed jobs in the same major occupation group ;  &gt; Males ;</t>
  </si>
  <si>
    <t>Victoria ;  &gt;&gt;&gt; Changed jobs in the same major occupation group ;  &gt; Females ;</t>
  </si>
  <si>
    <t>Victoria ;  &gt;&gt;&gt; Changed jobs into a different major occupation group ;  Persons ;</t>
  </si>
  <si>
    <t>Victoria ;  &gt;&gt;&gt; Changed jobs into a different major occupation group ;  &gt; Males ;</t>
  </si>
  <si>
    <t>Victoria ;  &gt;&gt;&gt; Changed jobs into a different major occupation group ;  &gt; Females ;</t>
  </si>
  <si>
    <t>Victoria ;  &gt;&gt;&gt; Changed to a job with the same usual hours ;  Persons ;</t>
  </si>
  <si>
    <t>Victoria ;  &gt;&gt;&gt; Changed to a job with the same usual hours ;  &gt; Males ;</t>
  </si>
  <si>
    <t>Victoria ;  &gt;&gt;&gt; Changed to a job with the same usual hours ;  &gt; Females ;</t>
  </si>
  <si>
    <t>Victoria ;  &gt;&gt;&gt; Changed to a job with more usual hours ;  Persons ;</t>
  </si>
  <si>
    <t>Victoria ;  &gt;&gt;&gt; Changed to a job with more usual hours ;  &gt; Males ;</t>
  </si>
  <si>
    <t>Victoria ;  &gt;&gt;&gt; Changed to a job with more usual hours ;  &gt; Females ;</t>
  </si>
  <si>
    <t>Victoria ;  &gt;&gt;&gt;&gt; Changed to a job with more full-time hours ;  Persons ;</t>
  </si>
  <si>
    <t>Victoria ;  &gt;&gt;&gt;&gt; Changed to a job with more full-time hours ;  &gt; Males ;</t>
  </si>
  <si>
    <t>Victoria ;  &gt;&gt;&gt;&gt; Changed to a job with more full-time hours ;  &gt; Females ;</t>
  </si>
  <si>
    <t>Victoria ;  &gt;&gt;&gt;&gt; Changed from a part-time job to a full-time job ;  Persons ;</t>
  </si>
  <si>
    <t>Victoria ;  &gt;&gt;&gt;&gt; Changed from a part-time job to a full-time job ;  &gt; Males ;</t>
  </si>
  <si>
    <t>Victoria ;  &gt;&gt;&gt;&gt; Changed from a part-time job to a full-time job ;  &gt; Females ;</t>
  </si>
  <si>
    <t>Victoria ;  &gt;&gt;&gt;&gt; Changed to a job with more part-time hours ;  Persons ;</t>
  </si>
  <si>
    <t>Victoria ;  &gt;&gt;&gt;&gt; Changed to a job with more part-time hours ;  &gt; Males ;</t>
  </si>
  <si>
    <t>Victoria ;  &gt;&gt;&gt;&gt; Changed to a job with more part-time hours ;  &gt; Females ;</t>
  </si>
  <si>
    <t>Victoria ;  &gt;&gt;&gt; Changed to a job with fewer usual hours ;  Persons ;</t>
  </si>
  <si>
    <t>Victoria ;  &gt;&gt;&gt; Changed to a job with fewer usual hours ;  &gt; Males ;</t>
  </si>
  <si>
    <t>Victoria ;  &gt;&gt;&gt; Changed to a job with fewer usual hours ;  &gt; Females ;</t>
  </si>
  <si>
    <t>Victoria ;  &gt;&gt;&gt;&gt; Changed to a job with fewer full-time hours ;  Persons ;</t>
  </si>
  <si>
    <t>Victoria ;  &gt;&gt;&gt;&gt; Changed to a job with fewer full-time hours ;  &gt; Males ;</t>
  </si>
  <si>
    <t>Victoria ;  &gt;&gt;&gt;&gt; Changed to a job with fewer full-time hours ;  &gt; Females ;</t>
  </si>
  <si>
    <t>Victoria ;  &gt;&gt;&gt;&gt; Changed from a full-time job to a part-time job ;  Persons ;</t>
  </si>
  <si>
    <t>Victoria ;  &gt;&gt;&gt;&gt; Changed from a full-time job to a part-time job ;  &gt; Males ;</t>
  </si>
  <si>
    <t>Victoria ;  &gt;&gt;&gt;&gt; Changed from a full-time job to a part-time job ;  &gt; Females ;</t>
  </si>
  <si>
    <t>Victoria ;  &gt;&gt;&gt;&gt; Changed to a job with fewer part-time hours ;  Persons ;</t>
  </si>
  <si>
    <t>Victoria ;  &gt;&gt;&gt;&gt; Changed to a job with fewer part-time hours ;  &gt; Males ;</t>
  </si>
  <si>
    <t>Victoria ;  &gt;&gt;&gt;&gt; Changed to a job with fewer part-time hours ;  &gt; Females ;</t>
  </si>
  <si>
    <t>Victoria ;  &gt;&gt;&gt; Changed jobs with the same status in employment ;  Persons ;</t>
  </si>
  <si>
    <t>Victoria ;  &gt;&gt;&gt; Changed jobs with the same status in employment ;  &gt; Males ;</t>
  </si>
  <si>
    <t>Victoria ;  &gt;&gt;&gt; Changed jobs with the same status in employment ;  &gt; Females ;</t>
  </si>
  <si>
    <t>Victoria ;  &gt;&gt;&gt; Changed jobs with a different status in employment ;  Persons ;</t>
  </si>
  <si>
    <t>Victoria ;  &gt;&gt;&gt; Changed jobs with a different status in employment ;  &gt; Males ;</t>
  </si>
  <si>
    <t>Victoria ;  &gt;&gt;&gt; Changed jobs with a different status in employment ;  &gt; Females ;</t>
  </si>
  <si>
    <t>Victoria ;  &gt;&gt; Did not change jobs in last 12 months ;  Persons ;</t>
  </si>
  <si>
    <t>Victoria ;  &gt;&gt; Did not change jobs in last 12 months ;  &gt; Males ;</t>
  </si>
  <si>
    <t>Victoria ;  &gt;&gt; Did not change jobs in last 12 months ;  &gt; Females ;</t>
  </si>
  <si>
    <t>Victoria ;  &gt; 12 months or more in main job ;  Persons ;</t>
  </si>
  <si>
    <t>Victoria ;  &gt; 12 months or more in main job ;  &gt; Males ;</t>
  </si>
  <si>
    <t>Victoria ;  &gt; 12 months or more in main job ;  &gt; Females ;</t>
  </si>
  <si>
    <t>Victoria ;  &gt;&gt; Employees ;  Persons ;</t>
  </si>
  <si>
    <t>Victoria ;  &gt;&gt; Employees ;  &gt; Males ;</t>
  </si>
  <si>
    <t>Victoria ;  &gt;&gt; Employees ;  &gt; Females ;</t>
  </si>
  <si>
    <t>Victoria ;  &gt;&gt;&gt; No change in occupation with current employer last year ;  Persons ;</t>
  </si>
  <si>
    <t>Victoria ;  &gt;&gt;&gt; No change in occupation with current employer last year ;  &gt; Males ;</t>
  </si>
  <si>
    <t>Victoria ;  &gt;&gt;&gt; No change in occupation with current employer last year ;  &gt; Females ;</t>
  </si>
  <si>
    <t>Victoria ;  &gt;&gt;&gt; Changed occupations with current employer in the same major group last year ;  Persons ;</t>
  </si>
  <si>
    <t>Victoria ;  &gt;&gt;&gt; Changed occupations with current employer in the same major group last year ;  &gt; Males ;</t>
  </si>
  <si>
    <t>Victoria ;  &gt;&gt;&gt; Changed occupations with current employer in the same major group last year ;  &gt; Females ;</t>
  </si>
  <si>
    <t>Victoria ;  &gt;&gt;&gt; Changed occupations with current employer into a different major group last year ;  Persons ;</t>
  </si>
  <si>
    <t>Victoria ;  &gt;&gt;&gt; Changed occupations with current employer into a different major group last year ;  &gt; Males ;</t>
  </si>
  <si>
    <t>Victoria ;  &gt;&gt;&gt; Changed occupations with current employer into a different major group last year ;  &gt; Females ;</t>
  </si>
  <si>
    <t>Victoria ;  &gt;&gt;&gt; No change in usual weekly hours with current employer last year ;  Persons ;</t>
  </si>
  <si>
    <t>Victoria ;  &gt;&gt;&gt; No change in usual weekly hours with current employer last year ;  &gt; Males ;</t>
  </si>
  <si>
    <t>Victoria ;  &gt;&gt;&gt; No change in usual weekly hours with current employer last year ;  &gt; Females ;</t>
  </si>
  <si>
    <t>Victoria ;  &gt;&gt;&gt; Usual weekly hours increased with current employer last year ;  Persons ;</t>
  </si>
  <si>
    <t>Victoria ;  &gt;&gt;&gt; Usual weekly hours increased with current employer last year ;  &gt; Males ;</t>
  </si>
  <si>
    <t>Victoria ;  &gt;&gt;&gt; Usual weekly hours increased with current employer last year ;  &gt; Females ;</t>
  </si>
  <si>
    <t>Victoria ;  &gt;&gt;&gt;&gt; Usual weekly hours increased with more full-time hours last year ;  Persons ;</t>
  </si>
  <si>
    <t>Victoria ;  &gt;&gt;&gt;&gt; Usual weekly hours increased with more full-time hours last year ;  &gt; Males ;</t>
  </si>
  <si>
    <t>Victoria ;  &gt;&gt;&gt;&gt; Usual weekly hours increased with more full-time hours last year ;  &gt; Females ;</t>
  </si>
  <si>
    <t>Victoria ;  &gt;&gt;&gt;&gt; Usual weekly hours increased from part-time to full-time hours last year ;  Persons ;</t>
  </si>
  <si>
    <t>Victoria ;  &gt;&gt;&gt;&gt; Usual weekly hours increased from part-time to full-time hours last year ;  &gt; Males ;</t>
  </si>
  <si>
    <t>Victoria ;  &gt;&gt;&gt;&gt; Usual weekly hours increased from part-time to full-time hours last year ;  &gt; Females ;</t>
  </si>
  <si>
    <t>Victoria ;  &gt;&gt;&gt;&gt; Usual weekly hours increased with more part-time hours last year ;  Persons ;</t>
  </si>
  <si>
    <t>Victoria ;  &gt;&gt;&gt;&gt; Usual weekly hours increased with more part-time hours last year ;  &gt; Males ;</t>
  </si>
  <si>
    <t>Victoria ;  &gt;&gt;&gt;&gt; Usual weekly hours increased with more part-time hours last year ;  &gt; Females ;</t>
  </si>
  <si>
    <t>Victoria ;  &gt;&gt;&gt; Usual weekly hours decreased with current employer last year ;  Persons ;</t>
  </si>
  <si>
    <t>Victoria ;  &gt;&gt;&gt; Usual weekly hours decreased with current employer last year ;  &gt; Males ;</t>
  </si>
  <si>
    <t>Victoria ;  &gt;&gt;&gt; Usual weekly hours decreased with current employer last year ;  &gt; Females ;</t>
  </si>
  <si>
    <t>Victoria ;  &gt;&gt;&gt;&gt; Usual weekly hours decreased with fewer full-time hours last year ;  Persons ;</t>
  </si>
  <si>
    <t>Victoria ;  &gt;&gt;&gt;&gt; Usual weekly hours decreased with fewer full-time hours last year ;  &gt; Males ;</t>
  </si>
  <si>
    <t>Victoria ;  &gt;&gt;&gt;&gt; Usual weekly hours decreased with fewer full-time hours last year ;  &gt; Females ;</t>
  </si>
  <si>
    <t>Victoria ;  &gt;&gt;&gt;&gt; Usual weekly hours decreased from full-time to part-time hours last year ;  Persons ;</t>
  </si>
  <si>
    <t>Victoria ;  &gt;&gt;&gt;&gt; Usual weekly hours decreased from full-time to part-time hours last year ;  &gt; Males ;</t>
  </si>
  <si>
    <t>Victoria ;  &gt;&gt;&gt;&gt; Usual weekly hours decreased from full-time to part-time hours last year ;  &gt; Females ;</t>
  </si>
  <si>
    <t>Victoria ;  &gt;&gt;&gt;&gt; Usual weekly hours decreased with fewer part-time hours last year ;  Persons ;</t>
  </si>
  <si>
    <t>Victoria ;  &gt;&gt;&gt;&gt; Usual weekly hours decreased with fewer part-time hours last year ;  &gt; Males ;</t>
  </si>
  <si>
    <t>Victoria ;  &gt;&gt;&gt;&gt; Usual weekly hours decreased with fewer part-time hours last year ;  &gt; Females ;</t>
  </si>
  <si>
    <t>Victoria ;  &gt;&gt;&gt; Did not know or usual weekly hours varied last year ;  Persons ;</t>
  </si>
  <si>
    <t>Victoria ;  &gt;&gt;&gt; Did not know or usual weekly hours varied last year ;  &gt; Males ;</t>
  </si>
  <si>
    <t>Victoria ;  &gt;&gt;&gt; Did not know or usual weekly hours varied last year ;  &gt; Females ;</t>
  </si>
  <si>
    <t>Victoria ;  &gt;&gt;&gt; Promoted last year ;  Persons ;</t>
  </si>
  <si>
    <t>Victoria ;  &gt;&gt;&gt; Promoted last year ;  &gt; Males ;</t>
  </si>
  <si>
    <t>Victoria ;  &gt;&gt;&gt; Promoted last year ;  &gt; Females ;</t>
  </si>
  <si>
    <t>Victoria ;  &gt;&gt;&gt; Was not promoted last year ;  Persons ;</t>
  </si>
  <si>
    <t>Victoria ;  &gt;&gt;&gt; Was not promoted last year ;  &gt; Males ;</t>
  </si>
  <si>
    <t>Victoria ;  &gt;&gt;&gt; Was not promoted last year ;  &gt; Females ;</t>
  </si>
  <si>
    <t>Victoria ;  &gt;&gt;&gt; Transferred last year ;  Persons ;</t>
  </si>
  <si>
    <t>Victoria ;  &gt;&gt;&gt; Transferred last year ;  &gt; Males ;</t>
  </si>
  <si>
    <t>Victoria ;  &gt;&gt;&gt; Transferred last year ;  &gt; Females ;</t>
  </si>
  <si>
    <t>Victoria ;  &gt;&gt;&gt; Was not transferred last year ;  Persons ;</t>
  </si>
  <si>
    <t>Victoria ;  &gt;&gt;&gt; Was not transferred last year ;  &gt; Males ;</t>
  </si>
  <si>
    <t>Victoria ;  &gt;&gt;&gt; Was not transferred last year ;  &gt; Females ;</t>
  </si>
  <si>
    <t>Victoria ;  &gt;&gt;&gt; Promoted or transferred last year ;  Persons ;</t>
  </si>
  <si>
    <t>Victoria ;  &gt;&gt;&gt; Promoted or transferred last year ;  &gt; Males ;</t>
  </si>
  <si>
    <t>A126298502F</t>
  </si>
  <si>
    <t>A126286838L</t>
  </si>
  <si>
    <t>A126275142K</t>
  </si>
  <si>
    <t>A126298470X</t>
  </si>
  <si>
    <t>A126286806V</t>
  </si>
  <si>
    <t>A126275186L</t>
  </si>
  <si>
    <t>A126298514R</t>
  </si>
  <si>
    <t>A126286850C</t>
  </si>
  <si>
    <t>A126275058V</t>
  </si>
  <si>
    <t>A126298386J</t>
  </si>
  <si>
    <t>A126286722K</t>
  </si>
  <si>
    <t>A126274994T</t>
  </si>
  <si>
    <t>A126298322W</t>
  </si>
  <si>
    <t>A126286658C</t>
  </si>
  <si>
    <t>A126275022T</t>
  </si>
  <si>
    <t>A126298350F</t>
  </si>
  <si>
    <t>A126286686L</t>
  </si>
  <si>
    <t>A126275102T</t>
  </si>
  <si>
    <t>A126298430F</t>
  </si>
  <si>
    <t>A126286766L</t>
  </si>
  <si>
    <t>A126275026A</t>
  </si>
  <si>
    <t>A126298354R</t>
  </si>
  <si>
    <t>A126286690C</t>
  </si>
  <si>
    <t>A126275106A</t>
  </si>
  <si>
    <t>A126298434R</t>
  </si>
  <si>
    <t>A126286770C</t>
  </si>
  <si>
    <t>A126275110T</t>
  </si>
  <si>
    <t>A126298438X</t>
  </si>
  <si>
    <t>A126286774L</t>
  </si>
  <si>
    <t>A126275190C</t>
  </si>
  <si>
    <t>A126298518X</t>
  </si>
  <si>
    <t>A126286854L</t>
  </si>
  <si>
    <t>A126274998A</t>
  </si>
  <si>
    <t>A126298326F</t>
  </si>
  <si>
    <t>A126286662V</t>
  </si>
  <si>
    <t>A126275178L</t>
  </si>
  <si>
    <t>A126298506R</t>
  </si>
  <si>
    <t>A126286842C</t>
  </si>
  <si>
    <t>A126275182C</t>
  </si>
  <si>
    <t>A126298510F</t>
  </si>
  <si>
    <t>A126286846L</t>
  </si>
  <si>
    <t>A126275002J</t>
  </si>
  <si>
    <t>A126298330W</t>
  </si>
  <si>
    <t>A126286666C</t>
  </si>
  <si>
    <t>A126275062K</t>
  </si>
  <si>
    <t>A126298390X</t>
  </si>
  <si>
    <t>A126286726V</t>
  </si>
  <si>
    <t>A126275114A</t>
  </si>
  <si>
    <t>A126298442R</t>
  </si>
  <si>
    <t>A126286778W</t>
  </si>
  <si>
    <t>A126275194L</t>
  </si>
  <si>
    <t>A126298522R</t>
  </si>
  <si>
    <t>A126286858W</t>
  </si>
  <si>
    <t>A126275006T</t>
  </si>
  <si>
    <t>A126298334F</t>
  </si>
  <si>
    <t>A126286670V</t>
  </si>
  <si>
    <t>A126275146V</t>
  </si>
  <si>
    <t>A126298474J</t>
  </si>
  <si>
    <t>A126286810K</t>
  </si>
  <si>
    <t>A126275150K</t>
  </si>
  <si>
    <t>A126298478T</t>
  </si>
  <si>
    <t>A126286814V</t>
  </si>
  <si>
    <t>A126275038K</t>
  </si>
  <si>
    <t>A126298366X</t>
  </si>
  <si>
    <t>A126286702A</t>
  </si>
  <si>
    <t>A126275010J</t>
  </si>
  <si>
    <t>A126298338R</t>
  </si>
  <si>
    <t>A126286674C</t>
  </si>
  <si>
    <t>A126275066V</t>
  </si>
  <si>
    <t>A126298394J</t>
  </si>
  <si>
    <t>A126286730K</t>
  </si>
  <si>
    <t>A126275030T</t>
  </si>
  <si>
    <t>A126298358X</t>
  </si>
  <si>
    <t>A126286694L</t>
  </si>
  <si>
    <t>A126275070K</t>
  </si>
  <si>
    <t>A126298398T</t>
  </si>
  <si>
    <t>A126286734V</t>
  </si>
  <si>
    <t>A126275042A</t>
  </si>
  <si>
    <t>A126298370R</t>
  </si>
  <si>
    <t>A126286706K</t>
  </si>
  <si>
    <t>A126275074V</t>
  </si>
  <si>
    <t>A126298402W</t>
  </si>
  <si>
    <t>A126286738C</t>
  </si>
  <si>
    <t>A126275118K</t>
  </si>
  <si>
    <t>A126298446X</t>
  </si>
  <si>
    <t>A126286782L</t>
  </si>
  <si>
    <t>A126275078C</t>
  </si>
  <si>
    <t>A126298406F</t>
  </si>
  <si>
    <t>A126286742V</t>
  </si>
  <si>
    <t>A126275046K</t>
  </si>
  <si>
    <t>A126298374X</t>
  </si>
  <si>
    <t>A126286710A</t>
  </si>
  <si>
    <t>A126275154V</t>
  </si>
  <si>
    <t>A126298482J</t>
  </si>
  <si>
    <t>A126286818C</t>
  </si>
  <si>
    <t>A126275122A</t>
  </si>
  <si>
    <t>A126298450R</t>
  </si>
  <si>
    <t>A126286786W</t>
  </si>
  <si>
    <t>A126275126K</t>
  </si>
  <si>
    <t>A126298454X</t>
  </si>
  <si>
    <t>A126286790L</t>
  </si>
  <si>
    <t>A126275198W</t>
  </si>
  <si>
    <t>A126298526X</t>
  </si>
  <si>
    <t>A126286862L</t>
  </si>
  <si>
    <t>A126275014T</t>
  </si>
  <si>
    <t>A126298342F</t>
  </si>
  <si>
    <t>A126286678L</t>
  </si>
  <si>
    <t>A126275082V</t>
  </si>
  <si>
    <t>A126298410W</t>
  </si>
  <si>
    <t>A126286746C</t>
  </si>
  <si>
    <t>A126275034A</t>
  </si>
  <si>
    <t>A126298362R</t>
  </si>
  <si>
    <t>A126286698W</t>
  </si>
  <si>
    <t>A126275130A</t>
  </si>
  <si>
    <t>A126298458J</t>
  </si>
  <si>
    <t>A126286794W</t>
  </si>
  <si>
    <t>A126275134K</t>
  </si>
  <si>
    <t>A126298462X</t>
  </si>
  <si>
    <t>A126286798F</t>
  </si>
  <si>
    <t>A126275050A</t>
  </si>
  <si>
    <t>A126298378J</t>
  </si>
  <si>
    <t>A126286714K</t>
  </si>
  <si>
    <t>A126275018A</t>
  </si>
  <si>
    <t>A126298346R</t>
  </si>
  <si>
    <t>A126286682C</t>
  </si>
  <si>
    <t>A126275202A</t>
  </si>
  <si>
    <t>A126298530R</t>
  </si>
  <si>
    <t>A126286866W</t>
  </si>
  <si>
    <t>A126275086C</t>
  </si>
  <si>
    <t>A126298414F</t>
  </si>
  <si>
    <t>A126286750V</t>
  </si>
  <si>
    <t>A126275158C</t>
  </si>
  <si>
    <t>A126298486T</t>
  </si>
  <si>
    <t>A126286822V</t>
  </si>
  <si>
    <t>A126274342K</t>
  </si>
  <si>
    <t>A126297670X</t>
  </si>
  <si>
    <t>A126286006W</t>
  </si>
  <si>
    <t>A126274298L</t>
  </si>
  <si>
    <t>A126297626R</t>
  </si>
  <si>
    <t>A126285962C</t>
  </si>
  <si>
    <t>A126274226A</t>
  </si>
  <si>
    <t>A126297554R</t>
  </si>
  <si>
    <t>A126285890C</t>
  </si>
  <si>
    <t>A126274302T</t>
  </si>
  <si>
    <t>A126297630F</t>
  </si>
  <si>
    <t>A126285966L</t>
  </si>
  <si>
    <t>A126274306A</t>
  </si>
  <si>
    <t>A126297634R</t>
  </si>
  <si>
    <t>A126285970C</t>
  </si>
  <si>
    <t>A126274230T</t>
  </si>
  <si>
    <t>A126297558X</t>
  </si>
  <si>
    <t>A126285894L</t>
  </si>
  <si>
    <t>A126274234A</t>
  </si>
  <si>
    <t>A126297562R</t>
  </si>
  <si>
    <t>A126285898W</t>
  </si>
  <si>
    <t>A126274274V</t>
  </si>
  <si>
    <t>A126297602W</t>
  </si>
  <si>
    <t>A126285938C</t>
  </si>
  <si>
    <t>A126274190K</t>
  </si>
  <si>
    <t>A126297518F</t>
  </si>
  <si>
    <t>A126285854V</t>
  </si>
  <si>
    <t>A126274310T</t>
  </si>
  <si>
    <t>A126297638X</t>
  </si>
  <si>
    <t>A126285974L</t>
  </si>
  <si>
    <t>A126274278C</t>
  </si>
  <si>
    <t>A126297606F</t>
  </si>
  <si>
    <t>A126285942V</t>
  </si>
  <si>
    <t>A126274322A</t>
  </si>
  <si>
    <t>A126297650R</t>
  </si>
  <si>
    <t>A126285986W</t>
  </si>
  <si>
    <t>A126274194V</t>
  </si>
  <si>
    <t>A126297522W</t>
  </si>
  <si>
    <t>A126285858C</t>
  </si>
  <si>
    <t>A126274130J</t>
  </si>
  <si>
    <t>A126297458R</t>
  </si>
  <si>
    <t>A126285794C</t>
  </si>
  <si>
    <t>A126274158K</t>
  </si>
  <si>
    <t>A126297486X</t>
  </si>
  <si>
    <t>A126285822A</t>
  </si>
  <si>
    <t>A126274238K</t>
  </si>
  <si>
    <t>A126297566X</t>
  </si>
  <si>
    <t>A126285902A</t>
  </si>
  <si>
    <t>A126274162A</t>
  </si>
  <si>
    <t>A126297490R</t>
  </si>
  <si>
    <t>A126285826K</t>
  </si>
  <si>
    <t>A126274242A</t>
  </si>
  <si>
    <t>A126297570R</t>
  </si>
  <si>
    <t>A126285906K</t>
  </si>
  <si>
    <t>A126274246K</t>
  </si>
  <si>
    <t>A126297574X</t>
  </si>
  <si>
    <t>A126285910A</t>
  </si>
  <si>
    <t>A126274326K</t>
  </si>
  <si>
    <t>A126297654X</t>
  </si>
  <si>
    <t>A126285990L</t>
  </si>
  <si>
    <t>A126274134T</t>
  </si>
  <si>
    <t>A126297462F</t>
  </si>
  <si>
    <t>A126285798L</t>
  </si>
  <si>
    <t>A126274314A</t>
  </si>
  <si>
    <t>A126297642R</t>
  </si>
  <si>
    <t>A126285978W</t>
  </si>
  <si>
    <t>A126274318K</t>
  </si>
  <si>
    <t>A126297646X</t>
  </si>
  <si>
    <t>A126285982L</t>
  </si>
  <si>
    <t>A126274138A</t>
  </si>
  <si>
    <t>A126297466R</t>
  </si>
  <si>
    <t>A126285802T</t>
  </si>
  <si>
    <t>A126274198C</t>
  </si>
  <si>
    <t>A126297526F</t>
  </si>
  <si>
    <t>A126285862V</t>
  </si>
  <si>
    <t>A126274250A</t>
  </si>
  <si>
    <t>A126297578J</t>
  </si>
  <si>
    <t>A126285914K</t>
  </si>
  <si>
    <t>A126274330A</t>
  </si>
  <si>
    <t>A126297658J</t>
  </si>
  <si>
    <t>A126285994W</t>
  </si>
  <si>
    <t>A126274142T</t>
  </si>
  <si>
    <t>A126297470F</t>
  </si>
  <si>
    <t>A126285806A</t>
  </si>
  <si>
    <t>A126274282V</t>
  </si>
  <si>
    <t>A126297610W</t>
  </si>
  <si>
    <t>A126285946C</t>
  </si>
  <si>
    <t>A126274286C</t>
  </si>
  <si>
    <t>A126297614F</t>
  </si>
  <si>
    <t>A126285950V</t>
  </si>
  <si>
    <t>A126274174K</t>
  </si>
  <si>
    <t>A126297502L</t>
  </si>
  <si>
    <t>A126285838V</t>
  </si>
  <si>
    <t>A126274146A</t>
  </si>
  <si>
    <t>A126297474R</t>
  </si>
  <si>
    <t>A126285810T</t>
  </si>
  <si>
    <t>A126274202J</t>
  </si>
  <si>
    <t>A126297530W</t>
  </si>
  <si>
    <t>A126285866C</t>
  </si>
  <si>
    <t>A126274166K</t>
  </si>
  <si>
    <t>A126297494X</t>
  </si>
  <si>
    <t>A126285830A</t>
  </si>
  <si>
    <t>A126274206T</t>
  </si>
  <si>
    <t>A126297534F</t>
  </si>
  <si>
    <t>A126285870V</t>
  </si>
  <si>
    <t>A126274178V</t>
  </si>
  <si>
    <t>A126297506W</t>
  </si>
  <si>
    <t>A126285842K</t>
  </si>
  <si>
    <t>A126274210J</t>
  </si>
  <si>
    <t>A126297538R</t>
  </si>
  <si>
    <t>A126285874C</t>
  </si>
  <si>
    <t>A126274254K</t>
  </si>
  <si>
    <t>A126297582X</t>
  </si>
  <si>
    <t>A126285918V</t>
  </si>
  <si>
    <t>A126274214T</t>
  </si>
  <si>
    <t>A126297542F</t>
  </si>
  <si>
    <t>Victoria ;  &gt;&gt;&gt; Promoted or transferred last year ;  &gt; Females ;</t>
  </si>
  <si>
    <t>Victoria ;  &gt;&gt;&gt;&gt; Promoted and transferred last year ;  Persons ;</t>
  </si>
  <si>
    <t>Victoria ;  &gt;&gt;&gt;&gt; Promoted and transferred last year ;  &gt; Males ;</t>
  </si>
  <si>
    <t>Victoria ;  &gt;&gt;&gt;&gt; Promoted and transferred last year ;  &gt; Females ;</t>
  </si>
  <si>
    <t>Victoria ;  &gt;&gt;&gt;&gt; Promoted only last year ;  Persons ;</t>
  </si>
  <si>
    <t>Victoria ;  &gt;&gt;&gt;&gt; Promoted only last year ;  &gt; Males ;</t>
  </si>
  <si>
    <t>Victoria ;  &gt;&gt;&gt;&gt; Promoted only last year ;  &gt; Females ;</t>
  </si>
  <si>
    <t>Victoria ;  &gt;&gt;&gt;&gt; Transferred only last year ;  Persons ;</t>
  </si>
  <si>
    <t>Victoria ;  &gt;&gt;&gt;&gt; Transferred only last year ;  &gt; Males ;</t>
  </si>
  <si>
    <t>Victoria ;  &gt;&gt;&gt;&gt; Transferred only last year ;  &gt; Females ;</t>
  </si>
  <si>
    <t>Victoria ;  &gt;&gt;&gt; Was not promoted or transferred last year ;  Persons ;</t>
  </si>
  <si>
    <t>Victoria ;  &gt;&gt;&gt; Was not promoted or transferred last year ;  &gt; Males ;</t>
  </si>
  <si>
    <t>Victoria ;  &gt;&gt;&gt; Was not promoted or transferred last year ;  &gt; Females ;</t>
  </si>
  <si>
    <t>Victoria ;  &gt;&gt; Owner managers and contributing family workers ;  Persons ;</t>
  </si>
  <si>
    <t>Victoria ;  &gt;&gt; Owner managers and contributing family workers ;  &gt; Males ;</t>
  </si>
  <si>
    <t>Victoria ;  &gt;&gt; Owner managers and contributing family workers ;  &gt; Females ;</t>
  </si>
  <si>
    <t>Victoria ;  &gt;&gt;&gt; No change in usual weekly hours last year ;  Persons ;</t>
  </si>
  <si>
    <t>Victoria ;  &gt;&gt;&gt; No change in usual weekly hours last year ;  &gt; Males ;</t>
  </si>
  <si>
    <t>Victoria ;  &gt;&gt;&gt; No change in usual weekly hours last year ;  &gt; Females ;</t>
  </si>
  <si>
    <t>Victoria ;  &gt;&gt;&gt; Usual weekly hours increased last year ;  Persons ;</t>
  </si>
  <si>
    <t>Victoria ;  &gt;&gt;&gt; Usual weekly hours increased last year ;  &gt; Males ;</t>
  </si>
  <si>
    <t>Victoria ;  &gt;&gt;&gt; Usual weekly hours increased last year ;  &gt; Females ;</t>
  </si>
  <si>
    <t>Victoria ;  &gt;&gt;&gt; Usual weekly hours decreased last year ;  Persons ;</t>
  </si>
  <si>
    <t>Victoria ;  &gt;&gt;&gt; Usual weekly hours decreased last year ;  &gt; Males ;</t>
  </si>
  <si>
    <t>Victoria ;  &gt;&gt;&gt; Usual weekly hours decreased last year ;  &gt; Females ;</t>
  </si>
  <si>
    <t>Queensland ;  Employed total ;  Persons ;</t>
  </si>
  <si>
    <t>Queensland ;  Employed total ;  &gt; Males ;</t>
  </si>
  <si>
    <t>Queensland ;  Employed total ;  &gt; Females ;</t>
  </si>
  <si>
    <t>Queensland ;  &gt; Less than 12 months in main job ;  Persons ;</t>
  </si>
  <si>
    <t>Queensland ;  &gt; Less than 12 months in main job ;  &gt; Males ;</t>
  </si>
  <si>
    <t>Queensland ;  &gt; Less than 12 months in main job ;  &gt; Females ;</t>
  </si>
  <si>
    <t>Queensland ;  &gt;&gt; Changed jobs in last 12 months ;  Persons ;</t>
  </si>
  <si>
    <t>Queensland ;  &gt;&gt; Changed jobs in last 12 months ;  &gt; Males ;</t>
  </si>
  <si>
    <t>Queensland ;  &gt;&gt; Changed jobs in last 12 months ;  &gt; Females ;</t>
  </si>
  <si>
    <t>Queensland ;  &gt;&gt;&gt; Changed jobs in the same industry division ;  Persons ;</t>
  </si>
  <si>
    <t>Queensland ;  &gt;&gt;&gt; Changed jobs in the same industry division ;  &gt; Males ;</t>
  </si>
  <si>
    <t>Queensland ;  &gt;&gt;&gt; Changed jobs in the same industry division ;  &gt; Females ;</t>
  </si>
  <si>
    <t>Queensland ;  &gt;&gt;&gt; Changed jobs into a different industry division ;  Persons ;</t>
  </si>
  <si>
    <t>Queensland ;  &gt;&gt;&gt; Changed jobs into a different industry division ;  &gt; Males ;</t>
  </si>
  <si>
    <t>Queensland ;  &gt;&gt;&gt; Changed jobs into a different industry division ;  &gt; Females ;</t>
  </si>
  <si>
    <t>Queensland ;  &gt;&gt;&gt; Changed jobs in the same major occupation group ;  Persons ;</t>
  </si>
  <si>
    <t>Queensland ;  &gt;&gt;&gt; Changed jobs in the same major occupation group ;  &gt; Males ;</t>
  </si>
  <si>
    <t>Queensland ;  &gt;&gt;&gt; Changed jobs in the same major occupation group ;  &gt; Females ;</t>
  </si>
  <si>
    <t>Queensland ;  &gt;&gt;&gt; Changed jobs into a different major occupation group ;  Persons ;</t>
  </si>
  <si>
    <t>Queensland ;  &gt;&gt;&gt; Changed jobs into a different major occupation group ;  &gt; Males ;</t>
  </si>
  <si>
    <t>Queensland ;  &gt;&gt;&gt; Changed jobs into a different major occupation group ;  &gt; Females ;</t>
  </si>
  <si>
    <t>Queensland ;  &gt;&gt;&gt; Changed to a job with the same usual hours ;  Persons ;</t>
  </si>
  <si>
    <t>Queensland ;  &gt;&gt;&gt; Changed to a job with the same usual hours ;  &gt; Males ;</t>
  </si>
  <si>
    <t>Queensland ;  &gt;&gt;&gt; Changed to a job with the same usual hours ;  &gt; Females ;</t>
  </si>
  <si>
    <t>Queensland ;  &gt;&gt;&gt; Changed to a job with more usual hours ;  Persons ;</t>
  </si>
  <si>
    <t>Queensland ;  &gt;&gt;&gt; Changed to a job with more usual hours ;  &gt; Males ;</t>
  </si>
  <si>
    <t>Queensland ;  &gt;&gt;&gt; Changed to a job with more usual hours ;  &gt; Females ;</t>
  </si>
  <si>
    <t>Queensland ;  &gt;&gt;&gt;&gt; Changed to a job with more full-time hours ;  Persons ;</t>
  </si>
  <si>
    <t>Queensland ;  &gt;&gt;&gt;&gt; Changed to a job with more full-time hours ;  &gt; Males ;</t>
  </si>
  <si>
    <t>Queensland ;  &gt;&gt;&gt;&gt; Changed to a job with more full-time hours ;  &gt; Females ;</t>
  </si>
  <si>
    <t>Queensland ;  &gt;&gt;&gt;&gt; Changed from a part-time job to a full-time job ;  Persons ;</t>
  </si>
  <si>
    <t>Queensland ;  &gt;&gt;&gt;&gt; Changed from a part-time job to a full-time job ;  &gt; Males ;</t>
  </si>
  <si>
    <t>Queensland ;  &gt;&gt;&gt;&gt; Changed from a part-time job to a full-time job ;  &gt; Females ;</t>
  </si>
  <si>
    <t>Queensland ;  &gt;&gt;&gt;&gt; Changed to a job with more part-time hours ;  Persons ;</t>
  </si>
  <si>
    <t>Queensland ;  &gt;&gt;&gt;&gt; Changed to a job with more part-time hours ;  &gt; Males ;</t>
  </si>
  <si>
    <t>Queensland ;  &gt;&gt;&gt;&gt; Changed to a job with more part-time hours ;  &gt; Females ;</t>
  </si>
  <si>
    <t>Queensland ;  &gt;&gt;&gt; Changed to a job with fewer usual hours ;  Persons ;</t>
  </si>
  <si>
    <t>Queensland ;  &gt;&gt;&gt; Changed to a job with fewer usual hours ;  &gt; Males ;</t>
  </si>
  <si>
    <t>Queensland ;  &gt;&gt;&gt; Changed to a job with fewer usual hours ;  &gt; Females ;</t>
  </si>
  <si>
    <t>Queensland ;  &gt;&gt;&gt;&gt; Changed to a job with fewer full-time hours ;  Persons ;</t>
  </si>
  <si>
    <t>Queensland ;  &gt;&gt;&gt;&gt; Changed to a job with fewer full-time hours ;  &gt; Males ;</t>
  </si>
  <si>
    <t>Queensland ;  &gt;&gt;&gt;&gt; Changed to a job with fewer full-time hours ;  &gt; Females ;</t>
  </si>
  <si>
    <t>Queensland ;  &gt;&gt;&gt;&gt; Changed from a full-time job to a part-time job ;  Persons ;</t>
  </si>
  <si>
    <t>Queensland ;  &gt;&gt;&gt;&gt; Changed from a full-time job to a part-time job ;  &gt; Males ;</t>
  </si>
  <si>
    <t>Queensland ;  &gt;&gt;&gt;&gt; Changed from a full-time job to a part-time job ;  &gt; Females ;</t>
  </si>
  <si>
    <t>Queensland ;  &gt;&gt;&gt;&gt; Changed to a job with fewer part-time hours ;  Persons ;</t>
  </si>
  <si>
    <t>Queensland ;  &gt;&gt;&gt;&gt; Changed to a job with fewer part-time hours ;  &gt; Males ;</t>
  </si>
  <si>
    <t>Queensland ;  &gt;&gt;&gt;&gt; Changed to a job with fewer part-time hours ;  &gt; Females ;</t>
  </si>
  <si>
    <t>Queensland ;  &gt;&gt;&gt; Changed jobs with the same status in employment ;  Persons ;</t>
  </si>
  <si>
    <t>Queensland ;  &gt;&gt;&gt; Changed jobs with the same status in employment ;  &gt; Males ;</t>
  </si>
  <si>
    <t>Queensland ;  &gt;&gt;&gt; Changed jobs with the same status in employment ;  &gt; Females ;</t>
  </si>
  <si>
    <t>Queensland ;  &gt;&gt;&gt; Changed jobs with a different status in employment ;  Persons ;</t>
  </si>
  <si>
    <t>Queensland ;  &gt;&gt;&gt; Changed jobs with a different status in employment ;  &gt; Males ;</t>
  </si>
  <si>
    <t>Queensland ;  &gt;&gt;&gt; Changed jobs with a different status in employment ;  &gt; Females ;</t>
  </si>
  <si>
    <t>Queensland ;  &gt;&gt; Did not change jobs in last 12 months ;  Persons ;</t>
  </si>
  <si>
    <t>Queensland ;  &gt;&gt; Did not change jobs in last 12 months ;  &gt; Males ;</t>
  </si>
  <si>
    <t>Queensland ;  &gt;&gt; Did not change jobs in last 12 months ;  &gt; Females ;</t>
  </si>
  <si>
    <t>Queensland ;  &gt; 12 months or more in main job ;  Persons ;</t>
  </si>
  <si>
    <t>Queensland ;  &gt; 12 months or more in main job ;  &gt; Males ;</t>
  </si>
  <si>
    <t>Queensland ;  &gt; 12 months or more in main job ;  &gt; Females ;</t>
  </si>
  <si>
    <t>Queensland ;  &gt;&gt; Employees ;  Persons ;</t>
  </si>
  <si>
    <t>Queensland ;  &gt;&gt; Employees ;  &gt; Males ;</t>
  </si>
  <si>
    <t>Queensland ;  &gt;&gt; Employees ;  &gt; Females ;</t>
  </si>
  <si>
    <t>Queensland ;  &gt;&gt;&gt; No change in occupation with current employer last year ;  Persons ;</t>
  </si>
  <si>
    <t>Queensland ;  &gt;&gt;&gt; No change in occupation with current employer last year ;  &gt; Males ;</t>
  </si>
  <si>
    <t>Queensland ;  &gt;&gt;&gt; No change in occupation with current employer last year ;  &gt; Females ;</t>
  </si>
  <si>
    <t>Queensland ;  &gt;&gt;&gt; Changed occupations with current employer in the same major group last year ;  Persons ;</t>
  </si>
  <si>
    <t>Queensland ;  &gt;&gt;&gt; Changed occupations with current employer in the same major group last year ;  &gt; Males ;</t>
  </si>
  <si>
    <t>Queensland ;  &gt;&gt;&gt; Changed occupations with current employer in the same major group last year ;  &gt; Females ;</t>
  </si>
  <si>
    <t>Queensland ;  &gt;&gt;&gt; Changed occupations with current employer into a different major group last year ;  Persons ;</t>
  </si>
  <si>
    <t>Queensland ;  &gt;&gt;&gt; Changed occupations with current employer into a different major group last year ;  &gt; Males ;</t>
  </si>
  <si>
    <t>Queensland ;  &gt;&gt;&gt; Changed occupations with current employer into a different major group last year ;  &gt; Females ;</t>
  </si>
  <si>
    <t>Queensland ;  &gt;&gt;&gt; No change in usual weekly hours with current employer last year ;  Persons ;</t>
  </si>
  <si>
    <t>Queensland ;  &gt;&gt;&gt; No change in usual weekly hours with current employer last year ;  &gt; Males ;</t>
  </si>
  <si>
    <t>Queensland ;  &gt;&gt;&gt; No change in usual weekly hours with current employer last year ;  &gt; Females ;</t>
  </si>
  <si>
    <t>Queensland ;  &gt;&gt;&gt; Usual weekly hours increased with current employer last year ;  Persons ;</t>
  </si>
  <si>
    <t>Queensland ;  &gt;&gt;&gt; Usual weekly hours increased with current employer last year ;  &gt; Males ;</t>
  </si>
  <si>
    <t>Queensland ;  &gt;&gt;&gt; Usual weekly hours increased with current employer last year ;  &gt; Females ;</t>
  </si>
  <si>
    <t>Queensland ;  &gt;&gt;&gt;&gt; Usual weekly hours increased with more full-time hours last year ;  Persons ;</t>
  </si>
  <si>
    <t>Queensland ;  &gt;&gt;&gt;&gt; Usual weekly hours increased with more full-time hours last year ;  &gt; Males ;</t>
  </si>
  <si>
    <t>Queensland ;  &gt;&gt;&gt;&gt; Usual weekly hours increased with more full-time hours last year ;  &gt; Females ;</t>
  </si>
  <si>
    <t>Queensland ;  &gt;&gt;&gt;&gt; Usual weekly hours increased from part-time to full-time hours last year ;  Persons ;</t>
  </si>
  <si>
    <t>Queensland ;  &gt;&gt;&gt;&gt; Usual weekly hours increased from part-time to full-time hours last year ;  &gt; Males ;</t>
  </si>
  <si>
    <t>Queensland ;  &gt;&gt;&gt;&gt; Usual weekly hours increased from part-time to full-time hours last year ;  &gt; Females ;</t>
  </si>
  <si>
    <t>Queensland ;  &gt;&gt;&gt;&gt; Usual weekly hours increased with more part-time hours last year ;  Persons ;</t>
  </si>
  <si>
    <t>Queensland ;  &gt;&gt;&gt;&gt; Usual weekly hours increased with more part-time hours last year ;  &gt; Males ;</t>
  </si>
  <si>
    <t>Queensland ;  &gt;&gt;&gt;&gt; Usual weekly hours increased with more part-time hours last year ;  &gt; Females ;</t>
  </si>
  <si>
    <t>Queensland ;  &gt;&gt;&gt; Usual weekly hours decreased with current employer last year ;  Persons ;</t>
  </si>
  <si>
    <t>Queensland ;  &gt;&gt;&gt; Usual weekly hours decreased with current employer last year ;  &gt; Males ;</t>
  </si>
  <si>
    <t>Queensland ;  &gt;&gt;&gt; Usual weekly hours decreased with current employer last year ;  &gt; Females ;</t>
  </si>
  <si>
    <t>Queensland ;  &gt;&gt;&gt;&gt; Usual weekly hours decreased with fewer full-time hours last year ;  Persons ;</t>
  </si>
  <si>
    <t>Queensland ;  &gt;&gt;&gt;&gt; Usual weekly hours decreased with fewer full-time hours last year ;  &gt; Males ;</t>
  </si>
  <si>
    <t>Queensland ;  &gt;&gt;&gt;&gt; Usual weekly hours decreased with fewer full-time hours last year ;  &gt; Females ;</t>
  </si>
  <si>
    <t>Queensland ;  &gt;&gt;&gt;&gt; Usual weekly hours decreased from full-time to part-time hours last year ;  Persons ;</t>
  </si>
  <si>
    <t>Queensland ;  &gt;&gt;&gt;&gt; Usual weekly hours decreased from full-time to part-time hours last year ;  &gt; Males ;</t>
  </si>
  <si>
    <t>Queensland ;  &gt;&gt;&gt;&gt; Usual weekly hours decreased from full-time to part-time hours last year ;  &gt; Females ;</t>
  </si>
  <si>
    <t>Queensland ;  &gt;&gt;&gt;&gt; Usual weekly hours decreased with fewer part-time hours last year ;  Persons ;</t>
  </si>
  <si>
    <t>Queensland ;  &gt;&gt;&gt;&gt; Usual weekly hours decreased with fewer part-time hours last year ;  &gt; Males ;</t>
  </si>
  <si>
    <t>Queensland ;  &gt;&gt;&gt;&gt; Usual weekly hours decreased with fewer part-time hours last year ;  &gt; Females ;</t>
  </si>
  <si>
    <t>Queensland ;  &gt;&gt;&gt; Did not know or usual weekly hours varied last year ;  Persons ;</t>
  </si>
  <si>
    <t>Queensland ;  &gt;&gt;&gt; Did not know or usual weekly hours varied last year ;  &gt; Males ;</t>
  </si>
  <si>
    <t>Queensland ;  &gt;&gt;&gt; Did not know or usual weekly hours varied last year ;  &gt; Females ;</t>
  </si>
  <si>
    <t>Queensland ;  &gt;&gt;&gt; Promoted last year ;  Persons ;</t>
  </si>
  <si>
    <t>Queensland ;  &gt;&gt;&gt; Promoted last year ;  &gt; Males ;</t>
  </si>
  <si>
    <t>Queensland ;  &gt;&gt;&gt; Promoted last year ;  &gt; Females ;</t>
  </si>
  <si>
    <t>Queensland ;  &gt;&gt;&gt; Was not promoted last year ;  Persons ;</t>
  </si>
  <si>
    <t>Queensland ;  &gt;&gt;&gt; Was not promoted last year ;  &gt; Males ;</t>
  </si>
  <si>
    <t>Queensland ;  &gt;&gt;&gt; Was not promoted last year ;  &gt; Females ;</t>
  </si>
  <si>
    <t>Queensland ;  &gt;&gt;&gt; Transferred last year ;  Persons ;</t>
  </si>
  <si>
    <t>Queensland ;  &gt;&gt;&gt; Transferred last year ;  &gt; Males ;</t>
  </si>
  <si>
    <t>Queensland ;  &gt;&gt;&gt; Transferred last year ;  &gt; Females ;</t>
  </si>
  <si>
    <t>Queensland ;  &gt;&gt;&gt; Was not transferred last year ;  Persons ;</t>
  </si>
  <si>
    <t>Queensland ;  &gt;&gt;&gt; Was not transferred last year ;  &gt; Males ;</t>
  </si>
  <si>
    <t>Queensland ;  &gt;&gt;&gt; Was not transferred last year ;  &gt; Females ;</t>
  </si>
  <si>
    <t>Queensland ;  &gt;&gt;&gt; Promoted or transferred last year ;  Persons ;</t>
  </si>
  <si>
    <t>Queensland ;  &gt;&gt;&gt; Promoted or transferred last year ;  &gt; Males ;</t>
  </si>
  <si>
    <t>Queensland ;  &gt;&gt;&gt; Promoted or transferred last year ;  &gt; Females ;</t>
  </si>
  <si>
    <t>Queensland ;  &gt;&gt;&gt;&gt; Promoted and transferred last year ;  Persons ;</t>
  </si>
  <si>
    <t>Queensland ;  &gt;&gt;&gt;&gt; Promoted and transferred last year ;  &gt; Males ;</t>
  </si>
  <si>
    <t>Queensland ;  &gt;&gt;&gt;&gt; Promoted and transferred last year ;  &gt; Females ;</t>
  </si>
  <si>
    <t>Queensland ;  &gt;&gt;&gt;&gt; Promoted only last year ;  Persons ;</t>
  </si>
  <si>
    <t>Queensland ;  &gt;&gt;&gt;&gt; Promoted only last year ;  &gt; Males ;</t>
  </si>
  <si>
    <t>Queensland ;  &gt;&gt;&gt;&gt; Promoted only last year ;  &gt; Females ;</t>
  </si>
  <si>
    <t>Queensland ;  &gt;&gt;&gt;&gt; Transferred only last year ;  Persons ;</t>
  </si>
  <si>
    <t>Queensland ;  &gt;&gt;&gt;&gt; Transferred only last year ;  &gt; Males ;</t>
  </si>
  <si>
    <t>Queensland ;  &gt;&gt;&gt;&gt; Transferred only last year ;  &gt; Females ;</t>
  </si>
  <si>
    <t>Queensland ;  &gt;&gt;&gt; Was not promoted or transferred last year ;  Persons ;</t>
  </si>
  <si>
    <t>Queensland ;  &gt;&gt;&gt; Was not promoted or transferred last year ;  &gt; Males ;</t>
  </si>
  <si>
    <t>Queensland ;  &gt;&gt;&gt; Was not promoted or transferred last year ;  &gt; Females ;</t>
  </si>
  <si>
    <t>Queensland ;  &gt;&gt; Owner managers and contributing family workers ;  Persons ;</t>
  </si>
  <si>
    <t>Queensland ;  &gt;&gt; Owner managers and contributing family workers ;  &gt; Males ;</t>
  </si>
  <si>
    <t>Queensland ;  &gt;&gt; Owner managers and contributing family workers ;  &gt; Females ;</t>
  </si>
  <si>
    <t>Queensland ;  &gt;&gt;&gt; No change in usual weekly hours last year ;  Persons ;</t>
  </si>
  <si>
    <t>Queensland ;  &gt;&gt;&gt; No change in usual weekly hours last year ;  &gt; Males ;</t>
  </si>
  <si>
    <t>Queensland ;  &gt;&gt;&gt; No change in usual weekly hours last year ;  &gt; Females ;</t>
  </si>
  <si>
    <t>Queensland ;  &gt;&gt;&gt; Usual weekly hours increased last year ;  Persons ;</t>
  </si>
  <si>
    <t>Queensland ;  &gt;&gt;&gt; Usual weekly hours increased last year ;  &gt; Males ;</t>
  </si>
  <si>
    <t>Queensland ;  &gt;&gt;&gt; Usual weekly hours increased last year ;  &gt; Females ;</t>
  </si>
  <si>
    <t>Queensland ;  &gt;&gt;&gt; Usual weekly hours decreased last year ;  Persons ;</t>
  </si>
  <si>
    <t>Queensland ;  &gt;&gt;&gt; Usual weekly hours decreased last year ;  &gt; Males ;</t>
  </si>
  <si>
    <t>Queensland ;  &gt;&gt;&gt; Usual weekly hours decreased last year ;  &gt; Females ;</t>
  </si>
  <si>
    <t>South Australia ;  Employed total ;  Persons ;</t>
  </si>
  <si>
    <t>South Australia ;  Employed total ;  &gt; Males ;</t>
  </si>
  <si>
    <t>South Australia ;  Employed total ;  &gt; Females ;</t>
  </si>
  <si>
    <t>South Australia ;  &gt; Less than 12 months in main job ;  Persons ;</t>
  </si>
  <si>
    <t>South Australia ;  &gt; Less than 12 months in main job ;  &gt; Males ;</t>
  </si>
  <si>
    <t>South Australia ;  &gt; Less than 12 months in main job ;  &gt; Females ;</t>
  </si>
  <si>
    <t>South Australia ;  &gt;&gt; Changed jobs in last 12 months ;  Persons ;</t>
  </si>
  <si>
    <t>South Australia ;  &gt;&gt; Changed jobs in last 12 months ;  &gt; Males ;</t>
  </si>
  <si>
    <t>South Australia ;  &gt;&gt; Changed jobs in last 12 months ;  &gt; Females ;</t>
  </si>
  <si>
    <t>South Australia ;  &gt;&gt;&gt; Changed jobs in the same industry division ;  Persons ;</t>
  </si>
  <si>
    <t>South Australia ;  &gt;&gt;&gt; Changed jobs in the same industry division ;  &gt; Males ;</t>
  </si>
  <si>
    <t>South Australia ;  &gt;&gt;&gt; Changed jobs in the same industry division ;  &gt; Females ;</t>
  </si>
  <si>
    <t>South Australia ;  &gt;&gt;&gt; Changed jobs into a different industry division ;  Persons ;</t>
  </si>
  <si>
    <t>South Australia ;  &gt;&gt;&gt; Changed jobs into a different industry division ;  &gt; Males ;</t>
  </si>
  <si>
    <t>South Australia ;  &gt;&gt;&gt; Changed jobs into a different industry division ;  &gt; Females ;</t>
  </si>
  <si>
    <t>South Australia ;  &gt;&gt;&gt; Changed jobs in the same major occupation group ;  Persons ;</t>
  </si>
  <si>
    <t>South Australia ;  &gt;&gt;&gt; Changed jobs in the same major occupation group ;  &gt; Males ;</t>
  </si>
  <si>
    <t>South Australia ;  &gt;&gt;&gt; Changed jobs in the same major occupation group ;  &gt; Females ;</t>
  </si>
  <si>
    <t>South Australia ;  &gt;&gt;&gt; Changed jobs into a different major occupation group ;  Persons ;</t>
  </si>
  <si>
    <t>South Australia ;  &gt;&gt;&gt; Changed jobs into a different major occupation group ;  &gt; Males ;</t>
  </si>
  <si>
    <t>South Australia ;  &gt;&gt;&gt; Changed jobs into a different major occupation group ;  &gt; Females ;</t>
  </si>
  <si>
    <t>South Australia ;  &gt;&gt;&gt; Changed to a job with the same usual hours ;  Persons ;</t>
  </si>
  <si>
    <t>South Australia ;  &gt;&gt;&gt; Changed to a job with the same usual hours ;  &gt; Males ;</t>
  </si>
  <si>
    <t>South Australia ;  &gt;&gt;&gt; Changed to a job with the same usual hours ;  &gt; Females ;</t>
  </si>
  <si>
    <t>South Australia ;  &gt;&gt;&gt; Changed to a job with more usual hours ;  Persons ;</t>
  </si>
  <si>
    <t>South Australia ;  &gt;&gt;&gt; Changed to a job with more usual hours ;  &gt; Males ;</t>
  </si>
  <si>
    <t>South Australia ;  &gt;&gt;&gt; Changed to a job with more usual hours ;  &gt; Females ;</t>
  </si>
  <si>
    <t>South Australia ;  &gt;&gt;&gt;&gt; Changed to a job with more full-time hours ;  Persons ;</t>
  </si>
  <si>
    <t>South Australia ;  &gt;&gt;&gt;&gt; Changed to a job with more full-time hours ;  &gt; Males ;</t>
  </si>
  <si>
    <t>South Australia ;  &gt;&gt;&gt;&gt; Changed to a job with more full-time hours ;  &gt; Females ;</t>
  </si>
  <si>
    <t>South Australia ;  &gt;&gt;&gt;&gt; Changed from a part-time job to a full-time job ;  Persons ;</t>
  </si>
  <si>
    <t>South Australia ;  &gt;&gt;&gt;&gt; Changed from a part-time job to a full-time job ;  &gt; Males ;</t>
  </si>
  <si>
    <t>South Australia ;  &gt;&gt;&gt;&gt; Changed from a part-time job to a full-time job ;  &gt; Females ;</t>
  </si>
  <si>
    <t>South Australia ;  &gt;&gt;&gt;&gt; Changed to a job with more part-time hours ;  Persons ;</t>
  </si>
  <si>
    <t>South Australia ;  &gt;&gt;&gt;&gt; Changed to a job with more part-time hours ;  &gt; Males ;</t>
  </si>
  <si>
    <t>South Australia ;  &gt;&gt;&gt;&gt; Changed to a job with more part-time hours ;  &gt; Females ;</t>
  </si>
  <si>
    <t>South Australia ;  &gt;&gt;&gt; Changed to a job with fewer usual hours ;  Persons ;</t>
  </si>
  <si>
    <t>South Australia ;  &gt;&gt;&gt; Changed to a job with fewer usual hours ;  &gt; Males ;</t>
  </si>
  <si>
    <t>South Australia ;  &gt;&gt;&gt; Changed to a job with fewer usual hours ;  &gt; Females ;</t>
  </si>
  <si>
    <t>South Australia ;  &gt;&gt;&gt;&gt; Changed to a job with fewer full-time hours ;  Persons ;</t>
  </si>
  <si>
    <t>South Australia ;  &gt;&gt;&gt;&gt; Changed to a job with fewer full-time hours ;  &gt; Males ;</t>
  </si>
  <si>
    <t>South Australia ;  &gt;&gt;&gt;&gt; Changed to a job with fewer full-time hours ;  &gt; Females ;</t>
  </si>
  <si>
    <t>A126285878L</t>
  </si>
  <si>
    <t>A126274182K</t>
  </si>
  <si>
    <t>A126297510L</t>
  </si>
  <si>
    <t>A126285846V</t>
  </si>
  <si>
    <t>A126274290V</t>
  </si>
  <si>
    <t>A126297618R</t>
  </si>
  <si>
    <t>A126285954C</t>
  </si>
  <si>
    <t>A126274258V</t>
  </si>
  <si>
    <t>A126297586J</t>
  </si>
  <si>
    <t>A126285922K</t>
  </si>
  <si>
    <t>A126274262K</t>
  </si>
  <si>
    <t>A126297590X</t>
  </si>
  <si>
    <t>A126285926V</t>
  </si>
  <si>
    <t>A126274334K</t>
  </si>
  <si>
    <t>A126297662X</t>
  </si>
  <si>
    <t>A126285998F</t>
  </si>
  <si>
    <t>A126274150T</t>
  </si>
  <si>
    <t>A126297478X</t>
  </si>
  <si>
    <t>A126285814A</t>
  </si>
  <si>
    <t>A126274218A</t>
  </si>
  <si>
    <t>A126297546R</t>
  </si>
  <si>
    <t>A126285882C</t>
  </si>
  <si>
    <t>A126274170A</t>
  </si>
  <si>
    <t>A126297498J</t>
  </si>
  <si>
    <t>A126285834K</t>
  </si>
  <si>
    <t>A126274266V</t>
  </si>
  <si>
    <t>A126297594J</t>
  </si>
  <si>
    <t>A126285930K</t>
  </si>
  <si>
    <t>A126274270K</t>
  </si>
  <si>
    <t>A126297598T</t>
  </si>
  <si>
    <t>A126285934V</t>
  </si>
  <si>
    <t>A126274186V</t>
  </si>
  <si>
    <t>A126297514W</t>
  </si>
  <si>
    <t>A126285850K</t>
  </si>
  <si>
    <t>A126274154A</t>
  </si>
  <si>
    <t>A126297482R</t>
  </si>
  <si>
    <t>A126285818K</t>
  </si>
  <si>
    <t>A126274338V</t>
  </si>
  <si>
    <t>A126297666J</t>
  </si>
  <si>
    <t>A126286002L</t>
  </si>
  <si>
    <t>A126274222T</t>
  </si>
  <si>
    <t>A126297550F</t>
  </si>
  <si>
    <t>A126285886L</t>
  </si>
  <si>
    <t>A126274294C</t>
  </si>
  <si>
    <t>A126297622F</t>
  </si>
  <si>
    <t>A126285958L</t>
  </si>
  <si>
    <t>A126275422C</t>
  </si>
  <si>
    <t>A126298750T</t>
  </si>
  <si>
    <t>A126287086A</t>
  </si>
  <si>
    <t>A126275378F</t>
  </si>
  <si>
    <t>A126298706J</t>
  </si>
  <si>
    <t>A126287042X</t>
  </si>
  <si>
    <t>A126275306V</t>
  </si>
  <si>
    <t>A126298634J</t>
  </si>
  <si>
    <t>A126286970W</t>
  </si>
  <si>
    <t>A126275382W</t>
  </si>
  <si>
    <t>A126298710X</t>
  </si>
  <si>
    <t>A126287046J</t>
  </si>
  <si>
    <t>A126275386F</t>
  </si>
  <si>
    <t>A126298714J</t>
  </si>
  <si>
    <t>A126287050X</t>
  </si>
  <si>
    <t>A126275310K</t>
  </si>
  <si>
    <t>A126298638T</t>
  </si>
  <si>
    <t>A126286974F</t>
  </si>
  <si>
    <t>A126275314V</t>
  </si>
  <si>
    <t>A126298642J</t>
  </si>
  <si>
    <t>A126286978R</t>
  </si>
  <si>
    <t>A126275354L</t>
  </si>
  <si>
    <t>A126298682A</t>
  </si>
  <si>
    <t>A126287018X</t>
  </si>
  <si>
    <t>A126275270C</t>
  </si>
  <si>
    <t>A126298598K</t>
  </si>
  <si>
    <t>A126286934L</t>
  </si>
  <si>
    <t>A126275390W</t>
  </si>
  <si>
    <t>A126298718T</t>
  </si>
  <si>
    <t>A126287054J</t>
  </si>
  <si>
    <t>A126275358W</t>
  </si>
  <si>
    <t>A126298686K</t>
  </si>
  <si>
    <t>A126287022R</t>
  </si>
  <si>
    <t>A126275402V</t>
  </si>
  <si>
    <t>A126298730J</t>
  </si>
  <si>
    <t>A126287066T</t>
  </si>
  <si>
    <t>A126275274L</t>
  </si>
  <si>
    <t>A126298602R</t>
  </si>
  <si>
    <t>A126286938W</t>
  </si>
  <si>
    <t>A126275210A</t>
  </si>
  <si>
    <t>A126298538J</t>
  </si>
  <si>
    <t>A126286874W</t>
  </si>
  <si>
    <t>A126275238C</t>
  </si>
  <si>
    <t>A126298566T</t>
  </si>
  <si>
    <t>A126286902V</t>
  </si>
  <si>
    <t>A126275318C</t>
  </si>
  <si>
    <t>A126298646T</t>
  </si>
  <si>
    <t>A126286982F</t>
  </si>
  <si>
    <t>A126275242V</t>
  </si>
  <si>
    <t>A126298570J</t>
  </si>
  <si>
    <t>A126286906C</t>
  </si>
  <si>
    <t>A126275322V</t>
  </si>
  <si>
    <t>A126298650J</t>
  </si>
  <si>
    <t>A126286986R</t>
  </si>
  <si>
    <t>A126275326C</t>
  </si>
  <si>
    <t>A126298654T</t>
  </si>
  <si>
    <t>A126286990F</t>
  </si>
  <si>
    <t>A126275406C</t>
  </si>
  <si>
    <t>A126298734T</t>
  </si>
  <si>
    <t>A126287070J</t>
  </si>
  <si>
    <t>A126275214K</t>
  </si>
  <si>
    <t>A126298542X</t>
  </si>
  <si>
    <t>A126286878F</t>
  </si>
  <si>
    <t>A126275394F</t>
  </si>
  <si>
    <t>A126298722J</t>
  </si>
  <si>
    <t>A126287058T</t>
  </si>
  <si>
    <t>A126275398R</t>
  </si>
  <si>
    <t>A126298726T</t>
  </si>
  <si>
    <t>A126287062J</t>
  </si>
  <si>
    <t>A126275218V</t>
  </si>
  <si>
    <t>A126298546J</t>
  </si>
  <si>
    <t>A126286882W</t>
  </si>
  <si>
    <t>A126275278W</t>
  </si>
  <si>
    <t>A126298606X</t>
  </si>
  <si>
    <t>A126286942L</t>
  </si>
  <si>
    <t>A126275330V</t>
  </si>
  <si>
    <t>A126298658A</t>
  </si>
  <si>
    <t>A126286994R</t>
  </si>
  <si>
    <t>A126275410V</t>
  </si>
  <si>
    <t>A126298738A</t>
  </si>
  <si>
    <t>A126287074T</t>
  </si>
  <si>
    <t>A126275222K</t>
  </si>
  <si>
    <t>A126298550X</t>
  </si>
  <si>
    <t>A126286886F</t>
  </si>
  <si>
    <t>A126275362L</t>
  </si>
  <si>
    <t>A126298690A</t>
  </si>
  <si>
    <t>A126287026X</t>
  </si>
  <si>
    <t>A126275366W</t>
  </si>
  <si>
    <t>A126298694K</t>
  </si>
  <si>
    <t>A126287030R</t>
  </si>
  <si>
    <t>A126275254C</t>
  </si>
  <si>
    <t>A126298582T</t>
  </si>
  <si>
    <t>A126286918L</t>
  </si>
  <si>
    <t>A126275226V</t>
  </si>
  <si>
    <t>A126298554J</t>
  </si>
  <si>
    <t>A126286890W</t>
  </si>
  <si>
    <t>A126275282L</t>
  </si>
  <si>
    <t>A126298610R</t>
  </si>
  <si>
    <t>A126286946W</t>
  </si>
  <si>
    <t>A126275246C</t>
  </si>
  <si>
    <t>A126298574T</t>
  </si>
  <si>
    <t>A126286910V</t>
  </si>
  <si>
    <t>A126275286W</t>
  </si>
  <si>
    <t>A126298614X</t>
  </si>
  <si>
    <t>A126286950L</t>
  </si>
  <si>
    <t>A126275258L</t>
  </si>
  <si>
    <t>A126298586A</t>
  </si>
  <si>
    <t>A126286922C</t>
  </si>
  <si>
    <t>A126275290L</t>
  </si>
  <si>
    <t>A126298618J</t>
  </si>
  <si>
    <t>A126286954W</t>
  </si>
  <si>
    <t>A126275334C</t>
  </si>
  <si>
    <t>A126298662T</t>
  </si>
  <si>
    <t>A126286998X</t>
  </si>
  <si>
    <t>A126275294W</t>
  </si>
  <si>
    <t>A126298622X</t>
  </si>
  <si>
    <t>A126286958F</t>
  </si>
  <si>
    <t>A126275262C</t>
  </si>
  <si>
    <t>A126298590T</t>
  </si>
  <si>
    <t>A126286926L</t>
  </si>
  <si>
    <t>A126275370L</t>
  </si>
  <si>
    <t>A126298698V</t>
  </si>
  <si>
    <t>A126287034X</t>
  </si>
  <si>
    <t>A126275338L</t>
  </si>
  <si>
    <t>A126298666A</t>
  </si>
  <si>
    <t>A126287002F</t>
  </si>
  <si>
    <t>A126275342C</t>
  </si>
  <si>
    <t>A126298670T</t>
  </si>
  <si>
    <t>A126287006R</t>
  </si>
  <si>
    <t>A126275414C</t>
  </si>
  <si>
    <t>A126298742T</t>
  </si>
  <si>
    <t>A126287078A</t>
  </si>
  <si>
    <t>A126275230K</t>
  </si>
  <si>
    <t>A126298558T</t>
  </si>
  <si>
    <t>A126286894F</t>
  </si>
  <si>
    <t>A126275298F</t>
  </si>
  <si>
    <t>A126298626J</t>
  </si>
  <si>
    <t>A126286962W</t>
  </si>
  <si>
    <t>A126275250V</t>
  </si>
  <si>
    <t>A126298578A</t>
  </si>
  <si>
    <t>A126286914C</t>
  </si>
  <si>
    <t>A126275346L</t>
  </si>
  <si>
    <t>A126298674A</t>
  </si>
  <si>
    <t>A126287010F</t>
  </si>
  <si>
    <t>A126275350C</t>
  </si>
  <si>
    <t>A126298678K</t>
  </si>
  <si>
    <t>A126287014R</t>
  </si>
  <si>
    <t>A126275266L</t>
  </si>
  <si>
    <t>A126298594A</t>
  </si>
  <si>
    <t>A126286930C</t>
  </si>
  <si>
    <t>A126275234V</t>
  </si>
  <si>
    <t>A126298562J</t>
  </si>
  <si>
    <t>A126286898R</t>
  </si>
  <si>
    <t>A126275418L</t>
  </si>
  <si>
    <t>A126298746A</t>
  </si>
  <si>
    <t>A126287082T</t>
  </si>
  <si>
    <t>A126275302K</t>
  </si>
  <si>
    <t>A126298630X</t>
  </si>
  <si>
    <t>A126286966F</t>
  </si>
  <si>
    <t>A126275374W</t>
  </si>
  <si>
    <t>A126298702X</t>
  </si>
  <si>
    <t>A126287038J</t>
  </si>
  <si>
    <t>A126275638R</t>
  </si>
  <si>
    <t>A126298966C</t>
  </si>
  <si>
    <t>A126287302J</t>
  </si>
  <si>
    <t>A126275594X</t>
  </si>
  <si>
    <t>A126298922A</t>
  </si>
  <si>
    <t>A126287258K</t>
  </si>
  <si>
    <t>A126275522L</t>
  </si>
  <si>
    <t>A126298850A</t>
  </si>
  <si>
    <t>A126287186K</t>
  </si>
  <si>
    <t>A126275598J</t>
  </si>
  <si>
    <t>A126298926K</t>
  </si>
  <si>
    <t>A126287262A</t>
  </si>
  <si>
    <t>A126275602L</t>
  </si>
  <si>
    <t>A126298930A</t>
  </si>
  <si>
    <t>A126287266K</t>
  </si>
  <si>
    <t>A126275526W</t>
  </si>
  <si>
    <t>A126298854K</t>
  </si>
  <si>
    <t>A126287190A</t>
  </si>
  <si>
    <t>A126275530L</t>
  </si>
  <si>
    <t>A126298858V</t>
  </si>
  <si>
    <t>A126287194K</t>
  </si>
  <si>
    <t>A126275570F</t>
  </si>
  <si>
    <t>A126298898L</t>
  </si>
  <si>
    <t>A126287234T</t>
  </si>
  <si>
    <t>A126275486R</t>
  </si>
  <si>
    <t>A126298814T</t>
  </si>
  <si>
    <t>A126287150J</t>
  </si>
  <si>
    <t>A126275606W</t>
  </si>
  <si>
    <t>A126298934K</t>
  </si>
  <si>
    <t>A126287270A</t>
  </si>
  <si>
    <t>A126275574R</t>
  </si>
  <si>
    <t>A126298902T</t>
  </si>
  <si>
    <t>A126287238A</t>
  </si>
  <si>
    <t>A126275618F</t>
  </si>
  <si>
    <t>A126298946V</t>
  </si>
  <si>
    <t>A126287282K</t>
  </si>
  <si>
    <t>A126275490F</t>
  </si>
  <si>
    <t>A126298818A</t>
  </si>
  <si>
    <t>A126287154T</t>
  </si>
  <si>
    <t>A126275426L</t>
  </si>
  <si>
    <t>A126298754A</t>
  </si>
  <si>
    <t>A126287090T</t>
  </si>
  <si>
    <t>South Australia ;  &gt;&gt;&gt;&gt; Changed from a full-time job to a part-time job ;  Persons ;</t>
  </si>
  <si>
    <t>South Australia ;  &gt;&gt;&gt;&gt; Changed from a full-time job to a part-time job ;  &gt; Males ;</t>
  </si>
  <si>
    <t>South Australia ;  &gt;&gt;&gt;&gt; Changed from a full-time job to a part-time job ;  &gt; Females ;</t>
  </si>
  <si>
    <t>South Australia ;  &gt;&gt;&gt;&gt; Changed to a job with fewer part-time hours ;  Persons ;</t>
  </si>
  <si>
    <t>South Australia ;  &gt;&gt;&gt;&gt; Changed to a job with fewer part-time hours ;  &gt; Males ;</t>
  </si>
  <si>
    <t>South Australia ;  &gt;&gt;&gt;&gt; Changed to a job with fewer part-time hours ;  &gt; Females ;</t>
  </si>
  <si>
    <t>South Australia ;  &gt;&gt;&gt; Changed jobs with the same status in employment ;  Persons ;</t>
  </si>
  <si>
    <t>South Australia ;  &gt;&gt;&gt; Changed jobs with the same status in employment ;  &gt; Males ;</t>
  </si>
  <si>
    <t>South Australia ;  &gt;&gt;&gt; Changed jobs with the same status in employment ;  &gt; Females ;</t>
  </si>
  <si>
    <t>South Australia ;  &gt;&gt;&gt; Changed jobs with a different status in employment ;  Persons ;</t>
  </si>
  <si>
    <t>South Australia ;  &gt;&gt;&gt; Changed jobs with a different status in employment ;  &gt; Males ;</t>
  </si>
  <si>
    <t>South Australia ;  &gt;&gt;&gt; Changed jobs with a different status in employment ;  &gt; Females ;</t>
  </si>
  <si>
    <t>South Australia ;  &gt;&gt; Did not change jobs in last 12 months ;  Persons ;</t>
  </si>
  <si>
    <t>South Australia ;  &gt;&gt; Did not change jobs in last 12 months ;  &gt; Males ;</t>
  </si>
  <si>
    <t>South Australia ;  &gt;&gt; Did not change jobs in last 12 months ;  &gt; Females ;</t>
  </si>
  <si>
    <t>South Australia ;  &gt; 12 months or more in main job ;  Persons ;</t>
  </si>
  <si>
    <t>South Australia ;  &gt; 12 months or more in main job ;  &gt; Males ;</t>
  </si>
  <si>
    <t>South Australia ;  &gt; 12 months or more in main job ;  &gt; Females ;</t>
  </si>
  <si>
    <t>South Australia ;  &gt;&gt; Employees ;  Persons ;</t>
  </si>
  <si>
    <t>South Australia ;  &gt;&gt; Employees ;  &gt; Males ;</t>
  </si>
  <si>
    <t>South Australia ;  &gt;&gt; Employees ;  &gt; Females ;</t>
  </si>
  <si>
    <t>South Australia ;  &gt;&gt;&gt; No change in occupation with current employer last year ;  Persons ;</t>
  </si>
  <si>
    <t>South Australia ;  &gt;&gt;&gt; No change in occupation with current employer last year ;  &gt; Males ;</t>
  </si>
  <si>
    <t>South Australia ;  &gt;&gt;&gt; No change in occupation with current employer last year ;  &gt; Females ;</t>
  </si>
  <si>
    <t>South Australia ;  &gt;&gt;&gt; Changed occupations with current employer in the same major group last year ;  Persons ;</t>
  </si>
  <si>
    <t>South Australia ;  &gt;&gt;&gt; Changed occupations with current employer in the same major group last year ;  &gt; Males ;</t>
  </si>
  <si>
    <t>South Australia ;  &gt;&gt;&gt; Changed occupations with current employer in the same major group last year ;  &gt; Females ;</t>
  </si>
  <si>
    <t>South Australia ;  &gt;&gt;&gt; Changed occupations with current employer into a different major group last year ;  Persons ;</t>
  </si>
  <si>
    <t>South Australia ;  &gt;&gt;&gt; Changed occupations with current employer into a different major group last year ;  &gt; Males ;</t>
  </si>
  <si>
    <t>South Australia ;  &gt;&gt;&gt; Changed occupations with current employer into a different major group last year ;  &gt; Females ;</t>
  </si>
  <si>
    <t>South Australia ;  &gt;&gt;&gt; No change in usual weekly hours with current employer last year ;  Persons ;</t>
  </si>
  <si>
    <t>South Australia ;  &gt;&gt;&gt; No change in usual weekly hours with current employer last year ;  &gt; Males ;</t>
  </si>
  <si>
    <t>South Australia ;  &gt;&gt;&gt; No change in usual weekly hours with current employer last year ;  &gt; Females ;</t>
  </si>
  <si>
    <t>South Australia ;  &gt;&gt;&gt; Usual weekly hours increased with current employer last year ;  Persons ;</t>
  </si>
  <si>
    <t>South Australia ;  &gt;&gt;&gt; Usual weekly hours increased with current employer last year ;  &gt; Males ;</t>
  </si>
  <si>
    <t>South Australia ;  &gt;&gt;&gt; Usual weekly hours increased with current employer last year ;  &gt; Females ;</t>
  </si>
  <si>
    <t>South Australia ;  &gt;&gt;&gt;&gt; Usual weekly hours increased with more full-time hours last year ;  Persons ;</t>
  </si>
  <si>
    <t>South Australia ;  &gt;&gt;&gt;&gt; Usual weekly hours increased with more full-time hours last year ;  &gt; Males ;</t>
  </si>
  <si>
    <t>South Australia ;  &gt;&gt;&gt;&gt; Usual weekly hours increased with more full-time hours last year ;  &gt; Females ;</t>
  </si>
  <si>
    <t>South Australia ;  &gt;&gt;&gt;&gt; Usual weekly hours increased from part-time to full-time hours last year ;  Persons ;</t>
  </si>
  <si>
    <t>South Australia ;  &gt;&gt;&gt;&gt; Usual weekly hours increased from part-time to full-time hours last year ;  &gt; Males ;</t>
  </si>
  <si>
    <t>South Australia ;  &gt;&gt;&gt;&gt; Usual weekly hours increased from part-time to full-time hours last year ;  &gt; Females ;</t>
  </si>
  <si>
    <t>South Australia ;  &gt;&gt;&gt;&gt; Usual weekly hours increased with more part-time hours last year ;  Persons ;</t>
  </si>
  <si>
    <t>South Australia ;  &gt;&gt;&gt;&gt; Usual weekly hours increased with more part-time hours last year ;  &gt; Males ;</t>
  </si>
  <si>
    <t>South Australia ;  &gt;&gt;&gt;&gt; Usual weekly hours increased with more part-time hours last year ;  &gt; Females ;</t>
  </si>
  <si>
    <t>South Australia ;  &gt;&gt;&gt; Usual weekly hours decreased with current employer last year ;  Persons ;</t>
  </si>
  <si>
    <t>South Australia ;  &gt;&gt;&gt; Usual weekly hours decreased with current employer last year ;  &gt; Males ;</t>
  </si>
  <si>
    <t>South Australia ;  &gt;&gt;&gt; Usual weekly hours decreased with current employer last year ;  &gt; Females ;</t>
  </si>
  <si>
    <t>South Australia ;  &gt;&gt;&gt;&gt; Usual weekly hours decreased with fewer full-time hours last year ;  Persons ;</t>
  </si>
  <si>
    <t>South Australia ;  &gt;&gt;&gt;&gt; Usual weekly hours decreased with fewer full-time hours last year ;  &gt; Males ;</t>
  </si>
  <si>
    <t>South Australia ;  &gt;&gt;&gt;&gt; Usual weekly hours decreased with fewer full-time hours last year ;  &gt; Females ;</t>
  </si>
  <si>
    <t>South Australia ;  &gt;&gt;&gt;&gt; Usual weekly hours decreased from full-time to part-time hours last year ;  Persons ;</t>
  </si>
  <si>
    <t>South Australia ;  &gt;&gt;&gt;&gt; Usual weekly hours decreased from full-time to part-time hours last year ;  &gt; Males ;</t>
  </si>
  <si>
    <t>South Australia ;  &gt;&gt;&gt;&gt; Usual weekly hours decreased from full-time to part-time hours last year ;  &gt; Females ;</t>
  </si>
  <si>
    <t>South Australia ;  &gt;&gt;&gt;&gt; Usual weekly hours decreased with fewer part-time hours last year ;  Persons ;</t>
  </si>
  <si>
    <t>South Australia ;  &gt;&gt;&gt;&gt; Usual weekly hours decreased with fewer part-time hours last year ;  &gt; Males ;</t>
  </si>
  <si>
    <t>South Australia ;  &gt;&gt;&gt;&gt; Usual weekly hours decreased with fewer part-time hours last year ;  &gt; Females ;</t>
  </si>
  <si>
    <t>South Australia ;  &gt;&gt;&gt; Did not know or usual weekly hours varied last year ;  Persons ;</t>
  </si>
  <si>
    <t>South Australia ;  &gt;&gt;&gt; Did not know or usual weekly hours varied last year ;  &gt; Males ;</t>
  </si>
  <si>
    <t>South Australia ;  &gt;&gt;&gt; Did not know or usual weekly hours varied last year ;  &gt; Females ;</t>
  </si>
  <si>
    <t>South Australia ;  &gt;&gt;&gt; Promoted last year ;  Persons ;</t>
  </si>
  <si>
    <t>South Australia ;  &gt;&gt;&gt; Promoted last year ;  &gt; Males ;</t>
  </si>
  <si>
    <t>South Australia ;  &gt;&gt;&gt; Promoted last year ;  &gt; Females ;</t>
  </si>
  <si>
    <t>South Australia ;  &gt;&gt;&gt; Was not promoted last year ;  Persons ;</t>
  </si>
  <si>
    <t>South Australia ;  &gt;&gt;&gt; Was not promoted last year ;  &gt; Males ;</t>
  </si>
  <si>
    <t>South Australia ;  &gt;&gt;&gt; Was not promoted last year ;  &gt; Females ;</t>
  </si>
  <si>
    <t>South Australia ;  &gt;&gt;&gt; Transferred last year ;  Persons ;</t>
  </si>
  <si>
    <t>South Australia ;  &gt;&gt;&gt; Transferred last year ;  &gt; Males ;</t>
  </si>
  <si>
    <t>South Australia ;  &gt;&gt;&gt; Transferred last year ;  &gt; Females ;</t>
  </si>
  <si>
    <t>South Australia ;  &gt;&gt;&gt; Was not transferred last year ;  Persons ;</t>
  </si>
  <si>
    <t>South Australia ;  &gt;&gt;&gt; Was not transferred last year ;  &gt; Males ;</t>
  </si>
  <si>
    <t>South Australia ;  &gt;&gt;&gt; Was not transferred last year ;  &gt; Females ;</t>
  </si>
  <si>
    <t>South Australia ;  &gt;&gt;&gt; Promoted or transferred last year ;  Persons ;</t>
  </si>
  <si>
    <t>South Australia ;  &gt;&gt;&gt; Promoted or transferred last year ;  &gt; Males ;</t>
  </si>
  <si>
    <t>South Australia ;  &gt;&gt;&gt; Promoted or transferred last year ;  &gt; Females ;</t>
  </si>
  <si>
    <t>South Australia ;  &gt;&gt;&gt;&gt; Promoted and transferred last year ;  Persons ;</t>
  </si>
  <si>
    <t>South Australia ;  &gt;&gt;&gt;&gt; Promoted and transferred last year ;  &gt; Males ;</t>
  </si>
  <si>
    <t>South Australia ;  &gt;&gt;&gt;&gt; Promoted and transferred last year ;  &gt; Females ;</t>
  </si>
  <si>
    <t>South Australia ;  &gt;&gt;&gt;&gt; Promoted only last year ;  Persons ;</t>
  </si>
  <si>
    <t>South Australia ;  &gt;&gt;&gt;&gt; Promoted only last year ;  &gt; Males ;</t>
  </si>
  <si>
    <t>South Australia ;  &gt;&gt;&gt;&gt; Promoted only last year ;  &gt; Females ;</t>
  </si>
  <si>
    <t>South Australia ;  &gt;&gt;&gt;&gt; Transferred only last year ;  Persons ;</t>
  </si>
  <si>
    <t>South Australia ;  &gt;&gt;&gt;&gt; Transferred only last year ;  &gt; Males ;</t>
  </si>
  <si>
    <t>South Australia ;  &gt;&gt;&gt;&gt; Transferred only last year ;  &gt; Females ;</t>
  </si>
  <si>
    <t>South Australia ;  &gt;&gt;&gt; Was not promoted or transferred last year ;  Persons ;</t>
  </si>
  <si>
    <t>South Australia ;  &gt;&gt;&gt; Was not promoted or transferred last year ;  &gt; Males ;</t>
  </si>
  <si>
    <t>South Australia ;  &gt;&gt;&gt; Was not promoted or transferred last year ;  &gt; Females ;</t>
  </si>
  <si>
    <t>South Australia ;  &gt;&gt; Owner managers and contributing family workers ;  Persons ;</t>
  </si>
  <si>
    <t>South Australia ;  &gt;&gt; Owner managers and contributing family workers ;  &gt; Males ;</t>
  </si>
  <si>
    <t>South Australia ;  &gt;&gt; Owner managers and contributing family workers ;  &gt; Females ;</t>
  </si>
  <si>
    <t>South Australia ;  &gt;&gt;&gt; No change in usual weekly hours last year ;  Persons ;</t>
  </si>
  <si>
    <t>South Australia ;  &gt;&gt;&gt; No change in usual weekly hours last year ;  &gt; Males ;</t>
  </si>
  <si>
    <t>South Australia ;  &gt;&gt;&gt; No change in usual weekly hours last year ;  &gt; Females ;</t>
  </si>
  <si>
    <t>South Australia ;  &gt;&gt;&gt; Usual weekly hours increased last year ;  Persons ;</t>
  </si>
  <si>
    <t>South Australia ;  &gt;&gt;&gt; Usual weekly hours increased last year ;  &gt; Males ;</t>
  </si>
  <si>
    <t>South Australia ;  &gt;&gt;&gt; Usual weekly hours increased last year ;  &gt; Females ;</t>
  </si>
  <si>
    <t>South Australia ;  &gt;&gt;&gt; Usual weekly hours decreased last year ;  Persons ;</t>
  </si>
  <si>
    <t>South Australia ;  &gt;&gt;&gt; Usual weekly hours decreased last year ;  &gt; Males ;</t>
  </si>
  <si>
    <t>South Australia ;  &gt;&gt;&gt; Usual weekly hours decreased last year ;  &gt; Females ;</t>
  </si>
  <si>
    <t>Western Australia ;  Employed total ;  Persons ;</t>
  </si>
  <si>
    <t>Western Australia ;  Employed total ;  &gt; Males ;</t>
  </si>
  <si>
    <t>Western Australia ;  Employed total ;  &gt; Females ;</t>
  </si>
  <si>
    <t>Western Australia ;  &gt; Less than 12 months in main job ;  Persons ;</t>
  </si>
  <si>
    <t>Western Australia ;  &gt; Less than 12 months in main job ;  &gt; Males ;</t>
  </si>
  <si>
    <t>Western Australia ;  &gt; Less than 12 months in main job ;  &gt; Females ;</t>
  </si>
  <si>
    <t>Western Australia ;  &gt;&gt; Changed jobs in last 12 months ;  Persons ;</t>
  </si>
  <si>
    <t>Western Australia ;  &gt;&gt; Changed jobs in last 12 months ;  &gt; Males ;</t>
  </si>
  <si>
    <t>Western Australia ;  &gt;&gt; Changed jobs in last 12 months ;  &gt; Females ;</t>
  </si>
  <si>
    <t>Western Australia ;  &gt;&gt;&gt; Changed jobs in the same industry division ;  Persons ;</t>
  </si>
  <si>
    <t>Western Australia ;  &gt;&gt;&gt; Changed jobs in the same industry division ;  &gt; Males ;</t>
  </si>
  <si>
    <t>Western Australia ;  &gt;&gt;&gt; Changed jobs in the same industry division ;  &gt; Females ;</t>
  </si>
  <si>
    <t>Western Australia ;  &gt;&gt;&gt; Changed jobs into a different industry division ;  Persons ;</t>
  </si>
  <si>
    <t>Western Australia ;  &gt;&gt;&gt; Changed jobs into a different industry division ;  &gt; Males ;</t>
  </si>
  <si>
    <t>Western Australia ;  &gt;&gt;&gt; Changed jobs into a different industry division ;  &gt; Females ;</t>
  </si>
  <si>
    <t>Western Australia ;  &gt;&gt;&gt; Changed jobs in the same major occupation group ;  Persons ;</t>
  </si>
  <si>
    <t>Western Australia ;  &gt;&gt;&gt; Changed jobs in the same major occupation group ;  &gt; Males ;</t>
  </si>
  <si>
    <t>Western Australia ;  &gt;&gt;&gt; Changed jobs in the same major occupation group ;  &gt; Females ;</t>
  </si>
  <si>
    <t>Western Australia ;  &gt;&gt;&gt; Changed jobs into a different major occupation group ;  Persons ;</t>
  </si>
  <si>
    <t>Western Australia ;  &gt;&gt;&gt; Changed jobs into a different major occupation group ;  &gt; Males ;</t>
  </si>
  <si>
    <t>Western Australia ;  &gt;&gt;&gt; Changed jobs into a different major occupation group ;  &gt; Females ;</t>
  </si>
  <si>
    <t>Western Australia ;  &gt;&gt;&gt; Changed to a job with the same usual hours ;  Persons ;</t>
  </si>
  <si>
    <t>Western Australia ;  &gt;&gt;&gt; Changed to a job with the same usual hours ;  &gt; Males ;</t>
  </si>
  <si>
    <t>Western Australia ;  &gt;&gt;&gt; Changed to a job with the same usual hours ;  &gt; Females ;</t>
  </si>
  <si>
    <t>Western Australia ;  &gt;&gt;&gt; Changed to a job with more usual hours ;  Persons ;</t>
  </si>
  <si>
    <t>Western Australia ;  &gt;&gt;&gt; Changed to a job with more usual hours ;  &gt; Males ;</t>
  </si>
  <si>
    <t>Western Australia ;  &gt;&gt;&gt; Changed to a job with more usual hours ;  &gt; Females ;</t>
  </si>
  <si>
    <t>Western Australia ;  &gt;&gt;&gt;&gt; Changed to a job with more full-time hours ;  Persons ;</t>
  </si>
  <si>
    <t>Western Australia ;  &gt;&gt;&gt;&gt; Changed to a job with more full-time hours ;  &gt; Males ;</t>
  </si>
  <si>
    <t>Western Australia ;  &gt;&gt;&gt;&gt; Changed to a job with more full-time hours ;  &gt; Females ;</t>
  </si>
  <si>
    <t>Western Australia ;  &gt;&gt;&gt;&gt; Changed from a part-time job to a full-time job ;  Persons ;</t>
  </si>
  <si>
    <t>Western Australia ;  &gt;&gt;&gt;&gt; Changed from a part-time job to a full-time job ;  &gt; Males ;</t>
  </si>
  <si>
    <t>Western Australia ;  &gt;&gt;&gt;&gt; Changed from a part-time job to a full-time job ;  &gt; Females ;</t>
  </si>
  <si>
    <t>Western Australia ;  &gt;&gt;&gt;&gt; Changed to a job with more part-time hours ;  Persons ;</t>
  </si>
  <si>
    <t>Western Australia ;  &gt;&gt;&gt;&gt; Changed to a job with more part-time hours ;  &gt; Males ;</t>
  </si>
  <si>
    <t>Western Australia ;  &gt;&gt;&gt;&gt; Changed to a job with more part-time hours ;  &gt; Females ;</t>
  </si>
  <si>
    <t>Western Australia ;  &gt;&gt;&gt; Changed to a job with fewer usual hours ;  Persons ;</t>
  </si>
  <si>
    <t>Western Australia ;  &gt;&gt;&gt; Changed to a job with fewer usual hours ;  &gt; Males ;</t>
  </si>
  <si>
    <t>Western Australia ;  &gt;&gt;&gt; Changed to a job with fewer usual hours ;  &gt; Females ;</t>
  </si>
  <si>
    <t>Western Australia ;  &gt;&gt;&gt;&gt; Changed to a job with fewer full-time hours ;  Persons ;</t>
  </si>
  <si>
    <t>Western Australia ;  &gt;&gt;&gt;&gt; Changed to a job with fewer full-time hours ;  &gt; Males ;</t>
  </si>
  <si>
    <t>Western Australia ;  &gt;&gt;&gt;&gt; Changed to a job with fewer full-time hours ;  &gt; Females ;</t>
  </si>
  <si>
    <t>Western Australia ;  &gt;&gt;&gt;&gt; Changed from a full-time job to a part-time job ;  Persons ;</t>
  </si>
  <si>
    <t>Western Australia ;  &gt;&gt;&gt;&gt; Changed from a full-time job to a part-time job ;  &gt; Males ;</t>
  </si>
  <si>
    <t>Western Australia ;  &gt;&gt;&gt;&gt; Changed from a full-time job to a part-time job ;  &gt; Females ;</t>
  </si>
  <si>
    <t>Western Australia ;  &gt;&gt;&gt;&gt; Changed to a job with fewer part-time hours ;  Persons ;</t>
  </si>
  <si>
    <t>Western Australia ;  &gt;&gt;&gt;&gt; Changed to a job with fewer part-time hours ;  &gt; Males ;</t>
  </si>
  <si>
    <t>Western Australia ;  &gt;&gt;&gt;&gt; Changed to a job with fewer part-time hours ;  &gt; Females ;</t>
  </si>
  <si>
    <t>Western Australia ;  &gt;&gt;&gt; Changed jobs with the same status in employment ;  Persons ;</t>
  </si>
  <si>
    <t>Western Australia ;  &gt;&gt;&gt; Changed jobs with the same status in employment ;  &gt; Males ;</t>
  </si>
  <si>
    <t>Western Australia ;  &gt;&gt;&gt; Changed jobs with the same status in employment ;  &gt; Females ;</t>
  </si>
  <si>
    <t>Western Australia ;  &gt;&gt;&gt; Changed jobs with a different status in employment ;  Persons ;</t>
  </si>
  <si>
    <t>Western Australia ;  &gt;&gt;&gt; Changed jobs with a different status in employment ;  &gt; Males ;</t>
  </si>
  <si>
    <t>Western Australia ;  &gt;&gt;&gt; Changed jobs with a different status in employment ;  &gt; Females ;</t>
  </si>
  <si>
    <t>Western Australia ;  &gt;&gt; Did not change jobs in last 12 months ;  Persons ;</t>
  </si>
  <si>
    <t>Western Australia ;  &gt;&gt; Did not change jobs in last 12 months ;  &gt; Males ;</t>
  </si>
  <si>
    <t>Western Australia ;  &gt;&gt; Did not change jobs in last 12 months ;  &gt; Females ;</t>
  </si>
  <si>
    <t>Western Australia ;  &gt; 12 months or more in main job ;  Persons ;</t>
  </si>
  <si>
    <t>Western Australia ;  &gt; 12 months or more in main job ;  &gt; Males ;</t>
  </si>
  <si>
    <t>Western Australia ;  &gt; 12 months or more in main job ;  &gt; Females ;</t>
  </si>
  <si>
    <t>Western Australia ;  &gt;&gt; Employees ;  Persons ;</t>
  </si>
  <si>
    <t>Western Australia ;  &gt;&gt; Employees ;  &gt; Males ;</t>
  </si>
  <si>
    <t>Western Australia ;  &gt;&gt; Employees ;  &gt; Females ;</t>
  </si>
  <si>
    <t>Western Australia ;  &gt;&gt;&gt; No change in occupation with current employer last year ;  Persons ;</t>
  </si>
  <si>
    <t>Western Australia ;  &gt;&gt;&gt; No change in occupation with current employer last year ;  &gt; Males ;</t>
  </si>
  <si>
    <t>Western Australia ;  &gt;&gt;&gt; No change in occupation with current employer last year ;  &gt; Females ;</t>
  </si>
  <si>
    <t>Western Australia ;  &gt;&gt;&gt; Changed occupations with current employer in the same major group last year ;  Persons ;</t>
  </si>
  <si>
    <t>Western Australia ;  &gt;&gt;&gt; Changed occupations with current employer in the same major group last year ;  &gt; Males ;</t>
  </si>
  <si>
    <t>Western Australia ;  &gt;&gt;&gt; Changed occupations with current employer in the same major group last year ;  &gt; Females ;</t>
  </si>
  <si>
    <t>Western Australia ;  &gt;&gt;&gt; Changed occupations with current employer into a different major group last year ;  Persons ;</t>
  </si>
  <si>
    <t>Western Australia ;  &gt;&gt;&gt; Changed occupations with current employer into a different major group last year ;  &gt; Males ;</t>
  </si>
  <si>
    <t>Western Australia ;  &gt;&gt;&gt; Changed occupations with current employer into a different major group last year ;  &gt; Females ;</t>
  </si>
  <si>
    <t>Western Australia ;  &gt;&gt;&gt; No change in usual weekly hours with current employer last year ;  Persons ;</t>
  </si>
  <si>
    <t>Western Australia ;  &gt;&gt;&gt; No change in usual weekly hours with current employer last year ;  &gt; Males ;</t>
  </si>
  <si>
    <t>Western Australia ;  &gt;&gt;&gt; No change in usual weekly hours with current employer last year ;  &gt; Females ;</t>
  </si>
  <si>
    <t>Western Australia ;  &gt;&gt;&gt; Usual weekly hours increased with current employer last year ;  Persons ;</t>
  </si>
  <si>
    <t>Western Australia ;  &gt;&gt;&gt; Usual weekly hours increased with current employer last year ;  &gt; Males ;</t>
  </si>
  <si>
    <t>Western Australia ;  &gt;&gt;&gt; Usual weekly hours increased with current employer last year ;  &gt; Females ;</t>
  </si>
  <si>
    <t>Western Australia ;  &gt;&gt;&gt;&gt; Usual weekly hours increased with more full-time hours last year ;  Persons ;</t>
  </si>
  <si>
    <t>Western Australia ;  &gt;&gt;&gt;&gt; Usual weekly hours increased with more full-time hours last year ;  &gt; Males ;</t>
  </si>
  <si>
    <t>Western Australia ;  &gt;&gt;&gt;&gt; Usual weekly hours increased with more full-time hours last year ;  &gt; Females ;</t>
  </si>
  <si>
    <t>Western Australia ;  &gt;&gt;&gt;&gt; Usual weekly hours increased from part-time to full-time hours last year ;  Persons ;</t>
  </si>
  <si>
    <t>Western Australia ;  &gt;&gt;&gt;&gt; Usual weekly hours increased from part-time to full-time hours last year ;  &gt; Males ;</t>
  </si>
  <si>
    <t>Western Australia ;  &gt;&gt;&gt;&gt; Usual weekly hours increased from part-time to full-time hours last year ;  &gt; Females ;</t>
  </si>
  <si>
    <t>Western Australia ;  &gt;&gt;&gt;&gt; Usual weekly hours increased with more part-time hours last year ;  Persons ;</t>
  </si>
  <si>
    <t>Western Australia ;  &gt;&gt;&gt;&gt; Usual weekly hours increased with more part-time hours last year ;  &gt; Males ;</t>
  </si>
  <si>
    <t>Western Australia ;  &gt;&gt;&gt;&gt; Usual weekly hours increased with more part-time hours last year ;  &gt; Females ;</t>
  </si>
  <si>
    <t>Western Australia ;  &gt;&gt;&gt; Usual weekly hours decreased with current employer last year ;  Persons ;</t>
  </si>
  <si>
    <t>Western Australia ;  &gt;&gt;&gt; Usual weekly hours decreased with current employer last year ;  &gt; Males ;</t>
  </si>
  <si>
    <t>Western Australia ;  &gt;&gt;&gt; Usual weekly hours decreased with current employer last year ;  &gt; Females ;</t>
  </si>
  <si>
    <t>Western Australia ;  &gt;&gt;&gt;&gt; Usual weekly hours decreased with fewer full-time hours last year ;  Persons ;</t>
  </si>
  <si>
    <t>Western Australia ;  &gt;&gt;&gt;&gt; Usual weekly hours decreased with fewer full-time hours last year ;  &gt; Males ;</t>
  </si>
  <si>
    <t>Western Australia ;  &gt;&gt;&gt;&gt; Usual weekly hours decreased with fewer full-time hours last year ;  &gt; Females ;</t>
  </si>
  <si>
    <t>Western Australia ;  &gt;&gt;&gt;&gt; Usual weekly hours decreased from full-time to part-time hours last year ;  Persons ;</t>
  </si>
  <si>
    <t>Western Australia ;  &gt;&gt;&gt;&gt; Usual weekly hours decreased from full-time to part-time hours last year ;  &gt; Males ;</t>
  </si>
  <si>
    <t>Western Australia ;  &gt;&gt;&gt;&gt; Usual weekly hours decreased from full-time to part-time hours last year ;  &gt; Females ;</t>
  </si>
  <si>
    <t>Western Australia ;  &gt;&gt;&gt;&gt; Usual weekly hours decreased with fewer part-time hours last year ;  Persons ;</t>
  </si>
  <si>
    <t>Western Australia ;  &gt;&gt;&gt;&gt; Usual weekly hours decreased with fewer part-time hours last year ;  &gt; Males ;</t>
  </si>
  <si>
    <t>Western Australia ;  &gt;&gt;&gt;&gt; Usual weekly hours decreased with fewer part-time hours last year ;  &gt; Females ;</t>
  </si>
  <si>
    <t>Western Australia ;  &gt;&gt;&gt; Did not know or usual weekly hours varied last year ;  Persons ;</t>
  </si>
  <si>
    <t>Western Australia ;  &gt;&gt;&gt; Did not know or usual weekly hours varied last year ;  &gt; Males ;</t>
  </si>
  <si>
    <t>Western Australia ;  &gt;&gt;&gt; Did not know or usual weekly hours varied last year ;  &gt; Females ;</t>
  </si>
  <si>
    <t>Western Australia ;  &gt;&gt;&gt; Promoted last year ;  Persons ;</t>
  </si>
  <si>
    <t>Western Australia ;  &gt;&gt;&gt; Promoted last year ;  &gt; Males ;</t>
  </si>
  <si>
    <t>Western Australia ;  &gt;&gt;&gt; Promoted last year ;  &gt; Females ;</t>
  </si>
  <si>
    <t>Western Australia ;  &gt;&gt;&gt; Was not promoted last year ;  Persons ;</t>
  </si>
  <si>
    <t>Western Australia ;  &gt;&gt;&gt; Was not promoted last year ;  &gt; Males ;</t>
  </si>
  <si>
    <t>Western Australia ;  &gt;&gt;&gt; Was not promoted last year ;  &gt; Females ;</t>
  </si>
  <si>
    <t>Western Australia ;  &gt;&gt;&gt; Transferred last year ;  Persons ;</t>
  </si>
  <si>
    <t>Western Australia ;  &gt;&gt;&gt; Transferred last year ;  &gt; Males ;</t>
  </si>
  <si>
    <t>Western Australia ;  &gt;&gt;&gt; Transferred last year ;  &gt; Females ;</t>
  </si>
  <si>
    <t>Western Australia ;  &gt;&gt;&gt; Was not transferred last year ;  Persons ;</t>
  </si>
  <si>
    <t>Western Australia ;  &gt;&gt;&gt; Was not transferred last year ;  &gt; Males ;</t>
  </si>
  <si>
    <t>Western Australia ;  &gt;&gt;&gt; Was not transferred last year ;  &gt; Females ;</t>
  </si>
  <si>
    <t>Western Australia ;  &gt;&gt;&gt; Promoted or transferred last year ;  Persons ;</t>
  </si>
  <si>
    <t>Western Australia ;  &gt;&gt;&gt; Promoted or transferred last year ;  &gt; Males ;</t>
  </si>
  <si>
    <t>Western Australia ;  &gt;&gt;&gt; Promoted or transferred last year ;  &gt; Females ;</t>
  </si>
  <si>
    <t>Western Australia ;  &gt;&gt;&gt;&gt; Promoted and transferred last year ;  Persons ;</t>
  </si>
  <si>
    <t>Western Australia ;  &gt;&gt;&gt;&gt; Promoted and transferred last year ;  &gt; Males ;</t>
  </si>
  <si>
    <t>Western Australia ;  &gt;&gt;&gt;&gt; Promoted and transferred last year ;  &gt; Females ;</t>
  </si>
  <si>
    <t>Western Australia ;  &gt;&gt;&gt;&gt; Promoted only last year ;  Persons ;</t>
  </si>
  <si>
    <t>Western Australia ;  &gt;&gt;&gt;&gt; Promoted only last year ;  &gt; Males ;</t>
  </si>
  <si>
    <t>Western Australia ;  &gt;&gt;&gt;&gt; Promoted only last year ;  &gt; Females ;</t>
  </si>
  <si>
    <t>Western Australia ;  &gt;&gt;&gt;&gt; Transferred only last year ;  Persons ;</t>
  </si>
  <si>
    <t>Western Australia ;  &gt;&gt;&gt;&gt; Transferred only last year ;  &gt; Males ;</t>
  </si>
  <si>
    <t>Western Australia ;  &gt;&gt;&gt;&gt; Transferred only last year ;  &gt; Females ;</t>
  </si>
  <si>
    <t>Western Australia ;  &gt;&gt;&gt; Was not promoted or transferred last year ;  Persons ;</t>
  </si>
  <si>
    <t>Western Australia ;  &gt;&gt;&gt; Was not promoted or transferred last year ;  &gt; Males ;</t>
  </si>
  <si>
    <t>Western Australia ;  &gt;&gt;&gt; Was not promoted or transferred last year ;  &gt; Females ;</t>
  </si>
  <si>
    <t>Western Australia ;  &gt;&gt; Owner managers and contributing family workers ;  Persons ;</t>
  </si>
  <si>
    <t>A126275454W</t>
  </si>
  <si>
    <t>A126298782K</t>
  </si>
  <si>
    <t>A126287118J</t>
  </si>
  <si>
    <t>A126275534W</t>
  </si>
  <si>
    <t>A126298862K</t>
  </si>
  <si>
    <t>A126287198V</t>
  </si>
  <si>
    <t>A126275458F</t>
  </si>
  <si>
    <t>A126298786V</t>
  </si>
  <si>
    <t>A126287122X</t>
  </si>
  <si>
    <t>A126275538F</t>
  </si>
  <si>
    <t>A126298866V</t>
  </si>
  <si>
    <t>A126287202X</t>
  </si>
  <si>
    <t>A126275542W</t>
  </si>
  <si>
    <t>A126298870K</t>
  </si>
  <si>
    <t>A126287206J</t>
  </si>
  <si>
    <t>A126275622W</t>
  </si>
  <si>
    <t>A126298950K</t>
  </si>
  <si>
    <t>A126287286V</t>
  </si>
  <si>
    <t>A126275430C</t>
  </si>
  <si>
    <t>A126298758K</t>
  </si>
  <si>
    <t>A126287094A</t>
  </si>
  <si>
    <t>A126275610L</t>
  </si>
  <si>
    <t>A126298938V</t>
  </si>
  <si>
    <t>A126287274K</t>
  </si>
  <si>
    <t>A126275614W</t>
  </si>
  <si>
    <t>A126298942K</t>
  </si>
  <si>
    <t>A126287278V</t>
  </si>
  <si>
    <t>A126275434L</t>
  </si>
  <si>
    <t>A126298762A</t>
  </si>
  <si>
    <t>A126287098K</t>
  </si>
  <si>
    <t>A126275494R</t>
  </si>
  <si>
    <t>A126298822T</t>
  </si>
  <si>
    <t>A126287158A</t>
  </si>
  <si>
    <t>A126275546F</t>
  </si>
  <si>
    <t>A126298874V</t>
  </si>
  <si>
    <t>A126287210X</t>
  </si>
  <si>
    <t>A126275626F</t>
  </si>
  <si>
    <t>A126298954V</t>
  </si>
  <si>
    <t>A126287290K</t>
  </si>
  <si>
    <t>A126275438W</t>
  </si>
  <si>
    <t>A126298766K</t>
  </si>
  <si>
    <t>A126287102R</t>
  </si>
  <si>
    <t>A126275578X</t>
  </si>
  <si>
    <t>A126298906A</t>
  </si>
  <si>
    <t>A126287242T</t>
  </si>
  <si>
    <t>A126275582R</t>
  </si>
  <si>
    <t>A126298910T</t>
  </si>
  <si>
    <t>A126287246A</t>
  </si>
  <si>
    <t>A126275470W</t>
  </si>
  <si>
    <t>A126298798C</t>
  </si>
  <si>
    <t>A126287134J</t>
  </si>
  <si>
    <t>A126275442L</t>
  </si>
  <si>
    <t>A126298770A</t>
  </si>
  <si>
    <t>A126287106X</t>
  </si>
  <si>
    <t>A126275498X</t>
  </si>
  <si>
    <t>A126298826A</t>
  </si>
  <si>
    <t>A126287162T</t>
  </si>
  <si>
    <t>A126275462W</t>
  </si>
  <si>
    <t>A126298790K</t>
  </si>
  <si>
    <t>A126287126J</t>
  </si>
  <si>
    <t>A126275502C</t>
  </si>
  <si>
    <t>A126298830T</t>
  </si>
  <si>
    <t>A126287166A</t>
  </si>
  <si>
    <t>A126275474F</t>
  </si>
  <si>
    <t>A126298802J</t>
  </si>
  <si>
    <t>A126287138T</t>
  </si>
  <si>
    <t>A126275506L</t>
  </si>
  <si>
    <t>A126298834A</t>
  </si>
  <si>
    <t>A126287170T</t>
  </si>
  <si>
    <t>A126275550W</t>
  </si>
  <si>
    <t>A126298878C</t>
  </si>
  <si>
    <t>A126287214J</t>
  </si>
  <si>
    <t>A126275510C</t>
  </si>
  <si>
    <t>A126298838K</t>
  </si>
  <si>
    <t>A126287174A</t>
  </si>
  <si>
    <t>A126275478R</t>
  </si>
  <si>
    <t>A126298806T</t>
  </si>
  <si>
    <t>A126287142J</t>
  </si>
  <si>
    <t>A126275586X</t>
  </si>
  <si>
    <t>A126298914A</t>
  </si>
  <si>
    <t>A126287250T</t>
  </si>
  <si>
    <t>A126275554F</t>
  </si>
  <si>
    <t>A126298882V</t>
  </si>
  <si>
    <t>A126287218T</t>
  </si>
  <si>
    <t>A126275558R</t>
  </si>
  <si>
    <t>A126298886C</t>
  </si>
  <si>
    <t>A126287222J</t>
  </si>
  <si>
    <t>A126275630W</t>
  </si>
  <si>
    <t>A126298958C</t>
  </si>
  <si>
    <t>A126287294V</t>
  </si>
  <si>
    <t>A126275446W</t>
  </si>
  <si>
    <t>A126298774K</t>
  </si>
  <si>
    <t>A126287110R</t>
  </si>
  <si>
    <t>A126275514L</t>
  </si>
  <si>
    <t>A126298842A</t>
  </si>
  <si>
    <t>A126287178K</t>
  </si>
  <si>
    <t>A126275466F</t>
  </si>
  <si>
    <t>A126298794V</t>
  </si>
  <si>
    <t>A126287130X</t>
  </si>
  <si>
    <t>A126275562F</t>
  </si>
  <si>
    <t>A126298890V</t>
  </si>
  <si>
    <t>A126287226T</t>
  </si>
  <si>
    <t>A126275566R</t>
  </si>
  <si>
    <t>A126298894C</t>
  </si>
  <si>
    <t>A126287230J</t>
  </si>
  <si>
    <t>A126275482F</t>
  </si>
  <si>
    <t>A126298810J</t>
  </si>
  <si>
    <t>A126287146T</t>
  </si>
  <si>
    <t>A126275450L</t>
  </si>
  <si>
    <t>A126298778V</t>
  </si>
  <si>
    <t>A126287114X</t>
  </si>
  <si>
    <t>A126275634F</t>
  </si>
  <si>
    <t>A126298962V</t>
  </si>
  <si>
    <t>A126287298C</t>
  </si>
  <si>
    <t>A126275518W</t>
  </si>
  <si>
    <t>A126298846K</t>
  </si>
  <si>
    <t>A126287182A</t>
  </si>
  <si>
    <t>A126275590R</t>
  </si>
  <si>
    <t>A126298918K</t>
  </si>
  <si>
    <t>A126287254A</t>
  </si>
  <si>
    <t>A126274558W</t>
  </si>
  <si>
    <t>A126297886K</t>
  </si>
  <si>
    <t>A126286222R</t>
  </si>
  <si>
    <t>A126274514V</t>
  </si>
  <si>
    <t>A126297842J</t>
  </si>
  <si>
    <t>A126286178T</t>
  </si>
  <si>
    <t>A126274442V</t>
  </si>
  <si>
    <t>A126297770J</t>
  </si>
  <si>
    <t>A126286106F</t>
  </si>
  <si>
    <t>A126274518C</t>
  </si>
  <si>
    <t>A126297846T</t>
  </si>
  <si>
    <t>A126286182J</t>
  </si>
  <si>
    <t>A126274522V</t>
  </si>
  <si>
    <t>A126297850J</t>
  </si>
  <si>
    <t>A126286186T</t>
  </si>
  <si>
    <t>A126274446C</t>
  </si>
  <si>
    <t>A126297774T</t>
  </si>
  <si>
    <t>A126286110W</t>
  </si>
  <si>
    <t>A126274450V</t>
  </si>
  <si>
    <t>A126297778A</t>
  </si>
  <si>
    <t>A126286114F</t>
  </si>
  <si>
    <t>A126274490L</t>
  </si>
  <si>
    <t>A126297818J</t>
  </si>
  <si>
    <t>A126286154X</t>
  </si>
  <si>
    <t>A126274406K</t>
  </si>
  <si>
    <t>A126297734X</t>
  </si>
  <si>
    <t>A126286070R</t>
  </si>
  <si>
    <t>A126274526C</t>
  </si>
  <si>
    <t>A126297854T</t>
  </si>
  <si>
    <t>A126286190J</t>
  </si>
  <si>
    <t>A126274494W</t>
  </si>
  <si>
    <t>A126297822X</t>
  </si>
  <si>
    <t>A126286158J</t>
  </si>
  <si>
    <t>A126274538L</t>
  </si>
  <si>
    <t>A126297866A</t>
  </si>
  <si>
    <t>A126286202F</t>
  </si>
  <si>
    <t>A126274410A</t>
  </si>
  <si>
    <t>A126297738J</t>
  </si>
  <si>
    <t>A126286074X</t>
  </si>
  <si>
    <t>A126274346V</t>
  </si>
  <si>
    <t>A126297674J</t>
  </si>
  <si>
    <t>A126286010L</t>
  </si>
  <si>
    <t>A126274374C</t>
  </si>
  <si>
    <t>A126297702F</t>
  </si>
  <si>
    <t>A126286038R</t>
  </si>
  <si>
    <t>A126274454C</t>
  </si>
  <si>
    <t>A126297782T</t>
  </si>
  <si>
    <t>A126286118R</t>
  </si>
  <si>
    <t>A126274378L</t>
  </si>
  <si>
    <t>A126297706R</t>
  </si>
  <si>
    <t>A126286042F</t>
  </si>
  <si>
    <t>A126274458L</t>
  </si>
  <si>
    <t>A126297786A</t>
  </si>
  <si>
    <t>A126286122F</t>
  </si>
  <si>
    <t>A126274462C</t>
  </si>
  <si>
    <t>A126297790T</t>
  </si>
  <si>
    <t>A126286126R</t>
  </si>
  <si>
    <t>A126274542C</t>
  </si>
  <si>
    <t>A126297870T</t>
  </si>
  <si>
    <t>A126286206R</t>
  </si>
  <si>
    <t>A126274350K</t>
  </si>
  <si>
    <t>A126297678T</t>
  </si>
  <si>
    <t>A126286014W</t>
  </si>
  <si>
    <t>A126274530V</t>
  </si>
  <si>
    <t>A126297858A</t>
  </si>
  <si>
    <t>A126286194T</t>
  </si>
  <si>
    <t>A126274534C</t>
  </si>
  <si>
    <t>A126297862T</t>
  </si>
  <si>
    <t>A126286198A</t>
  </si>
  <si>
    <t>A126274354V</t>
  </si>
  <si>
    <t>A126297682J</t>
  </si>
  <si>
    <t>A126286018F</t>
  </si>
  <si>
    <t>A126274414K</t>
  </si>
  <si>
    <t>A126297742X</t>
  </si>
  <si>
    <t>A126286078J</t>
  </si>
  <si>
    <t>A126274466L</t>
  </si>
  <si>
    <t>A126297794A</t>
  </si>
  <si>
    <t>A126286130F</t>
  </si>
  <si>
    <t>A126274546L</t>
  </si>
  <si>
    <t>A126297874A</t>
  </si>
  <si>
    <t>A126286210F</t>
  </si>
  <si>
    <t>A126274358C</t>
  </si>
  <si>
    <t>A126297686T</t>
  </si>
  <si>
    <t>A126286022W</t>
  </si>
  <si>
    <t>A126274498F</t>
  </si>
  <si>
    <t>A126297826J</t>
  </si>
  <si>
    <t>A126286162X</t>
  </si>
  <si>
    <t>A126274502K</t>
  </si>
  <si>
    <t>A126297830X</t>
  </si>
  <si>
    <t>A126286166J</t>
  </si>
  <si>
    <t>A126274390C</t>
  </si>
  <si>
    <t>A126297718X</t>
  </si>
  <si>
    <t>A126286054R</t>
  </si>
  <si>
    <t>A126274362V</t>
  </si>
  <si>
    <t>A126297690J</t>
  </si>
  <si>
    <t>A126286026F</t>
  </si>
  <si>
    <t>A126274418V</t>
  </si>
  <si>
    <t>A126297746J</t>
  </si>
  <si>
    <t>A126286082X</t>
  </si>
  <si>
    <t>A126274382C</t>
  </si>
  <si>
    <t>A126297710F</t>
  </si>
  <si>
    <t>A126286046R</t>
  </si>
  <si>
    <t>A126274422K</t>
  </si>
  <si>
    <t>A126297750X</t>
  </si>
  <si>
    <t>A126286086J</t>
  </si>
  <si>
    <t>A126274394L</t>
  </si>
  <si>
    <t>A126297722R</t>
  </si>
  <si>
    <t>A126286058X</t>
  </si>
  <si>
    <t>A126274426V</t>
  </si>
  <si>
    <t>A126297754J</t>
  </si>
  <si>
    <t>A126286090X</t>
  </si>
  <si>
    <t>A126274470C</t>
  </si>
  <si>
    <t>A126297798K</t>
  </si>
  <si>
    <t>A126286134R</t>
  </si>
  <si>
    <t>A126274430K</t>
  </si>
  <si>
    <t>A126297758T</t>
  </si>
  <si>
    <t>A126286094J</t>
  </si>
  <si>
    <t>A126274398W</t>
  </si>
  <si>
    <t>A126297726X</t>
  </si>
  <si>
    <t>A126286062R</t>
  </si>
  <si>
    <t>A126274506V</t>
  </si>
  <si>
    <t>A126297834J</t>
  </si>
  <si>
    <t>A126286170X</t>
  </si>
  <si>
    <t>A126274474L</t>
  </si>
  <si>
    <t>A126297802R</t>
  </si>
  <si>
    <t>A126286138X</t>
  </si>
  <si>
    <t>A126274478W</t>
  </si>
  <si>
    <t>A126297806X</t>
  </si>
  <si>
    <t>A126286142R</t>
  </si>
  <si>
    <t>A126274550C</t>
  </si>
  <si>
    <t>Western Australia ;  &gt;&gt; Owner managers and contributing family workers ;  &gt; Males ;</t>
  </si>
  <si>
    <t>Western Australia ;  &gt;&gt; Owner managers and contributing family workers ;  &gt; Females ;</t>
  </si>
  <si>
    <t>Western Australia ;  &gt;&gt;&gt; No change in usual weekly hours last year ;  Persons ;</t>
  </si>
  <si>
    <t>Western Australia ;  &gt;&gt;&gt; No change in usual weekly hours last year ;  &gt; Males ;</t>
  </si>
  <si>
    <t>Western Australia ;  &gt;&gt;&gt; No change in usual weekly hours last year ;  &gt; Females ;</t>
  </si>
  <si>
    <t>Western Australia ;  &gt;&gt;&gt; Usual weekly hours increased last year ;  Persons ;</t>
  </si>
  <si>
    <t>Western Australia ;  &gt;&gt;&gt; Usual weekly hours increased last year ;  &gt; Males ;</t>
  </si>
  <si>
    <t>Western Australia ;  &gt;&gt;&gt; Usual weekly hours increased last year ;  &gt; Females ;</t>
  </si>
  <si>
    <t>Western Australia ;  &gt;&gt;&gt; Usual weekly hours decreased last year ;  Persons ;</t>
  </si>
  <si>
    <t>Western Australia ;  &gt;&gt;&gt; Usual weekly hours decreased last year ;  &gt; Males ;</t>
  </si>
  <si>
    <t>Western Australia ;  &gt;&gt;&gt; Usual weekly hours decreased last year ;  &gt; Females ;</t>
  </si>
  <si>
    <t>Tasmania ;  Employed total ;  Persons ;</t>
  </si>
  <si>
    <t>Tasmania ;  Employed total ;  &gt; Males ;</t>
  </si>
  <si>
    <t>Tasmania ;  Employed total ;  &gt; Females ;</t>
  </si>
  <si>
    <t>Tasmania ;  &gt; Less than 12 months in main job ;  Persons ;</t>
  </si>
  <si>
    <t>Tasmania ;  &gt; Less than 12 months in main job ;  &gt; Males ;</t>
  </si>
  <si>
    <t>Tasmania ;  &gt; Less than 12 months in main job ;  &gt; Females ;</t>
  </si>
  <si>
    <t>Tasmania ;  &gt;&gt; Changed jobs in last 12 months ;  Persons ;</t>
  </si>
  <si>
    <t>Tasmania ;  &gt;&gt; Changed jobs in last 12 months ;  &gt; Males ;</t>
  </si>
  <si>
    <t>Tasmania ;  &gt;&gt; Changed jobs in last 12 months ;  &gt; Females ;</t>
  </si>
  <si>
    <t>Tasmania ;  &gt;&gt;&gt; Changed jobs in the same industry division ;  Persons ;</t>
  </si>
  <si>
    <t>Tasmania ;  &gt;&gt;&gt; Changed jobs in the same industry division ;  &gt; Males ;</t>
  </si>
  <si>
    <t>Tasmania ;  &gt;&gt;&gt; Changed jobs in the same industry division ;  &gt; Females ;</t>
  </si>
  <si>
    <t>Tasmania ;  &gt;&gt;&gt; Changed jobs into a different industry division ;  Persons ;</t>
  </si>
  <si>
    <t>Tasmania ;  &gt;&gt;&gt; Changed jobs into a different industry division ;  &gt; Males ;</t>
  </si>
  <si>
    <t>Tasmania ;  &gt;&gt;&gt; Changed jobs into a different industry division ;  &gt; Females ;</t>
  </si>
  <si>
    <t>Tasmania ;  &gt;&gt;&gt; Changed jobs in the same major occupation group ;  Persons ;</t>
  </si>
  <si>
    <t>Tasmania ;  &gt;&gt;&gt; Changed jobs in the same major occupation group ;  &gt; Males ;</t>
  </si>
  <si>
    <t>Tasmania ;  &gt;&gt;&gt; Changed jobs in the same major occupation group ;  &gt; Females ;</t>
  </si>
  <si>
    <t>Tasmania ;  &gt;&gt;&gt; Changed jobs into a different major occupation group ;  Persons ;</t>
  </si>
  <si>
    <t>Tasmania ;  &gt;&gt;&gt; Changed jobs into a different major occupation group ;  &gt; Males ;</t>
  </si>
  <si>
    <t>Tasmania ;  &gt;&gt;&gt; Changed jobs into a different major occupation group ;  &gt; Females ;</t>
  </si>
  <si>
    <t>Tasmania ;  &gt;&gt;&gt; Changed to a job with the same usual hours ;  Persons ;</t>
  </si>
  <si>
    <t>Tasmania ;  &gt;&gt;&gt; Changed to a job with the same usual hours ;  &gt; Males ;</t>
  </si>
  <si>
    <t>Tasmania ;  &gt;&gt;&gt; Changed to a job with the same usual hours ;  &gt; Females ;</t>
  </si>
  <si>
    <t>Tasmania ;  &gt;&gt;&gt; Changed to a job with more usual hours ;  Persons ;</t>
  </si>
  <si>
    <t>Tasmania ;  &gt;&gt;&gt; Changed to a job with more usual hours ;  &gt; Males ;</t>
  </si>
  <si>
    <t>Tasmania ;  &gt;&gt;&gt; Changed to a job with more usual hours ;  &gt; Females ;</t>
  </si>
  <si>
    <t>Tasmania ;  &gt;&gt;&gt;&gt; Changed to a job with more full-time hours ;  Persons ;</t>
  </si>
  <si>
    <t>Tasmania ;  &gt;&gt;&gt;&gt; Changed to a job with more full-time hours ;  &gt; Males ;</t>
  </si>
  <si>
    <t>Tasmania ;  &gt;&gt;&gt;&gt; Changed to a job with more full-time hours ;  &gt; Females ;</t>
  </si>
  <si>
    <t>Tasmania ;  &gt;&gt;&gt;&gt; Changed from a part-time job to a full-time job ;  Persons ;</t>
  </si>
  <si>
    <t>Tasmania ;  &gt;&gt;&gt;&gt; Changed from a part-time job to a full-time job ;  &gt; Males ;</t>
  </si>
  <si>
    <t>Tasmania ;  &gt;&gt;&gt;&gt; Changed from a part-time job to a full-time job ;  &gt; Females ;</t>
  </si>
  <si>
    <t>Tasmania ;  &gt;&gt;&gt;&gt; Changed to a job with more part-time hours ;  Persons ;</t>
  </si>
  <si>
    <t>Tasmania ;  &gt;&gt;&gt;&gt; Changed to a job with more part-time hours ;  &gt; Males ;</t>
  </si>
  <si>
    <t>Tasmania ;  &gt;&gt;&gt;&gt; Changed to a job with more part-time hours ;  &gt; Females ;</t>
  </si>
  <si>
    <t>Tasmania ;  &gt;&gt;&gt; Changed to a job with fewer usual hours ;  Persons ;</t>
  </si>
  <si>
    <t>Tasmania ;  &gt;&gt;&gt; Changed to a job with fewer usual hours ;  &gt; Males ;</t>
  </si>
  <si>
    <t>Tasmania ;  &gt;&gt;&gt; Changed to a job with fewer usual hours ;  &gt; Females ;</t>
  </si>
  <si>
    <t>Tasmania ;  &gt;&gt;&gt;&gt; Changed to a job with fewer full-time hours ;  Persons ;</t>
  </si>
  <si>
    <t>Tasmania ;  &gt;&gt;&gt;&gt; Changed to a job with fewer full-time hours ;  &gt; Males ;</t>
  </si>
  <si>
    <t>Tasmania ;  &gt;&gt;&gt;&gt; Changed to a job with fewer full-time hours ;  &gt; Females ;</t>
  </si>
  <si>
    <t>Tasmania ;  &gt;&gt;&gt;&gt; Changed from a full-time job to a part-time job ;  Persons ;</t>
  </si>
  <si>
    <t>Tasmania ;  &gt;&gt;&gt;&gt; Changed from a full-time job to a part-time job ;  &gt; Males ;</t>
  </si>
  <si>
    <t>Tasmania ;  &gt;&gt;&gt;&gt; Changed from a full-time job to a part-time job ;  &gt; Females ;</t>
  </si>
  <si>
    <t>Tasmania ;  &gt;&gt;&gt;&gt; Changed to a job with fewer part-time hours ;  Persons ;</t>
  </si>
  <si>
    <t>Tasmania ;  &gt;&gt;&gt;&gt; Changed to a job with fewer part-time hours ;  &gt; Males ;</t>
  </si>
  <si>
    <t>Tasmania ;  &gt;&gt;&gt;&gt; Changed to a job with fewer part-time hours ;  &gt; Females ;</t>
  </si>
  <si>
    <t>Tasmania ;  &gt;&gt;&gt; Changed jobs with the same status in employment ;  Persons ;</t>
  </si>
  <si>
    <t>Tasmania ;  &gt;&gt;&gt; Changed jobs with the same status in employment ;  &gt; Males ;</t>
  </si>
  <si>
    <t>Tasmania ;  &gt;&gt;&gt; Changed jobs with the same status in employment ;  &gt; Females ;</t>
  </si>
  <si>
    <t>Tasmania ;  &gt;&gt;&gt; Changed jobs with a different status in employment ;  Persons ;</t>
  </si>
  <si>
    <t>Tasmania ;  &gt;&gt;&gt; Changed jobs with a different status in employment ;  &gt; Males ;</t>
  </si>
  <si>
    <t>Tasmania ;  &gt;&gt;&gt; Changed jobs with a different status in employment ;  &gt; Females ;</t>
  </si>
  <si>
    <t>Tasmania ;  &gt;&gt; Did not change jobs in last 12 months ;  Persons ;</t>
  </si>
  <si>
    <t>Tasmania ;  &gt;&gt; Did not change jobs in last 12 months ;  &gt; Males ;</t>
  </si>
  <si>
    <t>Tasmania ;  &gt;&gt; Did not change jobs in last 12 months ;  &gt; Females ;</t>
  </si>
  <si>
    <t>Tasmania ;  &gt; 12 months or more in main job ;  Persons ;</t>
  </si>
  <si>
    <t>Tasmania ;  &gt; 12 months or more in main job ;  &gt; Males ;</t>
  </si>
  <si>
    <t>Tasmania ;  &gt; 12 months or more in main job ;  &gt; Females ;</t>
  </si>
  <si>
    <t>Tasmania ;  &gt;&gt; Employees ;  Persons ;</t>
  </si>
  <si>
    <t>Tasmania ;  &gt;&gt; Employees ;  &gt; Males ;</t>
  </si>
  <si>
    <t>Tasmania ;  &gt;&gt; Employees ;  &gt; Females ;</t>
  </si>
  <si>
    <t>Tasmania ;  &gt;&gt;&gt; No change in occupation with current employer last year ;  Persons ;</t>
  </si>
  <si>
    <t>Tasmania ;  &gt;&gt;&gt; No change in occupation with current employer last year ;  &gt; Males ;</t>
  </si>
  <si>
    <t>Tasmania ;  &gt;&gt;&gt; No change in occupation with current employer last year ;  &gt; Females ;</t>
  </si>
  <si>
    <t>Tasmania ;  &gt;&gt;&gt; Changed occupations with current employer in the same major group last year ;  Persons ;</t>
  </si>
  <si>
    <t>Tasmania ;  &gt;&gt;&gt; Changed occupations with current employer in the same major group last year ;  &gt; Males ;</t>
  </si>
  <si>
    <t>Tasmania ;  &gt;&gt;&gt; Changed occupations with current employer in the same major group last year ;  &gt; Females ;</t>
  </si>
  <si>
    <t>Tasmania ;  &gt;&gt;&gt; Changed occupations with current employer into a different major group last year ;  Persons ;</t>
  </si>
  <si>
    <t>Tasmania ;  &gt;&gt;&gt; Changed occupations with current employer into a different major group last year ;  &gt; Males ;</t>
  </si>
  <si>
    <t>Tasmania ;  &gt;&gt;&gt; Changed occupations with current employer into a different major group last year ;  &gt; Females ;</t>
  </si>
  <si>
    <t>Tasmania ;  &gt;&gt;&gt; No change in usual weekly hours with current employer last year ;  Persons ;</t>
  </si>
  <si>
    <t>Tasmania ;  &gt;&gt;&gt; No change in usual weekly hours with current employer last year ;  &gt; Males ;</t>
  </si>
  <si>
    <t>Tasmania ;  &gt;&gt;&gt; No change in usual weekly hours with current employer last year ;  &gt; Females ;</t>
  </si>
  <si>
    <t>Tasmania ;  &gt;&gt;&gt; Usual weekly hours increased with current employer last year ;  Persons ;</t>
  </si>
  <si>
    <t>Tasmania ;  &gt;&gt;&gt; Usual weekly hours increased with current employer last year ;  &gt; Males ;</t>
  </si>
  <si>
    <t>Tasmania ;  &gt;&gt;&gt; Usual weekly hours increased with current employer last year ;  &gt; Females ;</t>
  </si>
  <si>
    <t>Tasmania ;  &gt;&gt;&gt;&gt; Usual weekly hours increased with more full-time hours last year ;  Persons ;</t>
  </si>
  <si>
    <t>Tasmania ;  &gt;&gt;&gt;&gt; Usual weekly hours increased with more full-time hours last year ;  &gt; Males ;</t>
  </si>
  <si>
    <t>Tasmania ;  &gt;&gt;&gt;&gt; Usual weekly hours increased with more full-time hours last year ;  &gt; Females ;</t>
  </si>
  <si>
    <t>Tasmania ;  &gt;&gt;&gt;&gt; Usual weekly hours increased from part-time to full-time hours last year ;  Persons ;</t>
  </si>
  <si>
    <t>Tasmania ;  &gt;&gt;&gt;&gt; Usual weekly hours increased from part-time to full-time hours last year ;  &gt; Males ;</t>
  </si>
  <si>
    <t>Tasmania ;  &gt;&gt;&gt;&gt; Usual weekly hours increased from part-time to full-time hours last year ;  &gt; Females ;</t>
  </si>
  <si>
    <t>Tasmania ;  &gt;&gt;&gt;&gt; Usual weekly hours increased with more part-time hours last year ;  Persons ;</t>
  </si>
  <si>
    <t>Tasmania ;  &gt;&gt;&gt;&gt; Usual weekly hours increased with more part-time hours last year ;  &gt; Males ;</t>
  </si>
  <si>
    <t>Tasmania ;  &gt;&gt;&gt;&gt; Usual weekly hours increased with more part-time hours last year ;  &gt; Females ;</t>
  </si>
  <si>
    <t>Tasmania ;  &gt;&gt;&gt; Usual weekly hours decreased with current employer last year ;  Persons ;</t>
  </si>
  <si>
    <t>Tasmania ;  &gt;&gt;&gt; Usual weekly hours decreased with current employer last year ;  &gt; Males ;</t>
  </si>
  <si>
    <t>Tasmania ;  &gt;&gt;&gt; Usual weekly hours decreased with current employer last year ;  &gt; Females ;</t>
  </si>
  <si>
    <t>Tasmania ;  &gt;&gt;&gt;&gt; Usual weekly hours decreased with fewer full-time hours last year ;  Persons ;</t>
  </si>
  <si>
    <t>Tasmania ;  &gt;&gt;&gt;&gt; Usual weekly hours decreased with fewer full-time hours last year ;  &gt; Males ;</t>
  </si>
  <si>
    <t>Tasmania ;  &gt;&gt;&gt;&gt; Usual weekly hours decreased with fewer full-time hours last year ;  &gt; Females ;</t>
  </si>
  <si>
    <t>Tasmania ;  &gt;&gt;&gt;&gt; Usual weekly hours decreased from full-time to part-time hours last year ;  Persons ;</t>
  </si>
  <si>
    <t>Tasmania ;  &gt;&gt;&gt;&gt; Usual weekly hours decreased from full-time to part-time hours last year ;  &gt; Males ;</t>
  </si>
  <si>
    <t>Tasmania ;  &gt;&gt;&gt;&gt; Usual weekly hours decreased from full-time to part-time hours last year ;  &gt; Females ;</t>
  </si>
  <si>
    <t>Tasmania ;  &gt;&gt;&gt;&gt; Usual weekly hours decreased with fewer part-time hours last year ;  Persons ;</t>
  </si>
  <si>
    <t>Tasmania ;  &gt;&gt;&gt;&gt; Usual weekly hours decreased with fewer part-time hours last year ;  &gt; Males ;</t>
  </si>
  <si>
    <t>Tasmania ;  &gt;&gt;&gt;&gt; Usual weekly hours decreased with fewer part-time hours last year ;  &gt; Females ;</t>
  </si>
  <si>
    <t>Tasmania ;  &gt;&gt;&gt; Did not know or usual weekly hours varied last year ;  Persons ;</t>
  </si>
  <si>
    <t>Tasmania ;  &gt;&gt;&gt; Did not know or usual weekly hours varied last year ;  &gt; Males ;</t>
  </si>
  <si>
    <t>Tasmania ;  &gt;&gt;&gt; Did not know or usual weekly hours varied last year ;  &gt; Females ;</t>
  </si>
  <si>
    <t>Tasmania ;  &gt;&gt;&gt; Promoted last year ;  Persons ;</t>
  </si>
  <si>
    <t>Tasmania ;  &gt;&gt;&gt; Promoted last year ;  &gt; Males ;</t>
  </si>
  <si>
    <t>Tasmania ;  &gt;&gt;&gt; Promoted last year ;  &gt; Females ;</t>
  </si>
  <si>
    <t>Tasmania ;  &gt;&gt;&gt; Was not promoted last year ;  Persons ;</t>
  </si>
  <si>
    <t>Tasmania ;  &gt;&gt;&gt; Was not promoted last year ;  &gt; Males ;</t>
  </si>
  <si>
    <t>Tasmania ;  &gt;&gt;&gt; Was not promoted last year ;  &gt; Females ;</t>
  </si>
  <si>
    <t>Tasmania ;  &gt;&gt;&gt; Transferred last year ;  Persons ;</t>
  </si>
  <si>
    <t>Tasmania ;  &gt;&gt;&gt; Transferred last year ;  &gt; Males ;</t>
  </si>
  <si>
    <t>Tasmania ;  &gt;&gt;&gt; Transferred last year ;  &gt; Females ;</t>
  </si>
  <si>
    <t>Tasmania ;  &gt;&gt;&gt; Was not transferred last year ;  Persons ;</t>
  </si>
  <si>
    <t>Tasmania ;  &gt;&gt;&gt; Was not transferred last year ;  &gt; Males ;</t>
  </si>
  <si>
    <t>Tasmania ;  &gt;&gt;&gt; Was not transferred last year ;  &gt; Females ;</t>
  </si>
  <si>
    <t>Tasmania ;  &gt;&gt;&gt; Promoted or transferred last year ;  Persons ;</t>
  </si>
  <si>
    <t>Tasmania ;  &gt;&gt;&gt; Promoted or transferred last year ;  &gt; Males ;</t>
  </si>
  <si>
    <t>Tasmania ;  &gt;&gt;&gt; Promoted or transferred last year ;  &gt; Females ;</t>
  </si>
  <si>
    <t>Tasmania ;  &gt;&gt;&gt;&gt; Promoted and transferred last year ;  Persons ;</t>
  </si>
  <si>
    <t>Tasmania ;  &gt;&gt;&gt;&gt; Promoted and transferred last year ;  &gt; Males ;</t>
  </si>
  <si>
    <t>Tasmania ;  &gt;&gt;&gt;&gt; Promoted and transferred last year ;  &gt; Females ;</t>
  </si>
  <si>
    <t>Tasmania ;  &gt;&gt;&gt;&gt; Promoted only last year ;  Persons ;</t>
  </si>
  <si>
    <t>Tasmania ;  &gt;&gt;&gt;&gt; Promoted only last year ;  &gt; Males ;</t>
  </si>
  <si>
    <t>Tasmania ;  &gt;&gt;&gt;&gt; Promoted only last year ;  &gt; Females ;</t>
  </si>
  <si>
    <t>Tasmania ;  &gt;&gt;&gt;&gt; Transferred only last year ;  Persons ;</t>
  </si>
  <si>
    <t>Tasmania ;  &gt;&gt;&gt;&gt; Transferred only last year ;  &gt; Males ;</t>
  </si>
  <si>
    <t>Tasmania ;  &gt;&gt;&gt;&gt; Transferred only last year ;  &gt; Females ;</t>
  </si>
  <si>
    <t>Tasmania ;  &gt;&gt;&gt; Was not promoted or transferred last year ;  Persons ;</t>
  </si>
  <si>
    <t>Tasmania ;  &gt;&gt;&gt; Was not promoted or transferred last year ;  &gt; Males ;</t>
  </si>
  <si>
    <t>Tasmania ;  &gt;&gt;&gt; Was not promoted or transferred last year ;  &gt; Females ;</t>
  </si>
  <si>
    <t>Tasmania ;  &gt;&gt; Owner managers and contributing family workers ;  Persons ;</t>
  </si>
  <si>
    <t>Tasmania ;  &gt;&gt; Owner managers and contributing family workers ;  &gt; Males ;</t>
  </si>
  <si>
    <t>Tasmania ;  &gt;&gt; Owner managers and contributing family workers ;  &gt; Females ;</t>
  </si>
  <si>
    <t>Tasmania ;  &gt;&gt;&gt; No change in usual weekly hours last year ;  Persons ;</t>
  </si>
  <si>
    <t>Tasmania ;  &gt;&gt;&gt; No change in usual weekly hours last year ;  &gt; Males ;</t>
  </si>
  <si>
    <t>Tasmania ;  &gt;&gt;&gt; No change in usual weekly hours last year ;  &gt; Females ;</t>
  </si>
  <si>
    <t>Tasmania ;  &gt;&gt;&gt; Usual weekly hours increased last year ;  Persons ;</t>
  </si>
  <si>
    <t>Tasmania ;  &gt;&gt;&gt; Usual weekly hours increased last year ;  &gt; Males ;</t>
  </si>
  <si>
    <t>Tasmania ;  &gt;&gt;&gt; Usual weekly hours increased last year ;  &gt; Females ;</t>
  </si>
  <si>
    <t>Tasmania ;  &gt;&gt;&gt; Usual weekly hours decreased last year ;  Persons ;</t>
  </si>
  <si>
    <t>Tasmania ;  &gt;&gt;&gt; Usual weekly hours decreased last year ;  &gt; Males ;</t>
  </si>
  <si>
    <t>Tasmania ;  &gt;&gt;&gt; Usual weekly hours decreased last year ;  &gt; Females ;</t>
  </si>
  <si>
    <t>Northern Territory ;  Employed total ;  Persons ;</t>
  </si>
  <si>
    <t>Northern Territory ;  Employed total ;  &gt; Males ;</t>
  </si>
  <si>
    <t>Northern Territory ;  Employed total ;  &gt; Females ;</t>
  </si>
  <si>
    <t>Northern Territory ;  &gt; Less than 12 months in main job ;  Persons ;</t>
  </si>
  <si>
    <t>Northern Territory ;  &gt; Less than 12 months in main job ;  &gt; Males ;</t>
  </si>
  <si>
    <t>Northern Territory ;  &gt; Less than 12 months in main job ;  &gt; Females ;</t>
  </si>
  <si>
    <t>Northern Territory ;  &gt;&gt; Changed jobs in last 12 months ;  Persons ;</t>
  </si>
  <si>
    <t>Northern Territory ;  &gt;&gt; Changed jobs in last 12 months ;  &gt; Males ;</t>
  </si>
  <si>
    <t>Northern Territory ;  &gt;&gt; Changed jobs in last 12 months ;  &gt; Females ;</t>
  </si>
  <si>
    <t>Northern Territory ;  &gt;&gt;&gt; Changed jobs in the same industry division ;  Persons ;</t>
  </si>
  <si>
    <t>Northern Territory ;  &gt;&gt;&gt; Changed jobs in the same industry division ;  &gt; Males ;</t>
  </si>
  <si>
    <t>Northern Territory ;  &gt;&gt;&gt; Changed jobs in the same industry division ;  &gt; Females ;</t>
  </si>
  <si>
    <t>Northern Territory ;  &gt;&gt;&gt; Changed jobs into a different industry division ;  Persons ;</t>
  </si>
  <si>
    <t>Northern Territory ;  &gt;&gt;&gt; Changed jobs into a different industry division ;  &gt; Males ;</t>
  </si>
  <si>
    <t>Northern Territory ;  &gt;&gt;&gt; Changed jobs into a different industry division ;  &gt; Females ;</t>
  </si>
  <si>
    <t>Northern Territory ;  &gt;&gt;&gt; Changed jobs in the same major occupation group ;  Persons ;</t>
  </si>
  <si>
    <t>Northern Territory ;  &gt;&gt;&gt; Changed jobs in the same major occupation group ;  &gt; Males ;</t>
  </si>
  <si>
    <t>Northern Territory ;  &gt;&gt;&gt; Changed jobs in the same major occupation group ;  &gt; Females ;</t>
  </si>
  <si>
    <t>Northern Territory ;  &gt;&gt;&gt; Changed jobs into a different major occupation group ;  Persons ;</t>
  </si>
  <si>
    <t>Northern Territory ;  &gt;&gt;&gt; Changed jobs into a different major occupation group ;  &gt; Males ;</t>
  </si>
  <si>
    <t>Northern Territory ;  &gt;&gt;&gt; Changed jobs into a different major occupation group ;  &gt; Females ;</t>
  </si>
  <si>
    <t>Northern Territory ;  &gt;&gt;&gt; Changed to a job with the same usual hours ;  Persons ;</t>
  </si>
  <si>
    <t>Northern Territory ;  &gt;&gt;&gt; Changed to a job with the same usual hours ;  &gt; Males ;</t>
  </si>
  <si>
    <t>Northern Territory ;  &gt;&gt;&gt; Changed to a job with the same usual hours ;  &gt; Females ;</t>
  </si>
  <si>
    <t>Northern Territory ;  &gt;&gt;&gt; Changed to a job with more usual hours ;  Persons ;</t>
  </si>
  <si>
    <t>Northern Territory ;  &gt;&gt;&gt; Changed to a job with more usual hours ;  &gt; Males ;</t>
  </si>
  <si>
    <t>Northern Territory ;  &gt;&gt;&gt; Changed to a job with more usual hours ;  &gt; Females ;</t>
  </si>
  <si>
    <t>Northern Territory ;  &gt;&gt;&gt;&gt; Changed to a job with more full-time hours ;  Persons ;</t>
  </si>
  <si>
    <t>Northern Territory ;  &gt;&gt;&gt;&gt; Changed to a job with more full-time hours ;  &gt; Males ;</t>
  </si>
  <si>
    <t>Northern Territory ;  &gt;&gt;&gt;&gt; Changed to a job with more full-time hours ;  &gt; Females ;</t>
  </si>
  <si>
    <t>Northern Territory ;  &gt;&gt;&gt;&gt; Changed from a part-time job to a full-time job ;  Persons ;</t>
  </si>
  <si>
    <t>Northern Territory ;  &gt;&gt;&gt;&gt; Changed from a part-time job to a full-time job ;  &gt; Males ;</t>
  </si>
  <si>
    <t>Northern Territory ;  &gt;&gt;&gt;&gt; Changed from a part-time job to a full-time job ;  &gt; Females ;</t>
  </si>
  <si>
    <t>Northern Territory ;  &gt;&gt;&gt;&gt; Changed to a job with more part-time hours ;  Persons ;</t>
  </si>
  <si>
    <t>Northern Territory ;  &gt;&gt;&gt;&gt; Changed to a job with more part-time hours ;  &gt; Males ;</t>
  </si>
  <si>
    <t>Northern Territory ;  &gt;&gt;&gt;&gt; Changed to a job with more part-time hours ;  &gt; Females ;</t>
  </si>
  <si>
    <t>Northern Territory ;  &gt;&gt;&gt; Changed to a job with fewer usual hours ;  Persons ;</t>
  </si>
  <si>
    <t>Northern Territory ;  &gt;&gt;&gt; Changed to a job with fewer usual hours ;  &gt; Males ;</t>
  </si>
  <si>
    <t>Northern Territory ;  &gt;&gt;&gt; Changed to a job with fewer usual hours ;  &gt; Females ;</t>
  </si>
  <si>
    <t>Northern Territory ;  &gt;&gt;&gt;&gt; Changed to a job with fewer full-time hours ;  Persons ;</t>
  </si>
  <si>
    <t>Northern Territory ;  &gt;&gt;&gt;&gt; Changed to a job with fewer full-time hours ;  &gt; Males ;</t>
  </si>
  <si>
    <t>Northern Territory ;  &gt;&gt;&gt;&gt; Changed to a job with fewer full-time hours ;  &gt; Females ;</t>
  </si>
  <si>
    <t>Northern Territory ;  &gt;&gt;&gt;&gt; Changed from a full-time job to a part-time job ;  Persons ;</t>
  </si>
  <si>
    <t>Northern Territory ;  &gt;&gt;&gt;&gt; Changed from a full-time job to a part-time job ;  &gt; Males ;</t>
  </si>
  <si>
    <t>Northern Territory ;  &gt;&gt;&gt;&gt; Changed from a full-time job to a part-time job ;  &gt; Females ;</t>
  </si>
  <si>
    <t>Northern Territory ;  &gt;&gt;&gt;&gt; Changed to a job with fewer part-time hours ;  Persons ;</t>
  </si>
  <si>
    <t>Northern Territory ;  &gt;&gt;&gt;&gt; Changed to a job with fewer part-time hours ;  &gt; Males ;</t>
  </si>
  <si>
    <t>Northern Territory ;  &gt;&gt;&gt;&gt; Changed to a job with fewer part-time hours ;  &gt; Females ;</t>
  </si>
  <si>
    <t>Northern Territory ;  &gt;&gt;&gt; Changed jobs with the same status in employment ;  Persons ;</t>
  </si>
  <si>
    <t>Northern Territory ;  &gt;&gt;&gt; Changed jobs with the same status in employment ;  &gt; Males ;</t>
  </si>
  <si>
    <t>Northern Territory ;  &gt;&gt;&gt; Changed jobs with the same status in employment ;  &gt; Females ;</t>
  </si>
  <si>
    <t>Northern Territory ;  &gt;&gt;&gt; Changed jobs with a different status in employment ;  Persons ;</t>
  </si>
  <si>
    <t>Northern Territory ;  &gt;&gt;&gt; Changed jobs with a different status in employment ;  &gt; Males ;</t>
  </si>
  <si>
    <t>Northern Territory ;  &gt;&gt;&gt; Changed jobs with a different status in employment ;  &gt; Females ;</t>
  </si>
  <si>
    <t>Northern Territory ;  &gt;&gt; Did not change jobs in last 12 months ;  Persons ;</t>
  </si>
  <si>
    <t>Northern Territory ;  &gt;&gt; Did not change jobs in last 12 months ;  &gt; Males ;</t>
  </si>
  <si>
    <t>A126297878K</t>
  </si>
  <si>
    <t>A126286214R</t>
  </si>
  <si>
    <t>A126274366C</t>
  </si>
  <si>
    <t>A126297694T</t>
  </si>
  <si>
    <t>A126286030W</t>
  </si>
  <si>
    <t>A126274434V</t>
  </si>
  <si>
    <t>A126297762J</t>
  </si>
  <si>
    <t>A126286098T</t>
  </si>
  <si>
    <t>A126274386L</t>
  </si>
  <si>
    <t>A126297714R</t>
  </si>
  <si>
    <t>A126286050F</t>
  </si>
  <si>
    <t>A126274482L</t>
  </si>
  <si>
    <t>A126297810R</t>
  </si>
  <si>
    <t>A126286146X</t>
  </si>
  <si>
    <t>A126274486W</t>
  </si>
  <si>
    <t>A126297814X</t>
  </si>
  <si>
    <t>A126286150R</t>
  </si>
  <si>
    <t>A126274402A</t>
  </si>
  <si>
    <t>A126297730R</t>
  </si>
  <si>
    <t>A126286066X</t>
  </si>
  <si>
    <t>A126274370V</t>
  </si>
  <si>
    <t>A126297698A</t>
  </si>
  <si>
    <t>A126286034F</t>
  </si>
  <si>
    <t>A126274554L</t>
  </si>
  <si>
    <t>A126297882A</t>
  </si>
  <si>
    <t>A126286218X</t>
  </si>
  <si>
    <t>A126274438C</t>
  </si>
  <si>
    <t>A126297766T</t>
  </si>
  <si>
    <t>A126286102W</t>
  </si>
  <si>
    <t>A126274510K</t>
  </si>
  <si>
    <t>A126297838T</t>
  </si>
  <si>
    <t>A126286174J</t>
  </si>
  <si>
    <t>A126274774R</t>
  </si>
  <si>
    <t>A126298102V</t>
  </si>
  <si>
    <t>A126286438A</t>
  </si>
  <si>
    <t>A126274730L</t>
  </si>
  <si>
    <t>A126298058W</t>
  </si>
  <si>
    <t>A126286394K</t>
  </si>
  <si>
    <t>A126274658F</t>
  </si>
  <si>
    <t>A126297986V</t>
  </si>
  <si>
    <t>A126286322X</t>
  </si>
  <si>
    <t>A126274734W</t>
  </si>
  <si>
    <t>A126298062L</t>
  </si>
  <si>
    <t>A126286398V</t>
  </si>
  <si>
    <t>A126274738F</t>
  </si>
  <si>
    <t>A126298066W</t>
  </si>
  <si>
    <t>A126286402X</t>
  </si>
  <si>
    <t>A126274662W</t>
  </si>
  <si>
    <t>A126297990K</t>
  </si>
  <si>
    <t>A126286326J</t>
  </si>
  <si>
    <t>A126274666F</t>
  </si>
  <si>
    <t>A126297994V</t>
  </si>
  <si>
    <t>A126286330X</t>
  </si>
  <si>
    <t>A126274706L</t>
  </si>
  <si>
    <t>A126298034C</t>
  </si>
  <si>
    <t>A126286370T</t>
  </si>
  <si>
    <t>A126274622C</t>
  </si>
  <si>
    <t>A126297950T</t>
  </si>
  <si>
    <t>A126286286A</t>
  </si>
  <si>
    <t>A126274742W</t>
  </si>
  <si>
    <t>A126298070L</t>
  </si>
  <si>
    <t>A126286406J</t>
  </si>
  <si>
    <t>A126274710C</t>
  </si>
  <si>
    <t>A126298038L</t>
  </si>
  <si>
    <t>A126286374A</t>
  </si>
  <si>
    <t>A126274754F</t>
  </si>
  <si>
    <t>A126298082W</t>
  </si>
  <si>
    <t>A126286418T</t>
  </si>
  <si>
    <t>A126274626L</t>
  </si>
  <si>
    <t>A126297954A</t>
  </si>
  <si>
    <t>A126286290T</t>
  </si>
  <si>
    <t>A126274562L</t>
  </si>
  <si>
    <t>A126297890A</t>
  </si>
  <si>
    <t>A126286226X</t>
  </si>
  <si>
    <t>A126274590W</t>
  </si>
  <si>
    <t>A126297918T</t>
  </si>
  <si>
    <t>A126286254J</t>
  </si>
  <si>
    <t>A126274670W</t>
  </si>
  <si>
    <t>A126297998C</t>
  </si>
  <si>
    <t>A126286334J</t>
  </si>
  <si>
    <t>A126274594F</t>
  </si>
  <si>
    <t>A126297922J</t>
  </si>
  <si>
    <t>A126286258T</t>
  </si>
  <si>
    <t>A126274674F</t>
  </si>
  <si>
    <t>A126298002K</t>
  </si>
  <si>
    <t>A126286338T</t>
  </si>
  <si>
    <t>A126274678R</t>
  </si>
  <si>
    <t>A126298006V</t>
  </si>
  <si>
    <t>A126286342J</t>
  </si>
  <si>
    <t>A126274758R</t>
  </si>
  <si>
    <t>A126298086F</t>
  </si>
  <si>
    <t>A126286422J</t>
  </si>
  <si>
    <t>A126274566W</t>
  </si>
  <si>
    <t>A126297894K</t>
  </si>
  <si>
    <t>A126286230R</t>
  </si>
  <si>
    <t>A126274746F</t>
  </si>
  <si>
    <t>A126298074W</t>
  </si>
  <si>
    <t>A126286410X</t>
  </si>
  <si>
    <t>A126274750W</t>
  </si>
  <si>
    <t>A126298078F</t>
  </si>
  <si>
    <t>A126286414J</t>
  </si>
  <si>
    <t>A126274570L</t>
  </si>
  <si>
    <t>A126297898V</t>
  </si>
  <si>
    <t>A126286234X</t>
  </si>
  <si>
    <t>A126274630C</t>
  </si>
  <si>
    <t>A126297958K</t>
  </si>
  <si>
    <t>A126286294A</t>
  </si>
  <si>
    <t>A126274682F</t>
  </si>
  <si>
    <t>A126298010K</t>
  </si>
  <si>
    <t>A126286346T</t>
  </si>
  <si>
    <t>A126274762F</t>
  </si>
  <si>
    <t>A126298090W</t>
  </si>
  <si>
    <t>A126286426T</t>
  </si>
  <si>
    <t>A126274574W</t>
  </si>
  <si>
    <t>A126297902X</t>
  </si>
  <si>
    <t>A126286238J</t>
  </si>
  <si>
    <t>A126274714L</t>
  </si>
  <si>
    <t>A126298042C</t>
  </si>
  <si>
    <t>A126286378K</t>
  </si>
  <si>
    <t>A126274718W</t>
  </si>
  <si>
    <t>A126298046L</t>
  </si>
  <si>
    <t>A126286382A</t>
  </si>
  <si>
    <t>A126274606C</t>
  </si>
  <si>
    <t>A126297934T</t>
  </si>
  <si>
    <t>A126286270J</t>
  </si>
  <si>
    <t>A126274578F</t>
  </si>
  <si>
    <t>A126297906J</t>
  </si>
  <si>
    <t>A126286242X</t>
  </si>
  <si>
    <t>A126274634L</t>
  </si>
  <si>
    <t>A126297962A</t>
  </si>
  <si>
    <t>A126286298K</t>
  </si>
  <si>
    <t>A126274598R</t>
  </si>
  <si>
    <t>A126297926T</t>
  </si>
  <si>
    <t>A126286262J</t>
  </si>
  <si>
    <t>A126274638W</t>
  </si>
  <si>
    <t>A126297966K</t>
  </si>
  <si>
    <t>A126286302R</t>
  </si>
  <si>
    <t>A126274610V</t>
  </si>
  <si>
    <t>A126297938A</t>
  </si>
  <si>
    <t>A126286274T</t>
  </si>
  <si>
    <t>A126274642L</t>
  </si>
  <si>
    <t>A126297970A</t>
  </si>
  <si>
    <t>A126286306X</t>
  </si>
  <si>
    <t>A126274686R</t>
  </si>
  <si>
    <t>A126298014V</t>
  </si>
  <si>
    <t>A126286350J</t>
  </si>
  <si>
    <t>A126274646W</t>
  </si>
  <si>
    <t>A126297974K</t>
  </si>
  <si>
    <t>A126286310R</t>
  </si>
  <si>
    <t>A126274614C</t>
  </si>
  <si>
    <t>A126297942T</t>
  </si>
  <si>
    <t>A126286278A</t>
  </si>
  <si>
    <t>A126274722L</t>
  </si>
  <si>
    <t>A126298050C</t>
  </si>
  <si>
    <t>A126286386K</t>
  </si>
  <si>
    <t>A126274690F</t>
  </si>
  <si>
    <t>A126298018C</t>
  </si>
  <si>
    <t>A126286354T</t>
  </si>
  <si>
    <t>A126274694R</t>
  </si>
  <si>
    <t>A126298022V</t>
  </si>
  <si>
    <t>A126286358A</t>
  </si>
  <si>
    <t>A126274766R</t>
  </si>
  <si>
    <t>A126298094F</t>
  </si>
  <si>
    <t>A126286430J</t>
  </si>
  <si>
    <t>A126274582W</t>
  </si>
  <si>
    <t>A126297910X</t>
  </si>
  <si>
    <t>A126286246J</t>
  </si>
  <si>
    <t>A126274650L</t>
  </si>
  <si>
    <t>A126297978V</t>
  </si>
  <si>
    <t>A126286314X</t>
  </si>
  <si>
    <t>A126274602V</t>
  </si>
  <si>
    <t>A126297930J</t>
  </si>
  <si>
    <t>A126286266T</t>
  </si>
  <si>
    <t>A126274698X</t>
  </si>
  <si>
    <t>A126298026C</t>
  </si>
  <si>
    <t>A126286362T</t>
  </si>
  <si>
    <t>A126274702C</t>
  </si>
  <si>
    <t>A126298030V</t>
  </si>
  <si>
    <t>A126286366A</t>
  </si>
  <si>
    <t>A126274618L</t>
  </si>
  <si>
    <t>A126297946A</t>
  </si>
  <si>
    <t>A126286282T</t>
  </si>
  <si>
    <t>A126274586F</t>
  </si>
  <si>
    <t>A126297914J</t>
  </si>
  <si>
    <t>A126286250X</t>
  </si>
  <si>
    <t>A126274770F</t>
  </si>
  <si>
    <t>A126298098R</t>
  </si>
  <si>
    <t>A126286434T</t>
  </si>
  <si>
    <t>A126274654W</t>
  </si>
  <si>
    <t>A126297982K</t>
  </si>
  <si>
    <t>A126286318J</t>
  </si>
  <si>
    <t>A126274726W</t>
  </si>
  <si>
    <t>A126298054L</t>
  </si>
  <si>
    <t>A126286390A</t>
  </si>
  <si>
    <t>A126274990J</t>
  </si>
  <si>
    <t>A126298318F</t>
  </si>
  <si>
    <t>A126286654V</t>
  </si>
  <si>
    <t>A126274946X</t>
  </si>
  <si>
    <t>A126298274R</t>
  </si>
  <si>
    <t>A126286610T</t>
  </si>
  <si>
    <t>A126274874X</t>
  </si>
  <si>
    <t>A126298202C</t>
  </si>
  <si>
    <t>A126286538K</t>
  </si>
  <si>
    <t>A126274950R</t>
  </si>
  <si>
    <t>A126298278X</t>
  </si>
  <si>
    <t>A126286614A</t>
  </si>
  <si>
    <t>A126274954X</t>
  </si>
  <si>
    <t>A126298282R</t>
  </si>
  <si>
    <t>A126286618K</t>
  </si>
  <si>
    <t>A126274878J</t>
  </si>
  <si>
    <t>A126298206L</t>
  </si>
  <si>
    <t>A126286542A</t>
  </si>
  <si>
    <t>A126274882X</t>
  </si>
  <si>
    <t>A126298210C</t>
  </si>
  <si>
    <t>A126286546K</t>
  </si>
  <si>
    <t>A126274922F</t>
  </si>
  <si>
    <t>A126298250W</t>
  </si>
  <si>
    <t>A126286586C</t>
  </si>
  <si>
    <t>A126274838R</t>
  </si>
  <si>
    <t>A126298166F</t>
  </si>
  <si>
    <t>A126286502J</t>
  </si>
  <si>
    <t>A126274958J</t>
  </si>
  <si>
    <t>A126298286X</t>
  </si>
  <si>
    <t>A126286622A</t>
  </si>
  <si>
    <t>A126274926R</t>
  </si>
  <si>
    <t>A126298254F</t>
  </si>
  <si>
    <t>A126286590V</t>
  </si>
  <si>
    <t>A126274970X</t>
  </si>
  <si>
    <t>A126298298J</t>
  </si>
  <si>
    <t>A126286634K</t>
  </si>
  <si>
    <t>A126274842F</t>
  </si>
  <si>
    <t>A126298170W</t>
  </si>
  <si>
    <t>A126286506T</t>
  </si>
  <si>
    <t>A126274778X</t>
  </si>
  <si>
    <t>A126298106C</t>
  </si>
  <si>
    <t>A126286442T</t>
  </si>
  <si>
    <t>A126274806W</t>
  </si>
  <si>
    <t>A126298134L</t>
  </si>
  <si>
    <t>A126286470A</t>
  </si>
  <si>
    <t>A126274886J</t>
  </si>
  <si>
    <t>A126298214L</t>
  </si>
  <si>
    <t>A126286550A</t>
  </si>
  <si>
    <t>A126274810L</t>
  </si>
  <si>
    <t>A126298138W</t>
  </si>
  <si>
    <t>A126286474K</t>
  </si>
  <si>
    <t>A126274890X</t>
  </si>
  <si>
    <t>A126298218W</t>
  </si>
  <si>
    <t>A126286554K</t>
  </si>
  <si>
    <t>A126274894J</t>
  </si>
  <si>
    <t>A126298222L</t>
  </si>
  <si>
    <t>Northern Territory ;  &gt;&gt; Did not change jobs in last 12 months ;  &gt; Females ;</t>
  </si>
  <si>
    <t>Northern Territory ;  &gt; 12 months or more in main job ;  Persons ;</t>
  </si>
  <si>
    <t>Northern Territory ;  &gt; 12 months or more in main job ;  &gt; Males ;</t>
  </si>
  <si>
    <t>Northern Territory ;  &gt; 12 months or more in main job ;  &gt; Females ;</t>
  </si>
  <si>
    <t>Northern Territory ;  &gt;&gt; Employees ;  Persons ;</t>
  </si>
  <si>
    <t>Northern Territory ;  &gt;&gt; Employees ;  &gt; Males ;</t>
  </si>
  <si>
    <t>Northern Territory ;  &gt;&gt; Employees ;  &gt; Females ;</t>
  </si>
  <si>
    <t>Northern Territory ;  &gt;&gt;&gt; No change in occupation with current employer last year ;  Persons ;</t>
  </si>
  <si>
    <t>Northern Territory ;  &gt;&gt;&gt; No change in occupation with current employer last year ;  &gt; Males ;</t>
  </si>
  <si>
    <t>Northern Territory ;  &gt;&gt;&gt; No change in occupation with current employer last year ;  &gt; Females ;</t>
  </si>
  <si>
    <t>Northern Territory ;  &gt;&gt;&gt; Changed occupations with current employer in the same major group last year ;  Persons ;</t>
  </si>
  <si>
    <t>Northern Territory ;  &gt;&gt;&gt; Changed occupations with current employer in the same major group last year ;  &gt; Males ;</t>
  </si>
  <si>
    <t>Northern Territory ;  &gt;&gt;&gt; Changed occupations with current employer in the same major group last year ;  &gt; Females ;</t>
  </si>
  <si>
    <t>Northern Territory ;  &gt;&gt;&gt; Changed occupations with current employer into a different major group last year ;  Persons ;</t>
  </si>
  <si>
    <t>Northern Territory ;  &gt;&gt;&gt; Changed occupations with current employer into a different major group last year ;  &gt; Males ;</t>
  </si>
  <si>
    <t>Northern Territory ;  &gt;&gt;&gt; Changed occupations with current employer into a different major group last year ;  &gt; Females ;</t>
  </si>
  <si>
    <t>Northern Territory ;  &gt;&gt;&gt; No change in usual weekly hours with current employer last year ;  Persons ;</t>
  </si>
  <si>
    <t>Northern Territory ;  &gt;&gt;&gt; No change in usual weekly hours with current employer last year ;  &gt; Males ;</t>
  </si>
  <si>
    <t>Northern Territory ;  &gt;&gt;&gt; No change in usual weekly hours with current employer last year ;  &gt; Females ;</t>
  </si>
  <si>
    <t>Northern Territory ;  &gt;&gt;&gt; Usual weekly hours increased with current employer last year ;  Persons ;</t>
  </si>
  <si>
    <t>Northern Territory ;  &gt;&gt;&gt; Usual weekly hours increased with current employer last year ;  &gt; Males ;</t>
  </si>
  <si>
    <t>Northern Territory ;  &gt;&gt;&gt; Usual weekly hours increased with current employer last year ;  &gt; Females ;</t>
  </si>
  <si>
    <t>Northern Territory ;  &gt;&gt;&gt;&gt; Usual weekly hours increased with more full-time hours last year ;  Persons ;</t>
  </si>
  <si>
    <t>Northern Territory ;  &gt;&gt;&gt;&gt; Usual weekly hours increased with more full-time hours last year ;  &gt; Males ;</t>
  </si>
  <si>
    <t>Northern Territory ;  &gt;&gt;&gt;&gt; Usual weekly hours increased with more full-time hours last year ;  &gt; Females ;</t>
  </si>
  <si>
    <t>Northern Territory ;  &gt;&gt;&gt;&gt; Usual weekly hours increased from part-time to full-time hours last year ;  Persons ;</t>
  </si>
  <si>
    <t>Northern Territory ;  &gt;&gt;&gt;&gt; Usual weekly hours increased from part-time to full-time hours last year ;  &gt; Males ;</t>
  </si>
  <si>
    <t>Northern Territory ;  &gt;&gt;&gt;&gt; Usual weekly hours increased from part-time to full-time hours last year ;  &gt; Females ;</t>
  </si>
  <si>
    <t>Northern Territory ;  &gt;&gt;&gt;&gt; Usual weekly hours increased with more part-time hours last year ;  Persons ;</t>
  </si>
  <si>
    <t>Northern Territory ;  &gt;&gt;&gt;&gt; Usual weekly hours increased with more part-time hours last year ;  &gt; Males ;</t>
  </si>
  <si>
    <t>Northern Territory ;  &gt;&gt;&gt;&gt; Usual weekly hours increased with more part-time hours last year ;  &gt; Females ;</t>
  </si>
  <si>
    <t>Northern Territory ;  &gt;&gt;&gt; Usual weekly hours decreased with current employer last year ;  Persons ;</t>
  </si>
  <si>
    <t>Northern Territory ;  &gt;&gt;&gt; Usual weekly hours decreased with current employer last year ;  &gt; Males ;</t>
  </si>
  <si>
    <t>Northern Territory ;  &gt;&gt;&gt; Usual weekly hours decreased with current employer last year ;  &gt; Females ;</t>
  </si>
  <si>
    <t>Northern Territory ;  &gt;&gt;&gt;&gt; Usual weekly hours decreased with fewer full-time hours last year ;  Persons ;</t>
  </si>
  <si>
    <t>Northern Territory ;  &gt;&gt;&gt;&gt; Usual weekly hours decreased with fewer full-time hours last year ;  &gt; Males ;</t>
  </si>
  <si>
    <t>Northern Territory ;  &gt;&gt;&gt;&gt; Usual weekly hours decreased with fewer full-time hours last year ;  &gt; Females ;</t>
  </si>
  <si>
    <t>Northern Territory ;  &gt;&gt;&gt;&gt; Usual weekly hours decreased from full-time to part-time hours last year ;  Persons ;</t>
  </si>
  <si>
    <t>Northern Territory ;  &gt;&gt;&gt;&gt; Usual weekly hours decreased from full-time to part-time hours last year ;  &gt; Males ;</t>
  </si>
  <si>
    <t>Northern Territory ;  &gt;&gt;&gt;&gt; Usual weekly hours decreased from full-time to part-time hours last year ;  &gt; Females ;</t>
  </si>
  <si>
    <t>Northern Territory ;  &gt;&gt;&gt;&gt; Usual weekly hours decreased with fewer part-time hours last year ;  Persons ;</t>
  </si>
  <si>
    <t>Northern Territory ;  &gt;&gt;&gt;&gt; Usual weekly hours decreased with fewer part-time hours last year ;  &gt; Males ;</t>
  </si>
  <si>
    <t>Northern Territory ;  &gt;&gt;&gt;&gt; Usual weekly hours decreased with fewer part-time hours last year ;  &gt; Females ;</t>
  </si>
  <si>
    <t>Northern Territory ;  &gt;&gt;&gt; Did not know or usual weekly hours varied last year ;  Persons ;</t>
  </si>
  <si>
    <t>Northern Territory ;  &gt;&gt;&gt; Did not know or usual weekly hours varied last year ;  &gt; Males ;</t>
  </si>
  <si>
    <t>Northern Territory ;  &gt;&gt;&gt; Did not know or usual weekly hours varied last year ;  &gt; Females ;</t>
  </si>
  <si>
    <t>Northern Territory ;  &gt;&gt;&gt; Promoted last year ;  Persons ;</t>
  </si>
  <si>
    <t>Northern Territory ;  &gt;&gt;&gt; Promoted last year ;  &gt; Males ;</t>
  </si>
  <si>
    <t>Northern Territory ;  &gt;&gt;&gt; Promoted last year ;  &gt; Females ;</t>
  </si>
  <si>
    <t>Northern Territory ;  &gt;&gt;&gt; Was not promoted last year ;  Persons ;</t>
  </si>
  <si>
    <t>Northern Territory ;  &gt;&gt;&gt; Was not promoted last year ;  &gt; Males ;</t>
  </si>
  <si>
    <t>Northern Territory ;  &gt;&gt;&gt; Was not promoted last year ;  &gt; Females ;</t>
  </si>
  <si>
    <t>Northern Territory ;  &gt;&gt;&gt; Transferred last year ;  Persons ;</t>
  </si>
  <si>
    <t>Northern Territory ;  &gt;&gt;&gt; Transferred last year ;  &gt; Males ;</t>
  </si>
  <si>
    <t>Northern Territory ;  &gt;&gt;&gt; Transferred last year ;  &gt; Females ;</t>
  </si>
  <si>
    <t>Northern Territory ;  &gt;&gt;&gt; Was not transferred last year ;  Persons ;</t>
  </si>
  <si>
    <t>Northern Territory ;  &gt;&gt;&gt; Was not transferred last year ;  &gt; Males ;</t>
  </si>
  <si>
    <t>Northern Territory ;  &gt;&gt;&gt; Was not transferred last year ;  &gt; Females ;</t>
  </si>
  <si>
    <t>Northern Territory ;  &gt;&gt;&gt; Promoted or transferred last year ;  Persons ;</t>
  </si>
  <si>
    <t>Northern Territory ;  &gt;&gt;&gt; Promoted or transferred last year ;  &gt; Males ;</t>
  </si>
  <si>
    <t>Northern Territory ;  &gt;&gt;&gt; Promoted or transferred last year ;  &gt; Females ;</t>
  </si>
  <si>
    <t>Northern Territory ;  &gt;&gt;&gt;&gt; Promoted and transferred last year ;  Persons ;</t>
  </si>
  <si>
    <t>Northern Territory ;  &gt;&gt;&gt;&gt; Promoted and transferred last year ;  &gt; Males ;</t>
  </si>
  <si>
    <t>Northern Territory ;  &gt;&gt;&gt;&gt; Promoted and transferred last year ;  &gt; Females ;</t>
  </si>
  <si>
    <t>Northern Territory ;  &gt;&gt;&gt;&gt; Promoted only last year ;  Persons ;</t>
  </si>
  <si>
    <t>Northern Territory ;  &gt;&gt;&gt;&gt; Promoted only last year ;  &gt; Males ;</t>
  </si>
  <si>
    <t>Northern Territory ;  &gt;&gt;&gt;&gt; Promoted only last year ;  &gt; Females ;</t>
  </si>
  <si>
    <t>Northern Territory ;  &gt;&gt;&gt;&gt; Transferred only last year ;  Persons ;</t>
  </si>
  <si>
    <t>Northern Territory ;  &gt;&gt;&gt;&gt; Transferred only last year ;  &gt; Males ;</t>
  </si>
  <si>
    <t>Northern Territory ;  &gt;&gt;&gt;&gt; Transferred only last year ;  &gt; Females ;</t>
  </si>
  <si>
    <t>Northern Territory ;  &gt;&gt;&gt; Was not promoted or transferred last year ;  Persons ;</t>
  </si>
  <si>
    <t>Northern Territory ;  &gt;&gt;&gt; Was not promoted or transferred last year ;  &gt; Males ;</t>
  </si>
  <si>
    <t>Northern Territory ;  &gt;&gt;&gt; Was not promoted or transferred last year ;  &gt; Females ;</t>
  </si>
  <si>
    <t>Northern Territory ;  &gt;&gt; Owner managers and contributing family workers ;  Persons ;</t>
  </si>
  <si>
    <t>Northern Territory ;  &gt;&gt; Owner managers and contributing family workers ;  &gt; Males ;</t>
  </si>
  <si>
    <t>Northern Territory ;  &gt;&gt; Owner managers and contributing family workers ;  &gt; Females ;</t>
  </si>
  <si>
    <t>Northern Territory ;  &gt;&gt;&gt; No change in usual weekly hours last year ;  Persons ;</t>
  </si>
  <si>
    <t>Northern Territory ;  &gt;&gt;&gt; No change in usual weekly hours last year ;  &gt; Males ;</t>
  </si>
  <si>
    <t>Northern Territory ;  &gt;&gt;&gt; No change in usual weekly hours last year ;  &gt; Females ;</t>
  </si>
  <si>
    <t>Northern Territory ;  &gt;&gt;&gt; Usual weekly hours increased last year ;  Persons ;</t>
  </si>
  <si>
    <t>Northern Territory ;  &gt;&gt;&gt; Usual weekly hours increased last year ;  &gt; Males ;</t>
  </si>
  <si>
    <t>Northern Territory ;  &gt;&gt;&gt; Usual weekly hours increased last year ;  &gt; Females ;</t>
  </si>
  <si>
    <t>Northern Territory ;  &gt;&gt;&gt; Usual weekly hours decreased last year ;  Persons ;</t>
  </si>
  <si>
    <t>Northern Territory ;  &gt;&gt;&gt; Usual weekly hours decreased last year ;  &gt; Males ;</t>
  </si>
  <si>
    <t>Northern Territory ;  &gt;&gt;&gt; Usual weekly hours decreased last year ;  &gt; Females ;</t>
  </si>
  <si>
    <t>Australian Capital Territory ;  Employed total ;  Persons ;</t>
  </si>
  <si>
    <t>Australian Capital Territory ;  Employed total ;  &gt; Males ;</t>
  </si>
  <si>
    <t>Australian Capital Territory ;  Employed total ;  &gt; Females ;</t>
  </si>
  <si>
    <t>Australian Capital Territory ;  &gt; Less than 12 months in main job ;  Persons ;</t>
  </si>
  <si>
    <t>Australian Capital Territory ;  &gt; Less than 12 months in main job ;  &gt; Males ;</t>
  </si>
  <si>
    <t>Australian Capital Territory ;  &gt; Less than 12 months in main job ;  &gt; Females ;</t>
  </si>
  <si>
    <t>Australian Capital Territory ;  &gt;&gt; Changed jobs in last 12 months ;  Persons ;</t>
  </si>
  <si>
    <t>Australian Capital Territory ;  &gt;&gt; Changed jobs in last 12 months ;  &gt; Males ;</t>
  </si>
  <si>
    <t>Australian Capital Territory ;  &gt;&gt; Changed jobs in last 12 months ;  &gt; Females ;</t>
  </si>
  <si>
    <t>Australian Capital Territory ;  &gt;&gt;&gt; Changed jobs in the same industry division ;  Persons ;</t>
  </si>
  <si>
    <t>Australian Capital Territory ;  &gt;&gt;&gt; Changed jobs in the same industry division ;  &gt; Males ;</t>
  </si>
  <si>
    <t>Australian Capital Territory ;  &gt;&gt;&gt; Changed jobs in the same industry division ;  &gt; Females ;</t>
  </si>
  <si>
    <t>Australian Capital Territory ;  &gt;&gt;&gt; Changed jobs into a different industry division ;  Persons ;</t>
  </si>
  <si>
    <t>Australian Capital Territory ;  &gt;&gt;&gt; Changed jobs into a different industry division ;  &gt; Males ;</t>
  </si>
  <si>
    <t>Australian Capital Territory ;  &gt;&gt;&gt; Changed jobs into a different industry division ;  &gt; Females ;</t>
  </si>
  <si>
    <t>Australian Capital Territory ;  &gt;&gt;&gt; Changed jobs in the same major occupation group ;  Persons ;</t>
  </si>
  <si>
    <t>Australian Capital Territory ;  &gt;&gt;&gt; Changed jobs in the same major occupation group ;  &gt; Males ;</t>
  </si>
  <si>
    <t>Australian Capital Territory ;  &gt;&gt;&gt; Changed jobs in the same major occupation group ;  &gt; Females ;</t>
  </si>
  <si>
    <t>Australian Capital Territory ;  &gt;&gt;&gt; Changed jobs into a different major occupation group ;  Persons ;</t>
  </si>
  <si>
    <t>Australian Capital Territory ;  &gt;&gt;&gt; Changed jobs into a different major occupation group ;  &gt; Males ;</t>
  </si>
  <si>
    <t>Australian Capital Territory ;  &gt;&gt;&gt; Changed jobs into a different major occupation group ;  &gt; Females ;</t>
  </si>
  <si>
    <t>Australian Capital Territory ;  &gt;&gt;&gt; Changed to a job with the same usual hours ;  Persons ;</t>
  </si>
  <si>
    <t>Australian Capital Territory ;  &gt;&gt;&gt; Changed to a job with the same usual hours ;  &gt; Males ;</t>
  </si>
  <si>
    <t>Australian Capital Territory ;  &gt;&gt;&gt; Changed to a job with the same usual hours ;  &gt; Females ;</t>
  </si>
  <si>
    <t>Australian Capital Territory ;  &gt;&gt;&gt; Changed to a job with more usual hours ;  Persons ;</t>
  </si>
  <si>
    <t>Australian Capital Territory ;  &gt;&gt;&gt; Changed to a job with more usual hours ;  &gt; Males ;</t>
  </si>
  <si>
    <t>Australian Capital Territory ;  &gt;&gt;&gt; Changed to a job with more usual hours ;  &gt; Females ;</t>
  </si>
  <si>
    <t>Australian Capital Territory ;  &gt;&gt;&gt;&gt; Changed to a job with more full-time hours ;  Persons ;</t>
  </si>
  <si>
    <t>Australian Capital Territory ;  &gt;&gt;&gt;&gt; Changed to a job with more full-time hours ;  &gt; Males ;</t>
  </si>
  <si>
    <t>Australian Capital Territory ;  &gt;&gt;&gt;&gt; Changed to a job with more full-time hours ;  &gt; Females ;</t>
  </si>
  <si>
    <t>Australian Capital Territory ;  &gt;&gt;&gt;&gt; Changed from a part-time job to a full-time job ;  Persons ;</t>
  </si>
  <si>
    <t>Australian Capital Territory ;  &gt;&gt;&gt;&gt; Changed from a part-time job to a full-time job ;  &gt; Males ;</t>
  </si>
  <si>
    <t>Australian Capital Territory ;  &gt;&gt;&gt;&gt; Changed from a part-time job to a full-time job ;  &gt; Females ;</t>
  </si>
  <si>
    <t>Australian Capital Territory ;  &gt;&gt;&gt;&gt; Changed to a job with more part-time hours ;  Persons ;</t>
  </si>
  <si>
    <t>Australian Capital Territory ;  &gt;&gt;&gt;&gt; Changed to a job with more part-time hours ;  &gt; Males ;</t>
  </si>
  <si>
    <t>Australian Capital Territory ;  &gt;&gt;&gt;&gt; Changed to a job with more part-time hours ;  &gt; Females ;</t>
  </si>
  <si>
    <t>Australian Capital Territory ;  &gt;&gt;&gt; Changed to a job with fewer usual hours ;  Persons ;</t>
  </si>
  <si>
    <t>Australian Capital Territory ;  &gt;&gt;&gt; Changed to a job with fewer usual hours ;  &gt; Males ;</t>
  </si>
  <si>
    <t>Australian Capital Territory ;  &gt;&gt;&gt; Changed to a job with fewer usual hours ;  &gt; Females ;</t>
  </si>
  <si>
    <t>Australian Capital Territory ;  &gt;&gt;&gt;&gt; Changed to a job with fewer full-time hours ;  Persons ;</t>
  </si>
  <si>
    <t>Australian Capital Territory ;  &gt;&gt;&gt;&gt; Changed to a job with fewer full-time hours ;  &gt; Males ;</t>
  </si>
  <si>
    <t>Australian Capital Territory ;  &gt;&gt;&gt;&gt; Changed to a job with fewer full-time hours ;  &gt; Females ;</t>
  </si>
  <si>
    <t>Australian Capital Territory ;  &gt;&gt;&gt;&gt; Changed from a full-time job to a part-time job ;  Persons ;</t>
  </si>
  <si>
    <t>Australian Capital Territory ;  &gt;&gt;&gt;&gt; Changed from a full-time job to a part-time job ;  &gt; Males ;</t>
  </si>
  <si>
    <t>Australian Capital Territory ;  &gt;&gt;&gt;&gt; Changed from a full-time job to a part-time job ;  &gt; Females ;</t>
  </si>
  <si>
    <t>Australian Capital Territory ;  &gt;&gt;&gt;&gt; Changed to a job with fewer part-time hours ;  Persons ;</t>
  </si>
  <si>
    <t>Australian Capital Territory ;  &gt;&gt;&gt;&gt; Changed to a job with fewer part-time hours ;  &gt; Males ;</t>
  </si>
  <si>
    <t>Australian Capital Territory ;  &gt;&gt;&gt;&gt; Changed to a job with fewer part-time hours ;  &gt; Females ;</t>
  </si>
  <si>
    <t>Australian Capital Territory ;  &gt;&gt;&gt; Changed jobs with the same status in employment ;  Persons ;</t>
  </si>
  <si>
    <t>Australian Capital Territory ;  &gt;&gt;&gt; Changed jobs with the same status in employment ;  &gt; Males ;</t>
  </si>
  <si>
    <t>Australian Capital Territory ;  &gt;&gt;&gt; Changed jobs with the same status in employment ;  &gt; Females ;</t>
  </si>
  <si>
    <t>Australian Capital Territory ;  &gt;&gt;&gt; Changed jobs with a different status in employment ;  Persons ;</t>
  </si>
  <si>
    <t>Australian Capital Territory ;  &gt;&gt;&gt; Changed jobs with a different status in employment ;  &gt; Males ;</t>
  </si>
  <si>
    <t>Australian Capital Territory ;  &gt;&gt;&gt; Changed jobs with a different status in employment ;  &gt; Females ;</t>
  </si>
  <si>
    <t>Australian Capital Territory ;  &gt;&gt; Did not change jobs in last 12 months ;  Persons ;</t>
  </si>
  <si>
    <t>Australian Capital Territory ;  &gt;&gt; Did not change jobs in last 12 months ;  &gt; Males ;</t>
  </si>
  <si>
    <t>Australian Capital Territory ;  &gt;&gt; Did not change jobs in last 12 months ;  &gt; Females ;</t>
  </si>
  <si>
    <t>Australian Capital Territory ;  &gt; 12 months or more in main job ;  Persons ;</t>
  </si>
  <si>
    <t>Australian Capital Territory ;  &gt; 12 months or more in main job ;  &gt; Males ;</t>
  </si>
  <si>
    <t>Australian Capital Territory ;  &gt; 12 months or more in main job ;  &gt; Females ;</t>
  </si>
  <si>
    <t>Australian Capital Territory ;  &gt;&gt; Employees ;  Persons ;</t>
  </si>
  <si>
    <t>Australian Capital Territory ;  &gt;&gt; Employees ;  &gt; Males ;</t>
  </si>
  <si>
    <t>Australian Capital Territory ;  &gt;&gt; Employees ;  &gt; Females ;</t>
  </si>
  <si>
    <t>Australian Capital Territory ;  &gt;&gt;&gt; No change in occupation with current employer last year ;  Persons ;</t>
  </si>
  <si>
    <t>Australian Capital Territory ;  &gt;&gt;&gt; No change in occupation with current employer last year ;  &gt; Males ;</t>
  </si>
  <si>
    <t>Australian Capital Territory ;  &gt;&gt;&gt; No change in occupation with current employer last year ;  &gt; Females ;</t>
  </si>
  <si>
    <t>Australian Capital Territory ;  &gt;&gt;&gt; Changed occupations with current employer in the same major group last year ;  Persons ;</t>
  </si>
  <si>
    <t>Australian Capital Territory ;  &gt;&gt;&gt; Changed occupations with current employer in the same major group last year ;  &gt; Males ;</t>
  </si>
  <si>
    <t>Australian Capital Territory ;  &gt;&gt;&gt; Changed occupations with current employer in the same major group last year ;  &gt; Females ;</t>
  </si>
  <si>
    <t>Australian Capital Territory ;  &gt;&gt;&gt; Changed occupations with current employer into a different major group last year ;  Persons ;</t>
  </si>
  <si>
    <t>Australian Capital Territory ;  &gt;&gt;&gt; Changed occupations with current employer into a different major group last year ;  &gt; Males ;</t>
  </si>
  <si>
    <t>Australian Capital Territory ;  &gt;&gt;&gt; Changed occupations with current employer into a different major group last year ;  &gt; Females ;</t>
  </si>
  <si>
    <t>Australian Capital Territory ;  &gt;&gt;&gt; No change in usual weekly hours with current employer last year ;  Persons ;</t>
  </si>
  <si>
    <t>Australian Capital Territory ;  &gt;&gt;&gt; No change in usual weekly hours with current employer last year ;  &gt; Males ;</t>
  </si>
  <si>
    <t>Australian Capital Territory ;  &gt;&gt;&gt; No change in usual weekly hours with current employer last year ;  &gt; Females ;</t>
  </si>
  <si>
    <t>Australian Capital Territory ;  &gt;&gt;&gt; Usual weekly hours increased with current employer last year ;  Persons ;</t>
  </si>
  <si>
    <t>Australian Capital Territory ;  &gt;&gt;&gt; Usual weekly hours increased with current employer last year ;  &gt; Males ;</t>
  </si>
  <si>
    <t>Australian Capital Territory ;  &gt;&gt;&gt; Usual weekly hours increased with current employer last year ;  &gt; Females ;</t>
  </si>
  <si>
    <t>Australian Capital Territory ;  &gt;&gt;&gt;&gt; Usual weekly hours increased with more full-time hours last year ;  Persons ;</t>
  </si>
  <si>
    <t>Australian Capital Territory ;  &gt;&gt;&gt;&gt; Usual weekly hours increased with more full-time hours last year ;  &gt; Males ;</t>
  </si>
  <si>
    <t>Australian Capital Territory ;  &gt;&gt;&gt;&gt; Usual weekly hours increased with more full-time hours last year ;  &gt; Females ;</t>
  </si>
  <si>
    <t>Australian Capital Territory ;  &gt;&gt;&gt;&gt; Usual weekly hours increased from part-time to full-time hours last year ;  Persons ;</t>
  </si>
  <si>
    <t>Australian Capital Territory ;  &gt;&gt;&gt;&gt; Usual weekly hours increased from part-time to full-time hours last year ;  &gt; Males ;</t>
  </si>
  <si>
    <t>Australian Capital Territory ;  &gt;&gt;&gt;&gt; Usual weekly hours increased from part-time to full-time hours last year ;  &gt; Females ;</t>
  </si>
  <si>
    <t>Australian Capital Territory ;  &gt;&gt;&gt;&gt; Usual weekly hours increased with more part-time hours last year ;  Persons ;</t>
  </si>
  <si>
    <t>Australian Capital Territory ;  &gt;&gt;&gt;&gt; Usual weekly hours increased with more part-time hours last year ;  &gt; Males ;</t>
  </si>
  <si>
    <t>Australian Capital Territory ;  &gt;&gt;&gt;&gt; Usual weekly hours increased with more part-time hours last year ;  &gt; Females ;</t>
  </si>
  <si>
    <t>Australian Capital Territory ;  &gt;&gt;&gt; Usual weekly hours decreased with current employer last year ;  Persons ;</t>
  </si>
  <si>
    <t>Australian Capital Territory ;  &gt;&gt;&gt; Usual weekly hours decreased with current employer last year ;  &gt; Males ;</t>
  </si>
  <si>
    <t>Australian Capital Territory ;  &gt;&gt;&gt; Usual weekly hours decreased with current employer last year ;  &gt; Females ;</t>
  </si>
  <si>
    <t>Australian Capital Territory ;  &gt;&gt;&gt;&gt; Usual weekly hours decreased with fewer full-time hours last year ;  Persons ;</t>
  </si>
  <si>
    <t>Australian Capital Territory ;  &gt;&gt;&gt;&gt; Usual weekly hours decreased with fewer full-time hours last year ;  &gt; Males ;</t>
  </si>
  <si>
    <t>Australian Capital Territory ;  &gt;&gt;&gt;&gt; Usual weekly hours decreased with fewer full-time hours last year ;  &gt; Females ;</t>
  </si>
  <si>
    <t>Australian Capital Territory ;  &gt;&gt;&gt;&gt; Usual weekly hours decreased from full-time to part-time hours last year ;  Persons ;</t>
  </si>
  <si>
    <t>Australian Capital Territory ;  &gt;&gt;&gt;&gt; Usual weekly hours decreased from full-time to part-time hours last year ;  &gt; Males ;</t>
  </si>
  <si>
    <t>Australian Capital Territory ;  &gt;&gt;&gt;&gt; Usual weekly hours decreased from full-time to part-time hours last year ;  &gt; Females ;</t>
  </si>
  <si>
    <t>Australian Capital Territory ;  &gt;&gt;&gt;&gt; Usual weekly hours decreased with fewer part-time hours last year ;  Persons ;</t>
  </si>
  <si>
    <t>Australian Capital Territory ;  &gt;&gt;&gt;&gt; Usual weekly hours decreased with fewer part-time hours last year ;  &gt; Males ;</t>
  </si>
  <si>
    <t>Australian Capital Territory ;  &gt;&gt;&gt;&gt; Usual weekly hours decreased with fewer part-time hours last year ;  &gt; Females ;</t>
  </si>
  <si>
    <t>Australian Capital Territory ;  &gt;&gt;&gt; Did not know or usual weekly hours varied last year ;  Persons ;</t>
  </si>
  <si>
    <t>Australian Capital Territory ;  &gt;&gt;&gt; Did not know or usual weekly hours varied last year ;  &gt; Males ;</t>
  </si>
  <si>
    <t>Australian Capital Territory ;  &gt;&gt;&gt; Did not know or usual weekly hours varied last year ;  &gt; Females ;</t>
  </si>
  <si>
    <t>Australian Capital Territory ;  &gt;&gt;&gt; Promoted last year ;  Persons ;</t>
  </si>
  <si>
    <t>Australian Capital Territory ;  &gt;&gt;&gt; Promoted last year ;  &gt; Males ;</t>
  </si>
  <si>
    <t>Australian Capital Territory ;  &gt;&gt;&gt; Promoted last year ;  &gt; Females ;</t>
  </si>
  <si>
    <t>Australian Capital Territory ;  &gt;&gt;&gt; Was not promoted last year ;  Persons ;</t>
  </si>
  <si>
    <t>Australian Capital Territory ;  &gt;&gt;&gt; Was not promoted last year ;  &gt; Males ;</t>
  </si>
  <si>
    <t>Australian Capital Territory ;  &gt;&gt;&gt; Was not promoted last year ;  &gt; Females ;</t>
  </si>
  <si>
    <t>Australian Capital Territory ;  &gt;&gt;&gt; Transferred last year ;  Persons ;</t>
  </si>
  <si>
    <t>Australian Capital Territory ;  &gt;&gt;&gt; Transferred last year ;  &gt; Males ;</t>
  </si>
  <si>
    <t>Australian Capital Territory ;  &gt;&gt;&gt; Transferred last year ;  &gt; Females ;</t>
  </si>
  <si>
    <t>Australian Capital Territory ;  &gt;&gt;&gt; Was not transferred last year ;  Persons ;</t>
  </si>
  <si>
    <t>Australian Capital Territory ;  &gt;&gt;&gt; Was not transferred last year ;  &gt; Males ;</t>
  </si>
  <si>
    <t>Australian Capital Territory ;  &gt;&gt;&gt; Was not transferred last year ;  &gt; Females ;</t>
  </si>
  <si>
    <t>Australian Capital Territory ;  &gt;&gt;&gt; Promoted or transferred last year ;  Persons ;</t>
  </si>
  <si>
    <t>Australian Capital Territory ;  &gt;&gt;&gt; Promoted or transferred last year ;  &gt; Males ;</t>
  </si>
  <si>
    <t>Australian Capital Territory ;  &gt;&gt;&gt; Promoted or transferred last year ;  &gt; Females ;</t>
  </si>
  <si>
    <t>Australian Capital Territory ;  &gt;&gt;&gt;&gt; Promoted and transferred last year ;  Persons ;</t>
  </si>
  <si>
    <t>Australian Capital Territory ;  &gt;&gt;&gt;&gt; Promoted and transferred last year ;  &gt; Males ;</t>
  </si>
  <si>
    <t>Australian Capital Territory ;  &gt;&gt;&gt;&gt; Promoted and transferred last year ;  &gt; Females ;</t>
  </si>
  <si>
    <t>Australian Capital Territory ;  &gt;&gt;&gt;&gt; Promoted only last year ;  Persons ;</t>
  </si>
  <si>
    <t>Australian Capital Territory ;  &gt;&gt;&gt;&gt; Promoted only last year ;  &gt; Males ;</t>
  </si>
  <si>
    <t>Australian Capital Territory ;  &gt;&gt;&gt;&gt; Promoted only last year ;  &gt; Females ;</t>
  </si>
  <si>
    <t>Australian Capital Territory ;  &gt;&gt;&gt;&gt; Transferred only last year ;  Persons ;</t>
  </si>
  <si>
    <t>Australian Capital Territory ;  &gt;&gt;&gt;&gt; Transferred only last year ;  &gt; Males ;</t>
  </si>
  <si>
    <t>Australian Capital Territory ;  &gt;&gt;&gt;&gt; Transferred only last year ;  &gt; Females ;</t>
  </si>
  <si>
    <t>Australian Capital Territory ;  &gt;&gt;&gt; Was not promoted or transferred last year ;  Persons ;</t>
  </si>
  <si>
    <t>Australian Capital Territory ;  &gt;&gt;&gt; Was not promoted or transferred last year ;  &gt; Males ;</t>
  </si>
  <si>
    <t>Australian Capital Territory ;  &gt;&gt;&gt; Was not promoted or transferred last year ;  &gt; Females ;</t>
  </si>
  <si>
    <t>Australian Capital Territory ;  &gt;&gt; Owner managers and contributing family workers ;  Persons ;</t>
  </si>
  <si>
    <t>Australian Capital Territory ;  &gt;&gt; Owner managers and contributing family workers ;  &gt; Males ;</t>
  </si>
  <si>
    <t>Australian Capital Territory ;  &gt;&gt; Owner managers and contributing family workers ;  &gt; Females ;</t>
  </si>
  <si>
    <t>Australian Capital Territory ;  &gt;&gt;&gt; No change in usual weekly hours last year ;  Persons ;</t>
  </si>
  <si>
    <t>Australian Capital Territory ;  &gt;&gt;&gt; No change in usual weekly hours last year ;  &gt; Males ;</t>
  </si>
  <si>
    <t>Australian Capital Territory ;  &gt;&gt;&gt; No change in usual weekly hours last year ;  &gt; Females ;</t>
  </si>
  <si>
    <t>Australian Capital Territory ;  &gt;&gt;&gt; Usual weekly hours increased last year ;  Persons ;</t>
  </si>
  <si>
    <t>Australian Capital Territory ;  &gt;&gt;&gt; Usual weekly hours increased last year ;  &gt; Males ;</t>
  </si>
  <si>
    <t>Australian Capital Territory ;  &gt;&gt;&gt; Usual weekly hours increased last year ;  &gt; Females ;</t>
  </si>
  <si>
    <t>A126286558V</t>
  </si>
  <si>
    <t>A126274974J</t>
  </si>
  <si>
    <t>A126298302L</t>
  </si>
  <si>
    <t>A126286638V</t>
  </si>
  <si>
    <t>A126274782R</t>
  </si>
  <si>
    <t>A126298110V</t>
  </si>
  <si>
    <t>A126286446A</t>
  </si>
  <si>
    <t>A126274962X</t>
  </si>
  <si>
    <t>A126298290R</t>
  </si>
  <si>
    <t>A126286626K</t>
  </si>
  <si>
    <t>A126274966J</t>
  </si>
  <si>
    <t>A126298294X</t>
  </si>
  <si>
    <t>A126286630A</t>
  </si>
  <si>
    <t>A126274786X</t>
  </si>
  <si>
    <t>A126298114C</t>
  </si>
  <si>
    <t>A126286450T</t>
  </si>
  <si>
    <t>A126274846R</t>
  </si>
  <si>
    <t>A126298174F</t>
  </si>
  <si>
    <t>A126286510J</t>
  </si>
  <si>
    <t>A126274898T</t>
  </si>
  <si>
    <t>A126298226W</t>
  </si>
  <si>
    <t>A126286562K</t>
  </si>
  <si>
    <t>A126274978T</t>
  </si>
  <si>
    <t>A126298306W</t>
  </si>
  <si>
    <t>A126286642K</t>
  </si>
  <si>
    <t>A126274790R</t>
  </si>
  <si>
    <t>A126298118L</t>
  </si>
  <si>
    <t>A126286454A</t>
  </si>
  <si>
    <t>A126274930F</t>
  </si>
  <si>
    <t>A126298258R</t>
  </si>
  <si>
    <t>A126286594C</t>
  </si>
  <si>
    <t>A126274934R</t>
  </si>
  <si>
    <t>A126298262F</t>
  </si>
  <si>
    <t>A126286598L</t>
  </si>
  <si>
    <t>A126274822W</t>
  </si>
  <si>
    <t>A126298150L</t>
  </si>
  <si>
    <t>A126286486V</t>
  </si>
  <si>
    <t>A126274794X</t>
  </si>
  <si>
    <t>A126298122C</t>
  </si>
  <si>
    <t>A126286458K</t>
  </si>
  <si>
    <t>A126274850F</t>
  </si>
  <si>
    <t>A126298178R</t>
  </si>
  <si>
    <t>A126286514T</t>
  </si>
  <si>
    <t>A126274814W</t>
  </si>
  <si>
    <t>A126298142L</t>
  </si>
  <si>
    <t>A126286478V</t>
  </si>
  <si>
    <t>A126274854R</t>
  </si>
  <si>
    <t>A126298182F</t>
  </si>
  <si>
    <t>A126286518A</t>
  </si>
  <si>
    <t>A126274826F</t>
  </si>
  <si>
    <t>A126298154W</t>
  </si>
  <si>
    <t>A126286490K</t>
  </si>
  <si>
    <t>A126274858X</t>
  </si>
  <si>
    <t>A126298186R</t>
  </si>
  <si>
    <t>A126286522T</t>
  </si>
  <si>
    <t>A126274902W</t>
  </si>
  <si>
    <t>A126298230L</t>
  </si>
  <si>
    <t>A126286566V</t>
  </si>
  <si>
    <t>A126274862R</t>
  </si>
  <si>
    <t>A126298190F</t>
  </si>
  <si>
    <t>A126286526A</t>
  </si>
  <si>
    <t>A126274830W</t>
  </si>
  <si>
    <t>A126298158F</t>
  </si>
  <si>
    <t>A126286494V</t>
  </si>
  <si>
    <t>A126274938X</t>
  </si>
  <si>
    <t>A126298266R</t>
  </si>
  <si>
    <t>A126286602T</t>
  </si>
  <si>
    <t>A126274906F</t>
  </si>
  <si>
    <t>A126298234W</t>
  </si>
  <si>
    <t>A126286570K</t>
  </si>
  <si>
    <t>A126274910W</t>
  </si>
  <si>
    <t>A126298238F</t>
  </si>
  <si>
    <t>A126286574V</t>
  </si>
  <si>
    <t>A126274982J</t>
  </si>
  <si>
    <t>A126298310L</t>
  </si>
  <si>
    <t>A126286646V</t>
  </si>
  <si>
    <t>A126274798J</t>
  </si>
  <si>
    <t>A126298126L</t>
  </si>
  <si>
    <t>A126286462A</t>
  </si>
  <si>
    <t>A126274866X</t>
  </si>
  <si>
    <t>A126298194R</t>
  </si>
  <si>
    <t>A126286530T</t>
  </si>
  <si>
    <t>A126274818F</t>
  </si>
  <si>
    <t>A126298146W</t>
  </si>
  <si>
    <t>A126286482K</t>
  </si>
  <si>
    <t>A126274914F</t>
  </si>
  <si>
    <t>A126298242W</t>
  </si>
  <si>
    <t>A126286578C</t>
  </si>
  <si>
    <t>A126274918R</t>
  </si>
  <si>
    <t>A126298246F</t>
  </si>
  <si>
    <t>A126286582V</t>
  </si>
  <si>
    <t>A126274834F</t>
  </si>
  <si>
    <t>A126298162W</t>
  </si>
  <si>
    <t>A126286498C</t>
  </si>
  <si>
    <t>A126274802L</t>
  </si>
  <si>
    <t>A126298130C</t>
  </si>
  <si>
    <t>A126286466K</t>
  </si>
  <si>
    <t>A126274986T</t>
  </si>
  <si>
    <t>A126298314W</t>
  </si>
  <si>
    <t>A126286650K</t>
  </si>
  <si>
    <t>A126274870R</t>
  </si>
  <si>
    <t>A126298198X</t>
  </si>
  <si>
    <t>A126286534A</t>
  </si>
  <si>
    <t>A126274942R</t>
  </si>
  <si>
    <t>A126298270F</t>
  </si>
  <si>
    <t>A126286606A</t>
  </si>
  <si>
    <t>A126274126T</t>
  </si>
  <si>
    <t>A126297454F</t>
  </si>
  <si>
    <t>A126285790V</t>
  </si>
  <si>
    <t>A126274082A</t>
  </si>
  <si>
    <t>A126297410C</t>
  </si>
  <si>
    <t>A126285746K</t>
  </si>
  <si>
    <t>A126274010R</t>
  </si>
  <si>
    <t>A126297338W</t>
  </si>
  <si>
    <t>A126285674K</t>
  </si>
  <si>
    <t>A126274086K</t>
  </si>
  <si>
    <t>A126297414L</t>
  </si>
  <si>
    <t>A126285750A</t>
  </si>
  <si>
    <t>A126274090A</t>
  </si>
  <si>
    <t>A126297418W</t>
  </si>
  <si>
    <t>A126285754K</t>
  </si>
  <si>
    <t>A126274014X</t>
  </si>
  <si>
    <t>A126297342L</t>
  </si>
  <si>
    <t>A126285678V</t>
  </si>
  <si>
    <t>A126274018J</t>
  </si>
  <si>
    <t>A126297346W</t>
  </si>
  <si>
    <t>A126285682K</t>
  </si>
  <si>
    <t>A126274058A</t>
  </si>
  <si>
    <t>A126297386R</t>
  </si>
  <si>
    <t>A126285722T</t>
  </si>
  <si>
    <t>A126273974R</t>
  </si>
  <si>
    <t>A126297302V</t>
  </si>
  <si>
    <t>A126285638A</t>
  </si>
  <si>
    <t>A126274094K</t>
  </si>
  <si>
    <t>A126297422L</t>
  </si>
  <si>
    <t>A126285758V</t>
  </si>
  <si>
    <t>A126274062T</t>
  </si>
  <si>
    <t>A126297390F</t>
  </si>
  <si>
    <t>A126285726A</t>
  </si>
  <si>
    <t>A126274106J</t>
  </si>
  <si>
    <t>A126297434W</t>
  </si>
  <si>
    <t>A126285770K</t>
  </si>
  <si>
    <t>A126273978X</t>
  </si>
  <si>
    <t>A126297306C</t>
  </si>
  <si>
    <t>A126285642T</t>
  </si>
  <si>
    <t>A126273914L</t>
  </si>
  <si>
    <t>A126297242C</t>
  </si>
  <si>
    <t>A126285578K</t>
  </si>
  <si>
    <t>A126273942W</t>
  </si>
  <si>
    <t>A126297270L</t>
  </si>
  <si>
    <t>A126285606J</t>
  </si>
  <si>
    <t>A126274022X</t>
  </si>
  <si>
    <t>A126297350L</t>
  </si>
  <si>
    <t>A126285686V</t>
  </si>
  <si>
    <t>A126273946F</t>
  </si>
  <si>
    <t>A126297274W</t>
  </si>
  <si>
    <t>A126285610X</t>
  </si>
  <si>
    <t>A126274026J</t>
  </si>
  <si>
    <t>A126297354W</t>
  </si>
  <si>
    <t>A126285690K</t>
  </si>
  <si>
    <t>A126274030X</t>
  </si>
  <si>
    <t>A126297358F</t>
  </si>
  <si>
    <t>A126285694V</t>
  </si>
  <si>
    <t>A126274110X</t>
  </si>
  <si>
    <t>A126297438F</t>
  </si>
  <si>
    <t>A126285774V</t>
  </si>
  <si>
    <t>A126273918W</t>
  </si>
  <si>
    <t>A126297246L</t>
  </si>
  <si>
    <t>A126285582A</t>
  </si>
  <si>
    <t>A126274098V</t>
  </si>
  <si>
    <t>A126297426W</t>
  </si>
  <si>
    <t>A126285762K</t>
  </si>
  <si>
    <t>A126274102X</t>
  </si>
  <si>
    <t>A126297430L</t>
  </si>
  <si>
    <t>A126285766V</t>
  </si>
  <si>
    <t>A126273922L</t>
  </si>
  <si>
    <t>A126297250C</t>
  </si>
  <si>
    <t>A126285586K</t>
  </si>
  <si>
    <t>A126273982R</t>
  </si>
  <si>
    <t>A126297310V</t>
  </si>
  <si>
    <t>A126285646A</t>
  </si>
  <si>
    <t>A126274034J</t>
  </si>
  <si>
    <t>A126297362W</t>
  </si>
  <si>
    <t>A126285698C</t>
  </si>
  <si>
    <t>A126274114J</t>
  </si>
  <si>
    <t>A126297442W</t>
  </si>
  <si>
    <t>A126285778C</t>
  </si>
  <si>
    <t>A126273926W</t>
  </si>
  <si>
    <t>A126297254L</t>
  </si>
  <si>
    <t>A126285590A</t>
  </si>
  <si>
    <t>A126274066A</t>
  </si>
  <si>
    <t>A126297394R</t>
  </si>
  <si>
    <t>A126285730T</t>
  </si>
  <si>
    <t>A126274070T</t>
  </si>
  <si>
    <t>A126297398X</t>
  </si>
  <si>
    <t>A126285734A</t>
  </si>
  <si>
    <t>A126273958R</t>
  </si>
  <si>
    <t>A126297286F</t>
  </si>
  <si>
    <t>A126285622J</t>
  </si>
  <si>
    <t>A126273930L</t>
  </si>
  <si>
    <t>A126297258W</t>
  </si>
  <si>
    <t>A126285594K</t>
  </si>
  <si>
    <t>A126273986X</t>
  </si>
  <si>
    <t>A126297314C</t>
  </si>
  <si>
    <t>A126285650T</t>
  </si>
  <si>
    <t>A126273950W</t>
  </si>
  <si>
    <t>A126297278F</t>
  </si>
  <si>
    <t>A126285614J</t>
  </si>
  <si>
    <t>A126273990R</t>
  </si>
  <si>
    <t>A126297318L</t>
  </si>
  <si>
    <t>A126285654A</t>
  </si>
  <si>
    <t>A126273962F</t>
  </si>
  <si>
    <t>A126297290W</t>
  </si>
  <si>
    <t>A126285626T</t>
  </si>
  <si>
    <t>A126273994X</t>
  </si>
  <si>
    <t>A126297322C</t>
  </si>
  <si>
    <t>A126285658K</t>
  </si>
  <si>
    <t>A126274038T</t>
  </si>
  <si>
    <t>A126297366F</t>
  </si>
  <si>
    <t>A126285702J</t>
  </si>
  <si>
    <t>A126273998J</t>
  </si>
  <si>
    <t>A126297326L</t>
  </si>
  <si>
    <t>A126285662A</t>
  </si>
  <si>
    <t>A126273966R</t>
  </si>
  <si>
    <t>A126297294F</t>
  </si>
  <si>
    <t>A126285630J</t>
  </si>
  <si>
    <t>A126274074A</t>
  </si>
  <si>
    <t>A126297402C</t>
  </si>
  <si>
    <t>A126285738K</t>
  </si>
  <si>
    <t>A126274042J</t>
  </si>
  <si>
    <t>A126297370W</t>
  </si>
  <si>
    <t>A126285706T</t>
  </si>
  <si>
    <t>A126274046T</t>
  </si>
  <si>
    <t>A126297374F</t>
  </si>
  <si>
    <t>A126285710J</t>
  </si>
  <si>
    <t>A126274118T</t>
  </si>
  <si>
    <t>A126297446F</t>
  </si>
  <si>
    <t>A126285782V</t>
  </si>
  <si>
    <t>A126273934W</t>
  </si>
  <si>
    <t>A126297262L</t>
  </si>
  <si>
    <t>A126285598V</t>
  </si>
  <si>
    <t>A126274002R</t>
  </si>
  <si>
    <t>A126297330C</t>
  </si>
  <si>
    <t>A126285666K</t>
  </si>
  <si>
    <t>A126273954F</t>
  </si>
  <si>
    <t>A126297282W</t>
  </si>
  <si>
    <t>A126285618T</t>
  </si>
  <si>
    <t>A126274050J</t>
  </si>
  <si>
    <t>A126297378R</t>
  </si>
  <si>
    <t>A126285714T</t>
  </si>
  <si>
    <t>Australian Capital Territory ;  &gt;&gt;&gt; Usual weekly hours decreased last year ;  Persons ;</t>
  </si>
  <si>
    <t>Australian Capital Territory ;  &gt;&gt;&gt; Usual weekly hours decreased last year ;  &gt; Males ;</t>
  </si>
  <si>
    <t>Australian Capital Territory ;  &gt;&gt;&gt; Usual weekly hours decreased last year ;  &gt; Females ;</t>
  </si>
  <si>
    <t>A126274054T</t>
  </si>
  <si>
    <t>A126297382F</t>
  </si>
  <si>
    <t>A126285718A</t>
  </si>
  <si>
    <t>A126273970F</t>
  </si>
  <si>
    <t>A126297298R</t>
  </si>
  <si>
    <t>A126285634T</t>
  </si>
  <si>
    <t>A126273938F</t>
  </si>
  <si>
    <t>A126297266W</t>
  </si>
  <si>
    <t>A126285602X</t>
  </si>
  <si>
    <t>A126274122J</t>
  </si>
  <si>
    <t>A126297450W</t>
  </si>
  <si>
    <t>A126285786C</t>
  </si>
  <si>
    <t>A126274006X</t>
  </si>
  <si>
    <t>A126297334L</t>
  </si>
  <si>
    <t>A126285670A</t>
  </si>
  <si>
    <t>A126274078K</t>
  </si>
  <si>
    <t>A126297406L</t>
  </si>
  <si>
    <t>A126285742A</t>
  </si>
  <si>
    <t>Time Series Workbook</t>
  </si>
  <si>
    <t>6223.0 Job mobility</t>
  </si>
  <si>
    <t>Table 3. Changes in employment characteristics of people employed last year</t>
  </si>
  <si>
    <t>E N Q U I R I E S</t>
  </si>
  <si>
    <t>Enquiries</t>
  </si>
  <si>
    <t>Data Item Description</t>
  </si>
  <si>
    <t>No. Obs.</t>
  </si>
  <si>
    <t>Freq.</t>
  </si>
  <si>
    <t>© Commonwealth of Australia  2022</t>
  </si>
  <si>
    <t>Annual</t>
  </si>
  <si>
    <t>6223.0 Job Mobility</t>
  </si>
  <si>
    <t>Released at 11:30 am (Canberra time) Tue 24 May 2022</t>
  </si>
  <si>
    <t>Contents</t>
  </si>
  <si>
    <t>Tables</t>
  </si>
  <si>
    <t>Table 3.1 - Changes in employment characteristics of people employed last year by age, February 2022</t>
  </si>
  <si>
    <t>Table 3.2 - Changes in employment characteristics of people employed last year by state and territory, February 2022</t>
  </si>
  <si>
    <t>Index</t>
  </si>
  <si>
    <t>Time Series Index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</si>
  <si>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</si>
  <si>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Job mobility, February 2022</t>
  </si>
  <si>
    <t>Summary</t>
  </si>
  <si>
    <t>Methodology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</si>
  <si>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</si>
  <si>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</si>
  <si>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Select an age group:</t>
  </si>
  <si>
    <t>15 years and over</t>
  </si>
  <si>
    <t>Time Series IDs</t>
  </si>
  <si>
    <t>Persons</t>
  </si>
  <si>
    <t>Males</t>
  </si>
  <si>
    <t>Females</t>
  </si>
  <si>
    <t>'000</t>
  </si>
  <si>
    <t>Employed total</t>
  </si>
  <si>
    <t>Duration of employment in current main job</t>
  </si>
  <si>
    <t>Less than 12 months in current main job</t>
  </si>
  <si>
    <t>12 months or more in current main job</t>
  </si>
  <si>
    <t>Total</t>
  </si>
  <si>
    <t xml:space="preserve">Whether changed jobs in last 12 months </t>
  </si>
  <si>
    <t>Did not change jobs in last 12 months</t>
  </si>
  <si>
    <t>Changed jobs in last 12 months</t>
  </si>
  <si>
    <t>Whether changed industry division (from last job to current job)</t>
  </si>
  <si>
    <t>Changed jobs in the same industry division</t>
  </si>
  <si>
    <t>Changed jobs into a different industry division</t>
  </si>
  <si>
    <t>Whether changed major occupation group (from last job to current job)</t>
  </si>
  <si>
    <t>Changed jobs in the same major occupation group</t>
  </si>
  <si>
    <t>Changed jobs into a different major occupation group</t>
  </si>
  <si>
    <t>Whether changed usual weekly hours (from last job to current job)</t>
  </si>
  <si>
    <t>Changed to a job with the same usual hours</t>
  </si>
  <si>
    <t>Changed to a job with more usual hours</t>
  </si>
  <si>
    <t>Changed to a job with more full-time hours</t>
  </si>
  <si>
    <t>Changed from a part-time job to a full-time job</t>
  </si>
  <si>
    <t>Changed to a job with more part-time hours</t>
  </si>
  <si>
    <t>Changed to a job with fewer usual hours</t>
  </si>
  <si>
    <t>Changed to a job with fewer full-time hours</t>
  </si>
  <si>
    <t>Changed from a full-time job to a part-time job</t>
  </si>
  <si>
    <t>Changed to a job with fewer part-time hours</t>
  </si>
  <si>
    <t>Whether changed status in employment (from last job to current job)</t>
  </si>
  <si>
    <t>Changed jobs with the same status in employment</t>
  </si>
  <si>
    <t>Changed jobs with a different status in employment</t>
  </si>
  <si>
    <t>Status in employment of current main job</t>
  </si>
  <si>
    <t>Employee</t>
  </si>
  <si>
    <t>Owner managers</t>
  </si>
  <si>
    <t xml:space="preserve">Employees - 12 months or more in current main job </t>
  </si>
  <si>
    <t>Whether changed major occupation group (with current employer in last 12 months)</t>
  </si>
  <si>
    <t>No change in occupation with current employer last year</t>
  </si>
  <si>
    <t>Changed occupations with current employer in the same major group last year</t>
  </si>
  <si>
    <t>Changed occupations with current employer into a different major group last year</t>
  </si>
  <si>
    <t>Whether changed usual weekly hours (with current employer in last 12 months)</t>
  </si>
  <si>
    <t>No change in usual weekly hours with current employer last year</t>
  </si>
  <si>
    <t>Usual weekly hours increased with current employer last year</t>
  </si>
  <si>
    <t>Usual weekly hours increased with more full-time hours last year</t>
  </si>
  <si>
    <t>Usual weekly hours increased from part-time to full-time hours last year</t>
  </si>
  <si>
    <t>Usual weekly hours increased with more part-time hours last year</t>
  </si>
  <si>
    <t>Usual weekly hours decreased with current employer last year</t>
  </si>
  <si>
    <t>Usual weekly hours decreased with fewer full-time hours last year</t>
  </si>
  <si>
    <t>Usual weekly hours decreased from full-time to part-time hours last year</t>
  </si>
  <si>
    <t>Usual weekly hours decreased with fewer part-time hours last year</t>
  </si>
  <si>
    <t>Did not know or usual weekly hours varied</t>
  </si>
  <si>
    <t>Whether promoted with current employer in last 12 months</t>
  </si>
  <si>
    <t>Promoted last year</t>
  </si>
  <si>
    <t>Was not promoted last year</t>
  </si>
  <si>
    <t>Whether transferred with current employer in the last 12 months</t>
  </si>
  <si>
    <t>Transferred last year</t>
  </si>
  <si>
    <t>Was not transferred last year</t>
  </si>
  <si>
    <t>Whether promoted or transferred with current employer in last 12 months</t>
  </si>
  <si>
    <t>Promoted or transferred last year</t>
  </si>
  <si>
    <t>Promoted and transferred last year</t>
  </si>
  <si>
    <t>Promoted only last year</t>
  </si>
  <si>
    <t>Transferred only last year</t>
  </si>
  <si>
    <t>Was not promoted or transferred last year</t>
  </si>
  <si>
    <t>Owner managers - 12 months or more in current main job</t>
  </si>
  <si>
    <t>Whether changed usual weekly hours (in current business in last 12 months)</t>
  </si>
  <si>
    <t>No change in usual weekly hours last year</t>
  </si>
  <si>
    <t>Usual weekly hours increased last year</t>
  </si>
  <si>
    <t>Usual weekly hours decreased last year</t>
  </si>
  <si>
    <t>15 to 64 years</t>
  </si>
  <si>
    <t>15 to 24 years</t>
  </si>
  <si>
    <t>25 to 44 years</t>
  </si>
  <si>
    <t>45 to 64 years</t>
  </si>
  <si>
    <t>65 years and over</t>
  </si>
  <si>
    <t>Select a state or territory: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</si>
  <si>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</si>
  <si>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</si>
  <si>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</si>
  <si>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</si>
  <si>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</si>
  <si>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</si>
  <si>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</si>
  <si>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</si>
  <si>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</si>
  <si>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Tas</t>
  </si>
  <si>
    <t>NT</t>
  </si>
  <si>
    <t>ACT</t>
  </si>
  <si>
    <t>Aus</t>
  </si>
  <si>
    <t>NSW</t>
  </si>
  <si>
    <t>Vic</t>
  </si>
  <si>
    <t>Qld</t>
  </si>
  <si>
    <t>SA</t>
  </si>
  <si>
    <t>WA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</si>
</sst>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\-yyyy"/>
    <numFmt numFmtId="165" formatCode="0.0;\-0.0;0.0;@"/>
    <numFmt numFmtId="166" formatCode="#,##0.0"/>
  </numFmts>
  <fonts count="37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b/>
      <sz val="12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Tahoma"/>
      <family val="2"/>
    </font>
    <font>
      <sz val="11"/>
      <color theme="1"/>
      <name val="Arial"/>
      <family val="2"/>
    </font>
    <font>
      <b/>
      <sz val="12"/>
      <color rgb="FF000000"/>
      <name val="Arial"/>
      <family val="2"/>
    </font>
    <font>
      <b/>
      <sz val="8"/>
      <color rgb="FF000000"/>
      <name val="Arial"/>
      <family val="2"/>
    </font>
    <font>
      <u/>
      <sz val="10"/>
      <color indexed="12"/>
      <name val="Tahoma"/>
      <family val="2"/>
    </font>
    <font>
      <sz val="8"/>
      <color indexed="12"/>
      <name val="Arial"/>
      <family val="2"/>
    </font>
    <font>
      <sz val="8"/>
      <color rgb="FF000000"/>
      <name val="Arial"/>
      <family val="2"/>
    </font>
    <font>
      <sz val="12"/>
      <color rgb="FF000000"/>
      <name val="Arial"/>
      <family val="2"/>
    </font>
    <font>
      <b/>
      <sz val="12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FF"/>
      <name val="Arial"/>
      <family val="2"/>
    </font>
    <font>
      <i/>
      <sz val="8"/>
      <name val="FrnkGothITC Bk BT"/>
      <family val="2"/>
    </font>
    <font>
      <b/>
      <sz val="10"/>
      <name val="Arial"/>
      <family val="2"/>
    </font>
    <font>
      <b/>
      <sz val="10"/>
      <color rgb="FFFF0000"/>
      <name val="Arial"/>
      <family val="2"/>
    </font>
    <font>
      <sz val="8"/>
      <name val="Microsoft Sans Serif"/>
      <family val="2"/>
    </font>
    <font>
      <b/>
      <sz val="8"/>
      <name val="Arial"/>
      <family val="2"/>
    </font>
    <font>
      <b/>
      <sz val="9"/>
      <name val="Arial"/>
      <family val="2"/>
    </font>
    <font>
      <b/>
      <sz val="8"/>
      <color rgb="FFFF0000"/>
      <name val="Arial"/>
      <family val="2"/>
    </font>
    <font>
      <sz val="8"/>
      <color rgb="FFFF0000"/>
      <name val="Arial"/>
      <family val="2"/>
    </font>
    <font>
      <u/>
      <sz val="8"/>
      <color theme="10"/>
      <name val="Arial"/>
      <family val="2"/>
    </font>
    <font>
      <b/>
      <sz val="10"/>
      <name val="Tahoma"/>
      <family val="2"/>
    </font>
    <font>
      <b/>
      <sz val="10"/>
      <color rgb="FFFF0000"/>
      <name val="Tahoma"/>
      <family val="2"/>
    </font>
    <font>
      <sz val="10"/>
      <color rgb="FFFF0000"/>
      <name val="Tahoma"/>
      <family val="2"/>
    </font>
    <font>
      <sz val="8"/>
      <color indexed="8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7" fillId="0" borderId="0" applyNumberFormat="0" applyFill="0" applyBorder="0" applyAlignment="0" applyProtection="0"/>
    <xf numFmtId="0" fontId="11" fillId="0" borderId="0"/>
    <xf numFmtId="0" fontId="13" fillId="0" borderId="0"/>
    <xf numFmtId="0" fontId="14" fillId="0" borderId="0"/>
    <xf numFmtId="0" fontId="17" fillId="0" borderId="0"/>
    <xf numFmtId="0" fontId="24" fillId="0" borderId="0">
      <alignment horizontal="left"/>
    </xf>
    <xf numFmtId="0" fontId="13" fillId="0" borderId="0"/>
    <xf numFmtId="0" fontId="27" fillId="0" borderId="0">
      <alignment horizontal="center"/>
    </xf>
    <xf numFmtId="0" fontId="27" fillId="0" borderId="0">
      <alignment horizontal="center" vertical="center" wrapText="1"/>
    </xf>
    <xf numFmtId="0" fontId="9" fillId="0" borderId="0"/>
  </cellStyleXfs>
  <cellXfs count="77">
    <xf numFmtId="0" fontId="0" fillId="0" borderId="0" xfId="0"/>
    <xf numFmtId="0" fontId="1" fillId="0" borderId="0" xfId="0" applyFont="1" applyAlignment="1"/>
    <xf numFmtId="0" fontId="1" fillId="0" borderId="0" xfId="0" applyFont="1" applyAlignment="1">
      <alignment wrapText="1"/>
    </xf>
    <xf numFmtId="0" fontId="1" fillId="0" borderId="0" xfId="0" applyFont="1" applyAlignment="1">
      <alignment horizontal="right" wrapText="1"/>
    </xf>
    <xf numFmtId="0" fontId="2" fillId="0" borderId="0" xfId="0" applyFont="1" applyAlignment="1"/>
    <xf numFmtId="164" fontId="2" fillId="0" borderId="0" xfId="0" applyNumberFormat="1" applyFont="1" applyAlignment="1"/>
    <xf numFmtId="164" fontId="1" fillId="0" borderId="0" xfId="0" applyNumberFormat="1" applyFont="1" applyAlignment="1"/>
    <xf numFmtId="0" fontId="1" fillId="0" borderId="0" xfId="0" quotePrefix="1" applyFont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/>
    <xf numFmtId="164" fontId="1" fillId="0" borderId="0" xfId="0" applyNumberFormat="1" applyFont="1" applyAlignment="1">
      <alignment horizontal="left"/>
    </xf>
    <xf numFmtId="0" fontId="1" fillId="0" borderId="0" xfId="0" applyFont="1" applyAlignment="1">
      <alignment horizontal="left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49" fontId="6" fillId="0" borderId="0" xfId="0" applyNumberFormat="1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1" applyAlignment="1">
      <alignment horizontal="left"/>
    </xf>
    <xf numFmtId="0" fontId="1" fillId="0" borderId="1" xfId="0" applyFont="1" applyBorder="1" applyAlignment="1">
      <alignment horizontal="left"/>
    </xf>
    <xf numFmtId="0" fontId="2" fillId="0" borderId="0" xfId="0" applyFont="1" applyAlignment="1">
      <alignment horizontal="left" wrapText="1"/>
    </xf>
    <xf numFmtId="0" fontId="8" fillId="0" borderId="0" xfId="1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 applyAlignment="1">
      <alignment horizontal="left"/>
    </xf>
    <xf numFmtId="0" fontId="12" fillId="0" borderId="0" xfId="2" applyFont="1" applyAlignment="1">
      <alignment horizontal="left" vertical="center"/>
    </xf>
    <xf numFmtId="0" fontId="13" fillId="0" borderId="0" xfId="3"/>
    <xf numFmtId="0" fontId="14" fillId="0" borderId="0" xfId="4"/>
    <xf numFmtId="0" fontId="15" fillId="0" borderId="0" xfId="4" applyFont="1" applyAlignment="1">
      <alignment horizontal="left"/>
    </xf>
    <xf numFmtId="0" fontId="16" fillId="0" borderId="0" xfId="4" applyFont="1" applyAlignment="1">
      <alignment horizontal="left"/>
    </xf>
    <xf numFmtId="0" fontId="18" fillId="0" borderId="0" xfId="5" applyFont="1" applyAlignment="1">
      <alignment horizontal="center"/>
    </xf>
    <xf numFmtId="0" fontId="19" fillId="0" borderId="0" xfId="4" applyFont="1" applyAlignment="1">
      <alignment horizontal="left"/>
    </xf>
    <xf numFmtId="0" fontId="22" fillId="0" borderId="0" xfId="4" applyFont="1" applyAlignment="1">
      <alignment horizontal="left"/>
    </xf>
    <xf numFmtId="0" fontId="23" fillId="0" borderId="0" xfId="4" applyFont="1" applyAlignment="1">
      <alignment horizontal="left"/>
    </xf>
    <xf numFmtId="0" fontId="1" fillId="3" borderId="0" xfId="0" applyFont="1" applyFill="1" applyAlignment="1">
      <alignment horizontal="left"/>
    </xf>
    <xf numFmtId="0" fontId="5" fillId="2" borderId="0" xfId="0" applyFont="1" applyFill="1" applyAlignment="1">
      <alignment horizontal="left" indent="11"/>
    </xf>
    <xf numFmtId="49" fontId="6" fillId="3" borderId="0" xfId="0" applyNumberFormat="1" applyFont="1" applyFill="1" applyAlignment="1">
      <alignment horizontal="left" indent="11"/>
    </xf>
    <xf numFmtId="0" fontId="12" fillId="3" borderId="0" xfId="2" applyFont="1" applyFill="1" applyAlignment="1">
      <alignment horizontal="left" vertical="center" indent="11"/>
    </xf>
    <xf numFmtId="1" fontId="26" fillId="3" borderId="1" xfId="6" applyNumberFormat="1" applyFont="1" applyFill="1" applyBorder="1" applyAlignment="1">
      <alignment horizontal="center" vertical="center" wrapText="1"/>
    </xf>
    <xf numFmtId="0" fontId="25" fillId="3" borderId="1" xfId="7" applyFont="1" applyFill="1" applyBorder="1" applyAlignment="1">
      <alignment vertical="center"/>
    </xf>
    <xf numFmtId="0" fontId="27" fillId="0" borderId="0" xfId="8">
      <alignment horizontal="center"/>
    </xf>
    <xf numFmtId="17" fontId="28" fillId="0" borderId="0" xfId="9" quotePrefix="1" applyNumberFormat="1" applyFont="1" applyAlignment="1">
      <alignment horizontal="right" wrapText="1"/>
    </xf>
    <xf numFmtId="0" fontId="29" fillId="4" borderId="3" xfId="7" applyFont="1" applyFill="1" applyBorder="1" applyAlignment="1">
      <alignment horizontal="center"/>
    </xf>
    <xf numFmtId="17" fontId="28" fillId="0" borderId="0" xfId="9" quotePrefix="1" applyNumberFormat="1" applyFont="1" applyAlignment="1">
      <alignment wrapText="1"/>
    </xf>
    <xf numFmtId="0" fontId="11" fillId="0" borderId="0" xfId="3" applyFont="1" applyAlignment="1">
      <alignment horizontal="right"/>
    </xf>
    <xf numFmtId="0" fontId="28" fillId="3" borderId="4" xfId="8" applyFont="1" applyFill="1" applyBorder="1" applyAlignment="1">
      <alignment horizontal="left"/>
    </xf>
    <xf numFmtId="0" fontId="11" fillId="3" borderId="4" xfId="8" applyFont="1" applyFill="1" applyBorder="1">
      <alignment horizontal="center"/>
    </xf>
    <xf numFmtId="1" fontId="30" fillId="0" borderId="0" xfId="4" quotePrefix="1" applyNumberFormat="1" applyFont="1" applyAlignment="1">
      <alignment horizontal="center"/>
    </xf>
    <xf numFmtId="0" fontId="2" fillId="0" borderId="0" xfId="10" applyFont="1" applyAlignment="1">
      <alignment horizontal="left" indent="1"/>
    </xf>
    <xf numFmtId="0" fontId="1" fillId="0" borderId="0" xfId="10" applyFont="1" applyAlignment="1">
      <alignment horizontal="left" indent="1"/>
    </xf>
    <xf numFmtId="166" fontId="19" fillId="0" borderId="0" xfId="7" applyNumberFormat="1" applyFont="1" applyAlignment="1">
      <alignment horizontal="right"/>
    </xf>
    <xf numFmtId="166" fontId="16" fillId="0" borderId="0" xfId="7" applyNumberFormat="1" applyFont="1" applyAlignment="1">
      <alignment horizontal="right"/>
    </xf>
    <xf numFmtId="0" fontId="31" fillId="0" borderId="0" xfId="7" applyFont="1" applyAlignment="1">
      <alignment horizontal="left" indent="1"/>
    </xf>
    <xf numFmtId="0" fontId="1" fillId="0" borderId="0" xfId="10" applyFont="1" applyAlignment="1">
      <alignment horizontal="left" indent="2"/>
    </xf>
    <xf numFmtId="0" fontId="1" fillId="0" borderId="0" xfId="10" applyFont="1" applyAlignment="1">
      <alignment horizontal="left" indent="5"/>
    </xf>
    <xf numFmtId="0" fontId="28" fillId="0" borderId="0" xfId="8" applyFont="1" applyAlignment="1">
      <alignment horizontal="left" indent="1"/>
    </xf>
    <xf numFmtId="0" fontId="11" fillId="0" borderId="0" xfId="8" applyFont="1" applyAlignment="1">
      <alignment horizontal="left" indent="1"/>
    </xf>
    <xf numFmtId="0" fontId="12" fillId="0" borderId="0" xfId="7" applyFont="1"/>
    <xf numFmtId="0" fontId="11" fillId="0" borderId="0" xfId="10" applyFont="1" applyAlignment="1">
      <alignment horizontal="left" indent="1"/>
    </xf>
    <xf numFmtId="0" fontId="11" fillId="0" borderId="0" xfId="10" applyFont="1" applyAlignment="1">
      <alignment horizontal="left" indent="2"/>
    </xf>
    <xf numFmtId="0" fontId="32" fillId="0" borderId="0" xfId="1" applyFont="1" applyAlignment="1">
      <alignment horizontal="left"/>
    </xf>
    <xf numFmtId="0" fontId="33" fillId="0" borderId="0" xfId="7" applyFont="1"/>
    <xf numFmtId="0" fontId="13" fillId="0" borderId="0" xfId="7"/>
    <xf numFmtId="0" fontId="10" fillId="0" borderId="0" xfId="0" applyFont="1"/>
    <xf numFmtId="3" fontId="31" fillId="0" borderId="0" xfId="7" applyNumberFormat="1" applyFont="1" applyAlignment="1">
      <alignment horizontal="right"/>
    </xf>
    <xf numFmtId="166" fontId="31" fillId="0" borderId="0" xfId="7" applyNumberFormat="1" applyFont="1" applyAlignment="1">
      <alignment horizontal="right"/>
    </xf>
    <xf numFmtId="0" fontId="34" fillId="0" borderId="0" xfId="7" applyFont="1"/>
    <xf numFmtId="0" fontId="35" fillId="0" borderId="0" xfId="7" applyFont="1"/>
    <xf numFmtId="0" fontId="11" fillId="0" borderId="0" xfId="7" applyFont="1" applyAlignment="1">
      <alignment horizontal="left" indent="1"/>
    </xf>
    <xf numFmtId="0" fontId="16" fillId="0" borderId="0" xfId="4" quotePrefix="1" applyFont="1" applyAlignment="1">
      <alignment horizontal="right"/>
    </xf>
    <xf numFmtId="0" fontId="18" fillId="0" borderId="0" xfId="5" applyFont="1"/>
    <xf numFmtId="0" fontId="1" fillId="0" borderId="0" xfId="0" applyFont="1" applyAlignment="1">
      <alignment horizontal="left"/>
    </xf>
    <xf numFmtId="0" fontId="6" fillId="0" borderId="0" xfId="0" applyFont="1" applyAlignment="1">
      <alignment horizontal="left" vertical="top" wrapText="1"/>
    </xf>
    <xf numFmtId="0" fontId="20" fillId="0" borderId="2" xfId="4" applyFont="1" applyBorder="1" applyAlignment="1">
      <alignment horizontal="left"/>
    </xf>
    <xf numFmtId="0" fontId="15" fillId="0" borderId="0" xfId="4" applyFont="1" applyAlignment="1">
      <alignment horizontal="left"/>
    </xf>
    <xf numFmtId="17" fontId="28" fillId="0" borderId="5" xfId="9" quotePrefix="1" applyNumberFormat="1" applyFont="1" applyBorder="1" applyAlignment="1">
      <alignment horizontal="center" wrapText="1"/>
    </xf>
    <xf numFmtId="0" fontId="6" fillId="3" borderId="0" xfId="0" applyFont="1" applyFill="1" applyAlignment="1">
      <alignment horizontal="left" vertical="top" wrapText="1" indent="11"/>
    </xf>
    <xf numFmtId="0" fontId="25" fillId="3" borderId="1" xfId="6" applyFont="1" applyFill="1" applyBorder="1" applyAlignment="1">
      <alignment horizontal="left" vertical="center" indent="13"/>
    </xf>
    <xf numFmtId="17" fontId="29" fillId="4" borderId="3" xfId="9" quotePrefix="1" applyNumberFormat="1" applyFont="1" applyFill="1" applyBorder="1" applyAlignment="1">
      <alignment horizontal="center" wrapText="1"/>
    </xf>
    <xf numFmtId="17" fontId="28" fillId="4" borderId="3" xfId="9" quotePrefix="1" applyNumberFormat="1" applyFont="1" applyFill="1" applyBorder="1" applyAlignment="1">
      <alignment horizontal="center" wrapText="1"/>
    </xf>
  </cellXfs>
  <cellStyles count="11">
    <cellStyle name="Hyperlink" xfId="1" builtinId="8"/>
    <cellStyle name="Hyperlink 2" xfId="5" xr:uid="{52E31239-7F12-47BA-B13E-83F6F180D1FC}"/>
    <cellStyle name="Normal" xfId="0" builtinId="0"/>
    <cellStyle name="Normal 10" xfId="3" xr:uid="{0D5F9066-182D-4AFD-9DCA-7241AC128B70}"/>
    <cellStyle name="Normal 2" xfId="7" xr:uid="{46834276-5B74-459B-A2D5-B592DCF33014}"/>
    <cellStyle name="Normal 2 2 2" xfId="10" xr:uid="{786972D4-CEE7-48DA-937D-438DE495EE8F}"/>
    <cellStyle name="Normal 2 4" xfId="4" xr:uid="{5A014C4B-64B3-4343-9467-0E84A5FD0BAC}"/>
    <cellStyle name="Normal 3 5 4" xfId="2" xr:uid="{E9573476-EF21-4D0D-9460-B197B07E3AD4}"/>
    <cellStyle name="Style1" xfId="6" xr:uid="{D46604AC-2A6B-43FC-A467-5AAB84AAEE35}"/>
    <cellStyle name="Style4" xfId="8" xr:uid="{EB483C6A-22DB-4548-A21D-025215D1FC5E}"/>
    <cellStyle name="Style5" xfId="9" xr:uid="{2CD71815-B403-453A-B912-EA49487D488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0</xdr:col>
      <xdr:colOff>1171575</xdr:colOff>
      <xdr:row>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8FC509-B1DF-4B29-8A07-F6F01F39D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5C55A0-6ADB-4FA2-8D97-AAB5B9E80E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1</xdr:col>
      <xdr:colOff>971550</xdr:colOff>
      <xdr:row>5</xdr:row>
      <xdr:rowOff>190500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225058-D704-40CB-93A3-D998637C4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11430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25400</xdr:colOff>
      <xdr:row>0</xdr:row>
      <xdr:rowOff>0</xdr:rowOff>
    </xdr:from>
    <xdr:to>
      <xdr:col>0</xdr:col>
      <xdr:colOff>1168400</xdr:colOff>
      <xdr:row>6</xdr:row>
      <xdr:rowOff>25400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400" y="0"/>
          <a:ext cx="1143000" cy="1016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workgroup/Labour%20Sup%20Suvys/HSF/PJSM22/Timeseries/templates/62230_Table03_tem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 3.1"/>
      <sheetName val="Table 3.2"/>
      <sheetName val="Index"/>
      <sheetName val="Data1"/>
      <sheetName val="Data2"/>
      <sheetName val="Data3"/>
      <sheetName val="Data4"/>
      <sheetName val="Data5"/>
      <sheetName val="Data6"/>
      <sheetName val="Data7"/>
      <sheetName val="Data8"/>
      <sheetName val="Data9"/>
      <sheetName val="Data10"/>
    </sheetNames>
    <sheetDataSet>
      <sheetData sheetId="0"/>
      <sheetData sheetId="1"/>
      <sheetData sheetId="2"/>
      <sheetData sheetId="3"/>
      <sheetData sheetId="4">
        <row r="1">
          <cell r="B1" t="str">
            <v>Employed total ;  Persons ;</v>
          </cell>
          <cell r="C1" t="str">
            <v>Employed total ;  &gt; Males ;</v>
          </cell>
          <cell r="D1" t="str">
            <v>Employed total ;  &gt; Females ;</v>
          </cell>
          <cell r="E1" t="str">
            <v>&gt; Less than 1 year in main job ;  Persons ;</v>
          </cell>
          <cell r="F1" t="str">
            <v>&gt; Less than 1 year in main job ;  &gt; Males ;</v>
          </cell>
          <cell r="G1" t="str">
            <v>&gt; Less than 1 year in main job ;  &gt; Females ;</v>
          </cell>
          <cell r="H1" t="str">
            <v>&gt;&gt; Changed jobs in last 12 months ;  Persons ;</v>
          </cell>
          <cell r="I1" t="str">
            <v>&gt;&gt; Changed jobs in last 12 months ;  &gt; Males ;</v>
          </cell>
          <cell r="J1" t="str">
            <v>&gt;&gt; Changed jobs in last 12 months ;  &gt; Females ;</v>
          </cell>
          <cell r="K1" t="str">
            <v>&gt;&gt;&gt; Changed jobs in the same industry division ;  Persons ;</v>
          </cell>
          <cell r="L1" t="str">
            <v>&gt;&gt;&gt; Changed jobs in the same industry division ;  &gt; Males ;</v>
          </cell>
          <cell r="M1" t="str">
            <v>&gt;&gt;&gt; Changed jobs in the same industry division ;  &gt; Females ;</v>
          </cell>
          <cell r="N1" t="str">
            <v>&gt;&gt;&gt; Changed jobs into a different industry division ;  Persons ;</v>
          </cell>
          <cell r="O1" t="str">
            <v>&gt;&gt;&gt; Changed jobs into a different industry division ;  &gt; Males ;</v>
          </cell>
          <cell r="P1" t="str">
            <v>&gt;&gt;&gt; Changed jobs into a different industry division ;  &gt; Females ;</v>
          </cell>
          <cell r="Q1" t="str">
            <v>&gt;&gt;&gt; Changed jobs in the same major occupation group ;  Persons ;</v>
          </cell>
          <cell r="R1" t="str">
            <v>&gt;&gt;&gt; Changed jobs in the same major occupation group ;  &gt; Males ;</v>
          </cell>
          <cell r="S1" t="str">
            <v>&gt;&gt;&gt; Changed jobs in the same major occupation group ;  &gt; Females ;</v>
          </cell>
          <cell r="T1" t="str">
            <v>&gt;&gt;&gt; Changed jobs into a different major occupation group ;  Persons ;</v>
          </cell>
          <cell r="U1" t="str">
            <v>&gt;&gt;&gt; Changed jobs into a different major occupation group ;  &gt; Males ;</v>
          </cell>
          <cell r="V1" t="str">
            <v>&gt;&gt;&gt; Changed jobs into a different major occupation group ;  &gt; Females ;</v>
          </cell>
          <cell r="W1" t="str">
            <v>&gt;&gt;&gt; Changed to a job with the same usual hours ;  Persons ;</v>
          </cell>
          <cell r="X1" t="str">
            <v>&gt;&gt;&gt; Changed to a job with the same usual hours ;  &gt; Males ;</v>
          </cell>
          <cell r="Y1" t="str">
            <v>&gt;&gt;&gt; Changed to a job with the same usual hours ;  &gt; Females ;</v>
          </cell>
          <cell r="Z1" t="str">
            <v>&gt;&gt;&gt; Changed to a job with more usual hours ;  Persons ;</v>
          </cell>
          <cell r="AA1" t="str">
            <v>&gt;&gt;&gt; Changed to a job with more usual hours ;  &gt; Males ;</v>
          </cell>
          <cell r="AB1" t="str">
            <v>&gt;&gt;&gt; Changed to a job with more usual hours ;  &gt; Females ;</v>
          </cell>
          <cell r="AC1" t="str">
            <v>&gt;&gt;&gt;&gt; Changed to a job with more full-time hours ;  Persons ;</v>
          </cell>
          <cell r="AD1" t="str">
            <v>&gt;&gt;&gt;&gt; Changed to a job with more full-time hours ;  &gt; Males ;</v>
          </cell>
          <cell r="AE1" t="str">
            <v>&gt;&gt;&gt;&gt; Changed to a job with more full-time hours ;  &gt; Females ;</v>
          </cell>
          <cell r="AF1" t="str">
            <v>&gt;&gt;&gt;&gt; Changed from a part-time job to a full-time job ;  Persons ;</v>
          </cell>
          <cell r="AG1" t="str">
            <v>&gt;&gt;&gt;&gt; Changed from a part-time job to a full-time job ;  &gt; Males ;</v>
          </cell>
          <cell r="AH1" t="str">
            <v>&gt;&gt;&gt;&gt; Changed from a part-time job to a full-time job ;  &gt; Females ;</v>
          </cell>
          <cell r="AI1" t="str">
            <v>&gt;&gt;&gt;&gt; Changed to a job with more part-time hours ;  Persons ;</v>
          </cell>
          <cell r="AJ1" t="str">
            <v>&gt;&gt;&gt;&gt; Changed to a job with more part-time hours ;  &gt; Males ;</v>
          </cell>
          <cell r="AK1" t="str">
            <v>&gt;&gt;&gt;&gt; Changed to a job with more part-time hours ;  &gt; Females ;</v>
          </cell>
          <cell r="AL1" t="str">
            <v>&gt;&gt;&gt; Changed to a job with fewer usual hours ;  Persons ;</v>
          </cell>
          <cell r="AM1" t="str">
            <v>&gt;&gt;&gt; Changed to a job with fewer usual hours ;  &gt; Males ;</v>
          </cell>
          <cell r="AN1" t="str">
            <v>&gt;&gt;&gt; Changed to a job with fewer usual hours ;  &gt; Females ;</v>
          </cell>
          <cell r="AO1" t="str">
            <v>&gt;&gt;&gt;&gt; Changed to a job with fewer full-time hours ;  Persons ;</v>
          </cell>
          <cell r="AP1" t="str">
            <v>&gt;&gt;&gt;&gt; Changed to a job with fewer full-time hours ;  &gt; Males ;</v>
          </cell>
          <cell r="AQ1" t="str">
            <v>&gt;&gt;&gt;&gt; Changed to a job with fewer full-time hours ;  &gt; Females ;</v>
          </cell>
          <cell r="AR1" t="str">
            <v>&gt;&gt;&gt;&gt; Changed from a full-time job to a part-time job ;  Persons ;</v>
          </cell>
          <cell r="AS1" t="str">
            <v>&gt;&gt;&gt;&gt; Changed from a full-time job to a part-time job ;  &gt; Males ;</v>
          </cell>
          <cell r="AT1" t="str">
            <v>&gt;&gt;&gt;&gt; Changed from a full-time job to a part-time job ;  &gt; Females ;</v>
          </cell>
          <cell r="AU1" t="str">
            <v>&gt;&gt;&gt;&gt; Changed to a job with fewer part-time hours ;  Persons ;</v>
          </cell>
          <cell r="AV1" t="str">
            <v>&gt;&gt;&gt;&gt; Changed to a job with fewer part-time hours ;  &gt; Males ;</v>
          </cell>
          <cell r="AW1" t="str">
            <v>&gt;&gt;&gt;&gt; Changed to a job with fewer part-time hours ;  &gt; Females ;</v>
          </cell>
          <cell r="AX1" t="str">
            <v>&gt;&gt;&gt; Changed jobs with the same status in employment ;  Persons ;</v>
          </cell>
          <cell r="AY1" t="str">
            <v>&gt;&gt;&gt; Changed jobs with the same status in employment ;  &gt; Males ;</v>
          </cell>
          <cell r="AZ1" t="str">
            <v>&gt;&gt;&gt; Changed jobs with the same status in employment ;  &gt; Females ;</v>
          </cell>
          <cell r="BA1" t="str">
            <v>&gt;&gt;&gt; Changed jobs with a different status in employment ;  Persons ;</v>
          </cell>
          <cell r="BB1" t="str">
            <v>&gt;&gt;&gt; Changed jobs with a different status in employment ;  &gt; Males ;</v>
          </cell>
          <cell r="BC1" t="str">
            <v>&gt;&gt;&gt; Changed jobs with a different status in employment ;  &gt; Females ;</v>
          </cell>
          <cell r="BD1" t="str">
            <v>&gt;&gt; Did not change jobs in last 12 months ;  Persons ;</v>
          </cell>
          <cell r="BE1" t="str">
            <v>&gt;&gt; Did not change jobs in last 12 months ;  &gt; Males ;</v>
          </cell>
          <cell r="BF1" t="str">
            <v>&gt;&gt; Did not change jobs in last 12 months ;  &gt; Females ;</v>
          </cell>
          <cell r="BG1" t="str">
            <v>&gt; 1 year or more in main job ;  Persons ;</v>
          </cell>
          <cell r="BH1" t="str">
            <v>&gt; 1 year or more in main job ;  &gt; Males ;</v>
          </cell>
          <cell r="BI1" t="str">
            <v>&gt; 1 year or more in main job ;  &gt; Females ;</v>
          </cell>
          <cell r="BJ1" t="str">
            <v>&gt;&gt; Employees ;  Persons ;</v>
          </cell>
          <cell r="BK1" t="str">
            <v>&gt;&gt; Employees ;  &gt; Males ;</v>
          </cell>
          <cell r="BL1" t="str">
            <v>&gt;&gt; Employees ;  &gt; Females ;</v>
          </cell>
          <cell r="BM1" t="str">
            <v>&gt;&gt;&gt; No change in occupation with current employer last year ;  Persons ;</v>
          </cell>
          <cell r="BN1" t="str">
            <v>&gt;&gt;&gt; No change in occupation with current employer last year ;  &gt; Males ;</v>
          </cell>
          <cell r="BO1" t="str">
            <v>&gt;&gt;&gt; No change in occupation with current employer last year ;  &gt; Females ;</v>
          </cell>
          <cell r="BP1" t="str">
            <v>&gt;&gt;&gt; Changed occupations with current employer in the same major group last year ;  Persons ;</v>
          </cell>
          <cell r="BQ1" t="str">
            <v>&gt;&gt;&gt; Changed occupations with current employer in the same major group last year ;  &gt; Males ;</v>
          </cell>
          <cell r="BR1" t="str">
            <v>&gt;&gt;&gt; Changed occupations with current employer in the same major group last year ;  &gt; Females ;</v>
          </cell>
          <cell r="BS1" t="str">
            <v>&gt;&gt;&gt; Changed occupations with current employer into a different major group last year ;  Persons ;</v>
          </cell>
          <cell r="BT1" t="str">
            <v>&gt;&gt;&gt; Changed occupations with current employer into a different major group last year ;  &gt; Males ;</v>
          </cell>
          <cell r="BU1" t="str">
            <v>&gt;&gt;&gt; Changed occupations with current employer into a different major group last year ;  &gt; Females ;</v>
          </cell>
          <cell r="BV1" t="str">
            <v>&gt;&gt;&gt; No change in usual weekly hours with current employer last year ;  Persons ;</v>
          </cell>
          <cell r="BW1" t="str">
            <v>&gt;&gt;&gt; No change in usual weekly hours with current employer last year ;  &gt; Males ;</v>
          </cell>
          <cell r="BX1" t="str">
            <v>&gt;&gt;&gt; No change in usual weekly hours with current employer last year ;  &gt; Females ;</v>
          </cell>
          <cell r="BY1" t="str">
            <v>&gt;&gt;&gt; Usual weekly hours increased with current employer last year ;  Persons ;</v>
          </cell>
          <cell r="BZ1" t="str">
            <v>&gt;&gt;&gt; Usual weekly hours increased with current employer last year ;  &gt; Males ;</v>
          </cell>
          <cell r="CA1" t="str">
            <v>&gt;&gt;&gt; Usual weekly hours increased with current employer last year ;  &gt; Females ;</v>
          </cell>
          <cell r="CB1" t="str">
            <v>&gt;&gt;&gt;&gt; Usual weekly hours increased with more full-time hours last year ;  Persons ;</v>
          </cell>
          <cell r="CC1" t="str">
            <v>&gt;&gt;&gt;&gt; Usual weekly hours increased with more full-time hours last year ;  &gt; Males ;</v>
          </cell>
          <cell r="CD1" t="str">
            <v>&gt;&gt;&gt;&gt; Usual weekly hours increased with more full-time hours last year ;  &gt; Females ;</v>
          </cell>
          <cell r="CE1" t="str">
            <v>&gt;&gt;&gt;&gt; Usual weekly hours increased from part-time to full-time hours last year ;  Persons ;</v>
          </cell>
          <cell r="CF1" t="str">
            <v>&gt;&gt;&gt;&gt; Usual weekly hours increased from part-time to full-time hours last year ;  &gt; Males ;</v>
          </cell>
          <cell r="CG1" t="str">
            <v>&gt;&gt;&gt;&gt; Usual weekly hours increased from part-time to full-time hours last year ;  &gt; Females ;</v>
          </cell>
          <cell r="CH1" t="str">
            <v>&gt;&gt;&gt;&gt; Usual weekly hours increased with more part-time hours last year ;  Persons ;</v>
          </cell>
          <cell r="CI1" t="str">
            <v>&gt;&gt;&gt;&gt; Usual weekly hours increased with more part-time hours last year ;  &gt; Males ;</v>
          </cell>
          <cell r="CJ1" t="str">
            <v>&gt;&gt;&gt;&gt; Usual weekly hours increased with more part-time hours last year ;  &gt; Females ;</v>
          </cell>
          <cell r="CK1" t="str">
            <v>&gt;&gt;&gt; Usual weekly hours decreased with current employer last year ;  Persons ;</v>
          </cell>
          <cell r="CL1" t="str">
            <v>&gt;&gt;&gt; Usual weekly hours decreased with current employer last year ;  &gt; Males ;</v>
          </cell>
          <cell r="CM1" t="str">
            <v>&gt;&gt;&gt; Usual weekly hours decreased with current employer last year ;  &gt; Females ;</v>
          </cell>
          <cell r="CN1" t="str">
            <v>&gt;&gt;&gt;&gt; Usual weekly hours decreased with fewer full-time hours last year ;  Persons ;</v>
          </cell>
          <cell r="CO1" t="str">
            <v>&gt;&gt;&gt;&gt; Usual weekly hours decreased with fewer full-time hours last year ;  &gt; Males ;</v>
          </cell>
          <cell r="CP1" t="str">
            <v>&gt;&gt;&gt;&gt; Usual weekly hours decreased with fewer full-time hours last year ;  &gt; Females ;</v>
          </cell>
          <cell r="CQ1" t="str">
            <v>&gt;&gt;&gt;&gt; Usual weekly hours decreased from full-time to part-time hours last year ;  Persons ;</v>
          </cell>
          <cell r="CR1" t="str">
            <v>&gt;&gt;&gt;&gt; Usual weekly hours decreased from full-time to part-time hours last year ;  &gt; Males ;</v>
          </cell>
          <cell r="CS1" t="str">
            <v>&gt;&gt;&gt;&gt; Usual weekly hours decreased from full-time to part-time hours last year ;  &gt; Females ;</v>
          </cell>
          <cell r="CT1" t="str">
            <v>&gt;&gt;&gt;&gt; Usual weekly hours decreased with fewer part-time hours last year ;  Persons ;</v>
          </cell>
          <cell r="CU1" t="str">
            <v>&gt;&gt;&gt;&gt; Usual weekly hours decreased with fewer part-time hours last year ;  &gt; Males ;</v>
          </cell>
          <cell r="CV1" t="str">
            <v>&gt;&gt;&gt;&gt; Usual weekly hours decreased with fewer part-time hours last year ;  &gt; Females ;</v>
          </cell>
          <cell r="CW1" t="str">
            <v>&gt;&gt;&gt; Did not know or usual weekly hours varied last year ;  Persons ;</v>
          </cell>
          <cell r="CX1" t="str">
            <v>&gt;&gt;&gt; Did not know or usual weekly hours varied last year ;  &gt; Males ;</v>
          </cell>
          <cell r="CY1" t="str">
            <v>&gt;&gt;&gt; Did not know or usual weekly hours varied last year ;  &gt; Females ;</v>
          </cell>
          <cell r="CZ1" t="str">
            <v>&gt;&gt;&gt; Promoted last year ;  Persons ;</v>
          </cell>
          <cell r="DA1" t="str">
            <v>&gt;&gt;&gt; Promoted last year ;  &gt; Males ;</v>
          </cell>
          <cell r="DB1" t="str">
            <v>&gt;&gt;&gt; Promoted last year ;  &gt; Females ;</v>
          </cell>
          <cell r="DC1" t="str">
            <v>&gt;&gt;&gt; Was not promoted last year ;  Persons ;</v>
          </cell>
          <cell r="DD1" t="str">
            <v>&gt;&gt;&gt; Was not promoted last year ;  &gt; Males ;</v>
          </cell>
          <cell r="DE1" t="str">
            <v>&gt;&gt;&gt; Was not promoted last year ;  &gt; Females ;</v>
          </cell>
          <cell r="DF1" t="str">
            <v>&gt;&gt;&gt; Transferred last year ;  Persons ;</v>
          </cell>
          <cell r="DG1" t="str">
            <v>&gt;&gt;&gt; Transferred last year ;  &gt; Males ;</v>
          </cell>
          <cell r="DH1" t="str">
            <v>&gt;&gt;&gt; Transferred last year ;  &gt; Females ;</v>
          </cell>
          <cell r="DI1" t="str">
            <v>&gt;&gt;&gt; Was not transferred last year ;  Persons ;</v>
          </cell>
          <cell r="DJ1" t="str">
            <v>&gt;&gt;&gt; Was not transferred last year ;  &gt; Males ;</v>
          </cell>
          <cell r="DK1" t="str">
            <v>&gt;&gt;&gt; Was not transferred last year ;  &gt; Females ;</v>
          </cell>
          <cell r="DL1" t="str">
            <v>&gt;&gt;&gt; Promoted or transferred last year ;  Persons ;</v>
          </cell>
          <cell r="DM1" t="str">
            <v>&gt;&gt;&gt; Promoted or transferred last year ;  &gt; Males ;</v>
          </cell>
          <cell r="DN1" t="str">
            <v>&gt;&gt;&gt; Promoted or transferred last year ;  &gt; Females ;</v>
          </cell>
          <cell r="DO1" t="str">
            <v>&gt;&gt;&gt;&gt; Promoted and transferred last year ;  Persons ;</v>
          </cell>
          <cell r="DP1" t="str">
            <v>&gt;&gt;&gt;&gt; Promoted and transferred last year ;  &gt; Males ;</v>
          </cell>
          <cell r="DQ1" t="str">
            <v>&gt;&gt;&gt;&gt; Promoted and transferred last year ;  &gt; Females ;</v>
          </cell>
          <cell r="DR1" t="str">
            <v>&gt;&gt;&gt;&gt; Promoted only last year ;  Persons ;</v>
          </cell>
          <cell r="DS1" t="str">
            <v>&gt;&gt;&gt;&gt; Promoted only last year ;  &gt; Males ;</v>
          </cell>
          <cell r="DT1" t="str">
            <v>&gt;&gt;&gt;&gt; Promoted only last year ;  &gt; Females ;</v>
          </cell>
          <cell r="DU1" t="str">
            <v>&gt;&gt;&gt;&gt; Transferred only last year ;  Persons ;</v>
          </cell>
          <cell r="DV1" t="str">
            <v>&gt;&gt;&gt;&gt; Transferred only last year ;  &gt; Males ;</v>
          </cell>
          <cell r="DW1" t="str">
            <v>&gt;&gt;&gt;&gt; Transferred only last year ;  &gt; Females ;</v>
          </cell>
          <cell r="DX1" t="str">
            <v>&gt;&gt;&gt; Was not promoted or transferred last year ;  Persons ;</v>
          </cell>
          <cell r="DY1" t="str">
            <v>&gt;&gt;&gt; Was not promoted or transferred last year ;  &gt; Males ;</v>
          </cell>
          <cell r="DZ1" t="str">
            <v>&gt;&gt;&gt; Was not promoted or transferred last year ;  &gt; Females ;</v>
          </cell>
          <cell r="EA1" t="str">
            <v>&gt;&gt; Owner managers and contributing family workers ;  Persons ;</v>
          </cell>
          <cell r="EB1" t="str">
            <v>&gt;&gt; Owner managers and contributing family workers ;  &gt; Males ;</v>
          </cell>
          <cell r="EC1" t="str">
            <v>&gt;&gt; Owner managers and contributing family workers ;  &gt; Females ;</v>
          </cell>
          <cell r="ED1" t="str">
            <v>&gt;&gt;&gt; No change in usual weekly hours last year ;  Persons ;</v>
          </cell>
          <cell r="EE1" t="str">
            <v>&gt;&gt;&gt; No change in usual weekly hours last year ;  &gt; Males ;</v>
          </cell>
          <cell r="EF1" t="str">
            <v>&gt;&gt;&gt; No change in usual weekly hours last year ;  &gt; Females ;</v>
          </cell>
          <cell r="EG1" t="str">
            <v>&gt;&gt;&gt; Usual weekly hours increased last year ;  Persons ;</v>
          </cell>
          <cell r="EH1" t="str">
            <v>&gt;&gt;&gt; Usual weekly hours increased last year ;  &gt; Males ;</v>
          </cell>
          <cell r="EI1" t="str">
            <v>&gt;&gt;&gt; Usual weekly hours increased last year ;  &gt; Females ;</v>
          </cell>
          <cell r="EJ1" t="str">
            <v>&gt;&gt;&gt;&gt; Usual weekly hours increased with more full-time hours last year ;  Persons ;</v>
          </cell>
          <cell r="EK1" t="str">
            <v>&gt;&gt;&gt;&gt; Usual weekly hours increased with more full-time hours last year ;  &gt; Males ;</v>
          </cell>
          <cell r="EL1" t="str">
            <v>&gt;&gt;&gt;&gt; Usual weekly hours increased with more full-time hours last year ;  &gt; Females ;</v>
          </cell>
          <cell r="EM1" t="str">
            <v>&gt;&gt;&gt;&gt; Usual weekly hours increased from part-time to full-time hours last year ;  Persons ;</v>
          </cell>
          <cell r="EN1" t="str">
            <v>&gt;&gt;&gt;&gt; Usual weekly hours increased from part-time to full-time hours last year ;  &gt; Males ;</v>
          </cell>
          <cell r="EO1" t="str">
            <v>&gt;&gt;&gt;&gt; Usual weekly hours increased from part-time to full-time hours last year ;  &gt; Females ;</v>
          </cell>
          <cell r="EP1" t="str">
            <v>&gt;&gt;&gt;&gt; Usual weekly hours increased with more part-time hours last year ;  Persons ;</v>
          </cell>
          <cell r="EQ1" t="str">
            <v>&gt;&gt;&gt;&gt; Usual weekly hours increased with more part-time hours last year ;  &gt; Males ;</v>
          </cell>
          <cell r="ER1" t="str">
            <v>&gt;&gt;&gt;&gt; Usual weekly hours increased with more part-time hours last year ;  &gt; Females ;</v>
          </cell>
          <cell r="ES1" t="str">
            <v>&gt;&gt;&gt; Usual weekly hours decreased last year ;  Persons ;</v>
          </cell>
          <cell r="ET1" t="str">
            <v>&gt;&gt;&gt; Usual weekly hours decreased last year ;  &gt; Males ;</v>
          </cell>
          <cell r="EU1" t="str">
            <v>&gt;&gt;&gt; Usual weekly hours decreased last year ;  &gt; Females ;</v>
          </cell>
          <cell r="EV1" t="str">
            <v>&gt;&gt;&gt;&gt; Usual weekly hours decreased with fewer full-time hours last year ;  Persons ;</v>
          </cell>
          <cell r="EW1" t="str">
            <v>&gt;&gt;&gt;&gt; Usual weekly hours decreased with fewer full-time hours last year ;  &gt; Males ;</v>
          </cell>
          <cell r="EX1" t="str">
            <v>&gt;&gt;&gt;&gt; Usual weekly hours decreased with fewer full-time hours last year ;  &gt; Females ;</v>
          </cell>
          <cell r="EY1" t="str">
            <v>&gt;&gt;&gt;&gt; Usual weekly hours decreased from full-time to part-time hours last year ;  Persons ;</v>
          </cell>
          <cell r="EZ1" t="str">
            <v>&gt;&gt;&gt;&gt; Usual weekly hours decreased from full-time to part-time hours last year ;  &gt; Males ;</v>
          </cell>
          <cell r="FA1" t="str">
            <v>&gt;&gt;&gt;&gt; Usual weekly hours decreased from full-time to part-time hours last year ;  &gt; Females ;</v>
          </cell>
          <cell r="FB1" t="str">
            <v>&gt;&gt;&gt;&gt; Usual weekly hours decreased with fewer part-time hours last year ;  Persons ;</v>
          </cell>
          <cell r="FC1" t="str">
            <v>&gt;&gt;&gt;&gt; Usual weekly hours decreased with fewer part-time hours last year ;  &gt; Males ;</v>
          </cell>
          <cell r="FD1" t="str">
            <v>&gt;&gt;&gt;&gt; Usual weekly hours decreased with fewer part-time hours last year ;  &gt; Females ;</v>
          </cell>
          <cell r="FE1" t="str">
            <v>&gt;&gt;&gt; Did not know or usual weekly hours varied last year ;  Persons ;</v>
          </cell>
          <cell r="FF1" t="str">
            <v>&gt;&gt;&gt; Did not know or usual weekly hours varied last year ;  &gt; Males ;</v>
          </cell>
          <cell r="FG1" t="str">
            <v>&gt;&gt;&gt; Did not know or usual weekly hours varied last year ;  &gt; Females ;</v>
          </cell>
          <cell r="FH1" t="str">
            <v>15-64 years ;  Employed total ;  Persons ;</v>
          </cell>
          <cell r="FI1" t="str">
            <v>15-64 years ;  Employed total ;  &gt; Males ;</v>
          </cell>
          <cell r="FJ1" t="str">
            <v>15-64 years ;  Employed total ;  &gt; Females ;</v>
          </cell>
          <cell r="FK1" t="str">
            <v>15-64 years ;  &gt; Less than 1 year in main job ;  Persons ;</v>
          </cell>
          <cell r="FL1" t="str">
            <v>15-64 years ;  &gt; Less than 1 year in main job ;  &gt; Males ;</v>
          </cell>
          <cell r="FM1" t="str">
            <v>15-64 years ;  &gt; Less than 1 year in main job ;  &gt; Females ;</v>
          </cell>
          <cell r="FN1" t="str">
            <v>15-64 years ;  &gt;&gt; Changed jobs in last 12 months ;  Persons ;</v>
          </cell>
          <cell r="FO1" t="str">
            <v>15-64 years ;  &gt;&gt; Changed jobs in last 12 months ;  &gt; Males ;</v>
          </cell>
          <cell r="FP1" t="str">
            <v>15-64 years ;  &gt;&gt; Changed jobs in last 12 months ;  &gt; Females ;</v>
          </cell>
          <cell r="FQ1" t="str">
            <v>15-64 years ;  &gt;&gt;&gt; Changed jobs in the same industry division ;  Persons ;</v>
          </cell>
          <cell r="FR1" t="str">
            <v>15-64 years ;  &gt;&gt;&gt; Changed jobs in the same industry division ;  &gt; Males ;</v>
          </cell>
          <cell r="FS1" t="str">
            <v>15-64 years ;  &gt;&gt;&gt; Changed jobs in the same industry division ;  &gt; Females ;</v>
          </cell>
          <cell r="FT1" t="str">
            <v>15-64 years ;  &gt;&gt;&gt; Changed jobs into a different industry division ;  Persons ;</v>
          </cell>
          <cell r="FU1" t="str">
            <v>15-64 years ;  &gt;&gt;&gt; Changed jobs into a different industry division ;  &gt; Males ;</v>
          </cell>
          <cell r="FV1" t="str">
            <v>15-64 years ;  &gt;&gt;&gt; Changed jobs into a different industry division ;  &gt; Females ;</v>
          </cell>
          <cell r="FW1" t="str">
            <v>15-64 years ;  &gt;&gt;&gt; Changed jobs in the same major occupation group ;  Persons ;</v>
          </cell>
          <cell r="FX1" t="str">
            <v>15-64 years ;  &gt;&gt;&gt; Changed jobs in the same major occupation group ;  &gt; Males ;</v>
          </cell>
          <cell r="FY1" t="str">
            <v>15-64 years ;  &gt;&gt;&gt; Changed jobs in the same major occupation group ;  &gt; Females ;</v>
          </cell>
          <cell r="FZ1" t="str">
            <v>15-64 years ;  &gt;&gt;&gt; Changed jobs into a different major occupation group ;  Persons ;</v>
          </cell>
          <cell r="GA1" t="str">
            <v>15-64 years ;  &gt;&gt;&gt; Changed jobs into a different major occupation group ;  &gt; Males ;</v>
          </cell>
          <cell r="GB1" t="str">
            <v>15-64 years ;  &gt;&gt;&gt; Changed jobs into a different major occupation group ;  &gt; Females ;</v>
          </cell>
          <cell r="GC1" t="str">
            <v>15-64 years ;  &gt;&gt;&gt; Changed to a job with the same usual hours ;  Persons ;</v>
          </cell>
          <cell r="GD1" t="str">
            <v>15-64 years ;  &gt;&gt;&gt; Changed to a job with the same usual hours ;  &gt; Males ;</v>
          </cell>
          <cell r="GE1" t="str">
            <v>15-64 years ;  &gt;&gt;&gt; Changed to a job with the same usual hours ;  &gt; Females ;</v>
          </cell>
          <cell r="GF1" t="str">
            <v>15-64 years ;  &gt;&gt;&gt; Changed to a job with more usual hours ;  Persons ;</v>
          </cell>
          <cell r="GG1" t="str">
            <v>15-64 years ;  &gt;&gt;&gt; Changed to a job with more usual hours ;  &gt; Males ;</v>
          </cell>
          <cell r="GH1" t="str">
            <v>15-64 years ;  &gt;&gt;&gt; Changed to a job with more usual hours ;  &gt; Females ;</v>
          </cell>
          <cell r="GI1" t="str">
            <v>15-64 years ;  &gt;&gt;&gt;&gt; Changed to a job with more full-time hours ;  Persons ;</v>
          </cell>
          <cell r="GJ1" t="str">
            <v>15-64 years ;  &gt;&gt;&gt;&gt; Changed to a job with more full-time hours ;  &gt; Males ;</v>
          </cell>
          <cell r="GK1" t="str">
            <v>15-64 years ;  &gt;&gt;&gt;&gt; Changed to a job with more full-time hours ;  &gt; Females ;</v>
          </cell>
          <cell r="GL1" t="str">
            <v>15-64 years ;  &gt;&gt;&gt;&gt; Changed from a part-time job to a full-time job ;  Persons ;</v>
          </cell>
          <cell r="GM1" t="str">
            <v>15-64 years ;  &gt;&gt;&gt;&gt; Changed from a part-time job to a full-time job ;  &gt; Males ;</v>
          </cell>
          <cell r="GN1" t="str">
            <v>15-64 years ;  &gt;&gt;&gt;&gt; Changed from a part-time job to a full-time job ;  &gt; Females ;</v>
          </cell>
          <cell r="GO1" t="str">
            <v>15-64 years ;  &gt;&gt;&gt;&gt; Changed to a job with more part-time hours ;  Persons ;</v>
          </cell>
          <cell r="GP1" t="str">
            <v>15-64 years ;  &gt;&gt;&gt;&gt; Changed to a job with more part-time hours ;  &gt; Males ;</v>
          </cell>
          <cell r="GQ1" t="str">
            <v>15-64 years ;  &gt;&gt;&gt;&gt; Changed to a job with more part-time hours ;  &gt; Females ;</v>
          </cell>
          <cell r="GR1" t="str">
            <v>15-64 years ;  &gt;&gt;&gt; Changed to a job with fewer usual hours ;  Persons ;</v>
          </cell>
          <cell r="GS1" t="str">
            <v>15-64 years ;  &gt;&gt;&gt; Changed to a job with fewer usual hours ;  &gt; Males ;</v>
          </cell>
          <cell r="GT1" t="str">
            <v>15-64 years ;  &gt;&gt;&gt; Changed to a job with fewer usual hours ;  &gt; Females ;</v>
          </cell>
          <cell r="GU1" t="str">
            <v>15-64 years ;  &gt;&gt;&gt;&gt; Changed to a job with fewer full-time hours ;  Persons ;</v>
          </cell>
          <cell r="GV1" t="str">
            <v>15-64 years ;  &gt;&gt;&gt;&gt; Changed to a job with fewer full-time hours ;  &gt; Males ;</v>
          </cell>
          <cell r="GW1" t="str">
            <v>15-64 years ;  &gt;&gt;&gt;&gt; Changed to a job with fewer full-time hours ;  &gt; Females ;</v>
          </cell>
          <cell r="GX1" t="str">
            <v>15-64 years ;  &gt;&gt;&gt;&gt; Changed from a full-time job to a part-time job ;  Persons ;</v>
          </cell>
          <cell r="GY1" t="str">
            <v>15-64 years ;  &gt;&gt;&gt;&gt; Changed from a full-time job to a part-time job ;  &gt; Males ;</v>
          </cell>
          <cell r="GZ1" t="str">
            <v>15-64 years ;  &gt;&gt;&gt;&gt; Changed from a full-time job to a part-time job ;  &gt; Females ;</v>
          </cell>
          <cell r="HA1" t="str">
            <v>15-64 years ;  &gt;&gt;&gt;&gt; Changed to a job with fewer part-time hours ;  Persons ;</v>
          </cell>
          <cell r="HB1" t="str">
            <v>15-64 years ;  &gt;&gt;&gt;&gt; Changed to a job with fewer part-time hours ;  &gt; Males ;</v>
          </cell>
          <cell r="HC1" t="str">
            <v>15-64 years ;  &gt;&gt;&gt;&gt; Changed to a job with fewer part-time hours ;  &gt; Females ;</v>
          </cell>
          <cell r="HD1" t="str">
            <v>15-64 years ;  &gt;&gt;&gt; Changed jobs with the same status in employment ;  Persons ;</v>
          </cell>
          <cell r="HE1" t="str">
            <v>15-64 years ;  &gt;&gt;&gt; Changed jobs with the same status in employment ;  &gt; Males ;</v>
          </cell>
          <cell r="HF1" t="str">
            <v>15-64 years ;  &gt;&gt;&gt; Changed jobs with the same status in employment ;  &gt; Females ;</v>
          </cell>
          <cell r="HG1" t="str">
            <v>15-64 years ;  &gt;&gt;&gt; Changed jobs with a different status in employment ;  Persons ;</v>
          </cell>
          <cell r="HH1" t="str">
            <v>15-64 years ;  &gt;&gt;&gt; Changed jobs with a different status in employment ;  &gt; Males ;</v>
          </cell>
          <cell r="HI1" t="str">
            <v>15-64 years ;  &gt;&gt;&gt; Changed jobs with a different status in employment ;  &gt; Females ;</v>
          </cell>
          <cell r="HJ1" t="str">
            <v>15-64 years ;  &gt;&gt; Did not change jobs in last 12 months ;  Persons ;</v>
          </cell>
          <cell r="HK1" t="str">
            <v>15-64 years ;  &gt;&gt; Did not change jobs in last 12 months ;  &gt; Males ;</v>
          </cell>
          <cell r="HL1" t="str">
            <v>15-64 years ;  &gt;&gt; Did not change jobs in last 12 months ;  &gt; Females ;</v>
          </cell>
          <cell r="HM1" t="str">
            <v>15-64 years ;  &gt; 1 year or more in main job ;  Persons ;</v>
          </cell>
          <cell r="HN1" t="str">
            <v>15-64 years ;  &gt; 1 year or more in main job ;  &gt; Males ;</v>
          </cell>
          <cell r="HO1" t="str">
            <v>15-64 years ;  &gt; 1 year or more in main job ;  &gt; Females ;</v>
          </cell>
          <cell r="HP1" t="str">
            <v>15-64 years ;  &gt;&gt; Employees ;  Persons ;</v>
          </cell>
          <cell r="HQ1" t="str">
            <v>15-64 years ;  &gt;&gt; Employees ;  &gt; Males ;</v>
          </cell>
          <cell r="HR1" t="str">
            <v>15-64 years ;  &gt;&gt; Employees ;  &gt; Females ;</v>
          </cell>
          <cell r="HS1" t="str">
            <v>15-64 years ;  &gt;&gt;&gt; No change in occupation with current employer last year ;  Persons ;</v>
          </cell>
          <cell r="HT1" t="str">
            <v>15-64 years ;  &gt;&gt;&gt; No change in occupation with current employer last year ;  &gt; Males ;</v>
          </cell>
          <cell r="HU1" t="str">
            <v>15-64 years ;  &gt;&gt;&gt; No change in occupation with current employer last year ;  &gt; Females ;</v>
          </cell>
          <cell r="HV1" t="str">
            <v>15-64 years ;  &gt;&gt;&gt; Changed occupations with current employer in the same major group last year ;  Persons ;</v>
          </cell>
          <cell r="HW1" t="str">
            <v>15-64 years ;  &gt;&gt;&gt; Changed occupations with current employer in the same major group last year ;  &gt; Males ;</v>
          </cell>
          <cell r="HX1" t="str">
            <v>15-64 years ;  &gt;&gt;&gt; Changed occupations with current employer in the same major group last year ;  &gt; Females ;</v>
          </cell>
          <cell r="HY1" t="str">
            <v>15-64 years ;  &gt;&gt;&gt; Changed occupations with current employer into a different major group last year ;  Persons ;</v>
          </cell>
          <cell r="HZ1" t="str">
            <v>15-64 years ;  &gt;&gt;&gt; Changed occupations with current employer into a different major group last year ;  &gt; Males ;</v>
          </cell>
          <cell r="IA1" t="str">
            <v>15-64 years ;  &gt;&gt;&gt; Changed occupations with current employer into a different major group last year ;  &gt; Females ;</v>
          </cell>
          <cell r="IB1" t="str">
            <v>15-64 years ;  &gt;&gt;&gt; No change in usual weekly hours with current employer last year ;  Persons ;</v>
          </cell>
          <cell r="IC1" t="str">
            <v>15-64 years ;  &gt;&gt;&gt; No change in usual weekly hours with current employer last year ;  &gt; Males ;</v>
          </cell>
          <cell r="ID1" t="str">
            <v>15-64 years ;  &gt;&gt;&gt; No change in usual weekly hours with current employer last year ;  &gt; Females ;</v>
          </cell>
          <cell r="IE1" t="str">
            <v>15-64 years ;  &gt;&gt;&gt; Usual weekly hours increased with current employer last year ;  Persons ;</v>
          </cell>
          <cell r="IF1" t="str">
            <v>15-64 years ;  &gt;&gt;&gt; Usual weekly hours increased with current employer last year ;  &gt; Males ;</v>
          </cell>
          <cell r="IG1" t="str">
            <v>15-64 years ;  &gt;&gt;&gt; Usual weekly hours increased with current employer last year ;  &gt; Females ;</v>
          </cell>
          <cell r="IH1" t="str">
            <v>15-64 years ;  &gt;&gt;&gt;&gt; Usual weekly hours increased with more full-time hours last year ;  Persons ;</v>
          </cell>
          <cell r="II1" t="str">
            <v>15-64 years ;  &gt;&gt;&gt;&gt; Usual weekly hours increased with more full-time hours last year ;  &gt; Males ;</v>
          </cell>
          <cell r="IJ1" t="str">
            <v>15-64 years ;  &gt;&gt;&gt;&gt; Usual weekly hours increased with more full-time hours last year ;  &gt; Females ;</v>
          </cell>
          <cell r="IK1" t="str">
            <v>15-64 years ;  &gt;&gt;&gt;&gt; Usual weekly hours increased from part-time to full-time hours last year ;  Persons ;</v>
          </cell>
          <cell r="IL1" t="str">
            <v>15-64 years ;  &gt;&gt;&gt;&gt; Usual weekly hours increased from part-time to full-time hours last year ;  &gt; Males ;</v>
          </cell>
          <cell r="IM1" t="str">
            <v>15-64 years ;  &gt;&gt;&gt;&gt; Usual weekly hours increased from part-time to full-time hours last year ;  &gt; Females ;</v>
          </cell>
          <cell r="IN1" t="str">
            <v>15-64 years ;  &gt;&gt;&gt;&gt; Usual weekly hours increased with more part-time hours last year ;  Persons ;</v>
          </cell>
          <cell r="IO1" t="str">
            <v>15-64 years ;  &gt;&gt;&gt;&gt; Usual weekly hours increased with more part-time hours last year ;  &gt; Males ;</v>
          </cell>
          <cell r="IP1" t="str">
            <v>15-64 years ;  &gt;&gt;&gt;&gt; Usual weekly hours increased with more part-time hours last year ;  &gt; Females ;</v>
          </cell>
          <cell r="IQ1" t="str">
            <v>15-64 years ;  &gt;&gt;&gt; Usual weekly hours decreased with current employer last year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A126273910C</v>
          </cell>
          <cell r="C10" t="str">
            <v>A126297238L</v>
          </cell>
          <cell r="D10" t="str">
            <v>A126285574A</v>
          </cell>
          <cell r="E10" t="str">
            <v>A126273866F</v>
          </cell>
          <cell r="F10" t="str">
            <v>A126297194W</v>
          </cell>
          <cell r="G10" t="str">
            <v>A126285530X</v>
          </cell>
          <cell r="H10" t="str">
            <v>A126273794F</v>
          </cell>
          <cell r="I10" t="str">
            <v>A126297122K</v>
          </cell>
          <cell r="J10" t="str">
            <v>A126285458T</v>
          </cell>
          <cell r="K10" t="str">
            <v>A126273870W</v>
          </cell>
          <cell r="L10" t="str">
            <v>A126297198F</v>
          </cell>
          <cell r="M10" t="str">
            <v>A126285534J</v>
          </cell>
          <cell r="N10" t="str">
            <v>A126273874F</v>
          </cell>
          <cell r="O10" t="str">
            <v>A126297202K</v>
          </cell>
          <cell r="P10" t="str">
            <v>A126285538T</v>
          </cell>
          <cell r="Q10" t="str">
            <v>A126273798R</v>
          </cell>
          <cell r="R10" t="str">
            <v>A126297126V</v>
          </cell>
          <cell r="S10" t="str">
            <v>A126285462J</v>
          </cell>
          <cell r="T10" t="str">
            <v>A126273802V</v>
          </cell>
          <cell r="U10" t="str">
            <v>A126297130K</v>
          </cell>
          <cell r="V10" t="str">
            <v>A126285466T</v>
          </cell>
          <cell r="W10" t="str">
            <v>A126273842L</v>
          </cell>
          <cell r="X10" t="str">
            <v>A126297170C</v>
          </cell>
          <cell r="Y10" t="str">
            <v>A126285506X</v>
          </cell>
          <cell r="Z10" t="str">
            <v>A126273758W</v>
          </cell>
          <cell r="AA10" t="str">
            <v>A126297086L</v>
          </cell>
          <cell r="AB10" t="str">
            <v>A126285422R</v>
          </cell>
          <cell r="AC10" t="str">
            <v>A126273878R</v>
          </cell>
          <cell r="AD10" t="str">
            <v>A126297206V</v>
          </cell>
          <cell r="AE10" t="str">
            <v>A126285542J</v>
          </cell>
          <cell r="AF10" t="str">
            <v>A126273846W</v>
          </cell>
          <cell r="AG10" t="str">
            <v>A126297174L</v>
          </cell>
          <cell r="AH10" t="str">
            <v>A126285510R</v>
          </cell>
          <cell r="AI10" t="str">
            <v>A126273890F</v>
          </cell>
          <cell r="AJ10" t="str">
            <v>A126297218C</v>
          </cell>
          <cell r="AK10" t="str">
            <v>A126285554T</v>
          </cell>
          <cell r="AL10" t="str">
            <v>A126273762L</v>
          </cell>
          <cell r="AM10" t="str">
            <v>A126297090C</v>
          </cell>
          <cell r="AN10" t="str">
            <v>A126285426X</v>
          </cell>
          <cell r="AO10" t="str">
            <v>A126273698F</v>
          </cell>
          <cell r="AP10" t="str">
            <v>A126297026K</v>
          </cell>
          <cell r="AQ10" t="str">
            <v>A126285362X</v>
          </cell>
          <cell r="AR10" t="str">
            <v>A126273726C</v>
          </cell>
          <cell r="AS10" t="str">
            <v>A126297054V</v>
          </cell>
          <cell r="AT10" t="str">
            <v>A126285390J</v>
          </cell>
          <cell r="AU10" t="str">
            <v>A126273806C</v>
          </cell>
          <cell r="AV10" t="str">
            <v>A126297134V</v>
          </cell>
          <cell r="AW10" t="str">
            <v>A126285470J</v>
          </cell>
          <cell r="AX10" t="str">
            <v>A126273730V</v>
          </cell>
          <cell r="AY10" t="str">
            <v>A126297058C</v>
          </cell>
          <cell r="AZ10" t="str">
            <v>A126285394T</v>
          </cell>
          <cell r="BA10" t="str">
            <v>A126273810V</v>
          </cell>
          <cell r="BB10" t="str">
            <v>A126297138C</v>
          </cell>
          <cell r="BC10" t="str">
            <v>A126285474T</v>
          </cell>
          <cell r="BD10" t="str">
            <v>A126273814C</v>
          </cell>
          <cell r="BE10" t="str">
            <v>A126297142V</v>
          </cell>
          <cell r="BF10" t="str">
            <v>A126285478A</v>
          </cell>
          <cell r="BG10" t="str">
            <v>A126273894R</v>
          </cell>
          <cell r="BH10" t="str">
            <v>A126297222V</v>
          </cell>
          <cell r="BI10" t="str">
            <v>A126285558A</v>
          </cell>
          <cell r="BJ10" t="str">
            <v>A126273702K</v>
          </cell>
          <cell r="BK10" t="str">
            <v>A126297030A</v>
          </cell>
          <cell r="BL10" t="str">
            <v>A126285366J</v>
          </cell>
          <cell r="BM10" t="str">
            <v>A126273882F</v>
          </cell>
          <cell r="BN10" t="str">
            <v>A126297210K</v>
          </cell>
          <cell r="BO10" t="str">
            <v>A126285546T</v>
          </cell>
          <cell r="BP10" t="str">
            <v>A126273886R</v>
          </cell>
          <cell r="BQ10" t="str">
            <v>A126297214V</v>
          </cell>
          <cell r="BR10" t="str">
            <v>A126285550J</v>
          </cell>
          <cell r="BS10" t="str">
            <v>A126273706V</v>
          </cell>
          <cell r="BT10" t="str">
            <v>A126297034K</v>
          </cell>
          <cell r="BU10" t="str">
            <v>A126285370X</v>
          </cell>
          <cell r="BV10" t="str">
            <v>A126273766W</v>
          </cell>
          <cell r="BW10" t="str">
            <v>A126297094L</v>
          </cell>
          <cell r="BX10" t="str">
            <v>A126285430R</v>
          </cell>
          <cell r="BY10" t="str">
            <v>A126273818L</v>
          </cell>
          <cell r="BZ10" t="str">
            <v>A126297146C</v>
          </cell>
          <cell r="CA10" t="str">
            <v>A126285482T</v>
          </cell>
          <cell r="CB10" t="str">
            <v>A126273898X</v>
          </cell>
          <cell r="CC10" t="str">
            <v>A126297226C</v>
          </cell>
          <cell r="CD10" t="str">
            <v>A126285562T</v>
          </cell>
          <cell r="CE10" t="str">
            <v>A126273710K</v>
          </cell>
          <cell r="CF10" t="str">
            <v>A126297038V</v>
          </cell>
          <cell r="CG10" t="str">
            <v>A126285374J</v>
          </cell>
          <cell r="CH10" t="str">
            <v>A126273850L</v>
          </cell>
          <cell r="CI10" t="str">
            <v>A126297178W</v>
          </cell>
          <cell r="CJ10" t="str">
            <v>A126285514X</v>
          </cell>
          <cell r="CK10" t="str">
            <v>A126273854W</v>
          </cell>
          <cell r="CL10" t="str">
            <v>A126297182L</v>
          </cell>
          <cell r="CM10" t="str">
            <v>A126285518J</v>
          </cell>
          <cell r="CN10" t="str">
            <v>A126273742C</v>
          </cell>
          <cell r="CO10" t="str">
            <v>A126297070V</v>
          </cell>
          <cell r="CP10" t="str">
            <v>A126285406R</v>
          </cell>
          <cell r="CQ10" t="str">
            <v>A126273714V</v>
          </cell>
          <cell r="CR10" t="str">
            <v>A126297042K</v>
          </cell>
          <cell r="CS10" t="str">
            <v>A126285378T</v>
          </cell>
          <cell r="CT10" t="str">
            <v>A126273770L</v>
          </cell>
          <cell r="CU10" t="str">
            <v>A126297098W</v>
          </cell>
          <cell r="CV10" t="str">
            <v>A126285434X</v>
          </cell>
          <cell r="CW10" t="str">
            <v>A126273734C</v>
          </cell>
          <cell r="CX10" t="str">
            <v>A126297062V</v>
          </cell>
          <cell r="CY10" t="str">
            <v>A126285398A</v>
          </cell>
          <cell r="CZ10" t="str">
            <v>A126273774W</v>
          </cell>
          <cell r="DA10" t="str">
            <v>A126297102A</v>
          </cell>
          <cell r="DB10" t="str">
            <v>A126285438J</v>
          </cell>
          <cell r="DC10" t="str">
            <v>A126273746L</v>
          </cell>
          <cell r="DD10" t="str">
            <v>A126297074C</v>
          </cell>
          <cell r="DE10" t="str">
            <v>A126285410F</v>
          </cell>
          <cell r="DF10" t="str">
            <v>A126273778F</v>
          </cell>
          <cell r="DG10" t="str">
            <v>A126297106K</v>
          </cell>
          <cell r="DH10" t="str">
            <v>A126285442X</v>
          </cell>
          <cell r="DI10" t="str">
            <v>A126273822C</v>
          </cell>
          <cell r="DJ10" t="str">
            <v>A126297150V</v>
          </cell>
          <cell r="DK10" t="str">
            <v>A126285486A</v>
          </cell>
          <cell r="DL10" t="str">
            <v>A126273782W</v>
          </cell>
          <cell r="DM10" t="str">
            <v>A126297110A</v>
          </cell>
          <cell r="DN10" t="str">
            <v>A126285446J</v>
          </cell>
          <cell r="DO10" t="str">
            <v>A126273750C</v>
          </cell>
          <cell r="DP10" t="str">
            <v>A126297078L</v>
          </cell>
          <cell r="DQ10" t="str">
            <v>A126285414R</v>
          </cell>
          <cell r="DR10" t="str">
            <v>A126273858F</v>
          </cell>
          <cell r="DS10" t="str">
            <v>A126297186W</v>
          </cell>
          <cell r="DT10" t="str">
            <v>A126285522X</v>
          </cell>
          <cell r="DU10" t="str">
            <v>A126273826L</v>
          </cell>
          <cell r="DV10" t="str">
            <v>A126297154C</v>
          </cell>
          <cell r="DW10" t="str">
            <v>A126285490T</v>
          </cell>
          <cell r="DX10" t="str">
            <v>A126273830C</v>
          </cell>
          <cell r="DY10" t="str">
            <v>A126297158L</v>
          </cell>
          <cell r="DZ10" t="str">
            <v>A126285494A</v>
          </cell>
          <cell r="EA10" t="str">
            <v>A126273902C</v>
          </cell>
          <cell r="EB10" t="str">
            <v>A126297230V</v>
          </cell>
          <cell r="EC10" t="str">
            <v>A126285566A</v>
          </cell>
          <cell r="ED10" t="str">
            <v>A126273718C</v>
          </cell>
          <cell r="EE10" t="str">
            <v>A126297046V</v>
          </cell>
          <cell r="EF10" t="str">
            <v>A126285382J</v>
          </cell>
          <cell r="EG10" t="str">
            <v>A126273786F</v>
          </cell>
          <cell r="EH10" t="str">
            <v>A126297114K</v>
          </cell>
          <cell r="EI10" t="str">
            <v>A126285450X</v>
          </cell>
          <cell r="EJ10" t="str">
            <v>A126273738L</v>
          </cell>
          <cell r="EK10" t="str">
            <v>A126297066C</v>
          </cell>
          <cell r="EL10" t="str">
            <v>A126285402F</v>
          </cell>
          <cell r="EM10" t="str">
            <v>A126273834L</v>
          </cell>
          <cell r="EN10" t="str">
            <v>A126297162C</v>
          </cell>
          <cell r="EO10" t="str">
            <v>A126285498K</v>
          </cell>
          <cell r="EP10" t="str">
            <v>A126273838W</v>
          </cell>
          <cell r="EQ10" t="str">
            <v>A126297166L</v>
          </cell>
          <cell r="ER10" t="str">
            <v>A126285502R</v>
          </cell>
          <cell r="ES10" t="str">
            <v>A126273754L</v>
          </cell>
          <cell r="ET10" t="str">
            <v>A126297082C</v>
          </cell>
          <cell r="EU10" t="str">
            <v>A126285418X</v>
          </cell>
          <cell r="EV10" t="str">
            <v>A126273722V</v>
          </cell>
          <cell r="EW10" t="str">
            <v>A126297050K</v>
          </cell>
          <cell r="EX10" t="str">
            <v>A126285386T</v>
          </cell>
          <cell r="EY10" t="str">
            <v>A126273906L</v>
          </cell>
          <cell r="EZ10" t="str">
            <v>A126297234C</v>
          </cell>
          <cell r="FA10" t="str">
            <v>A126285570T</v>
          </cell>
          <cell r="FB10" t="str">
            <v>A126273790W</v>
          </cell>
          <cell r="FC10" t="str">
            <v>A126297118V</v>
          </cell>
          <cell r="FD10" t="str">
            <v>A126285454J</v>
          </cell>
          <cell r="FE10" t="str">
            <v>A126273862W</v>
          </cell>
          <cell r="FF10" t="str">
            <v>A126297190L</v>
          </cell>
          <cell r="FG10" t="str">
            <v>A126285526J</v>
          </cell>
          <cell r="FH10" t="str">
            <v>A126279742L</v>
          </cell>
          <cell r="FI10" t="str">
            <v>A126303070T</v>
          </cell>
          <cell r="FJ10" t="str">
            <v>A126291406C</v>
          </cell>
          <cell r="FK10" t="str">
            <v>A126279698R</v>
          </cell>
          <cell r="FL10" t="str">
            <v>A126303026J</v>
          </cell>
          <cell r="FM10" t="str">
            <v>A126291362L</v>
          </cell>
          <cell r="FN10" t="str">
            <v>A126279626C</v>
          </cell>
          <cell r="FO10" t="str">
            <v>A126302954F</v>
          </cell>
          <cell r="FP10" t="str">
            <v>A126291290L</v>
          </cell>
          <cell r="FQ10" t="str">
            <v>A126279702V</v>
          </cell>
          <cell r="FR10" t="str">
            <v>A126303030X</v>
          </cell>
          <cell r="FS10" t="str">
            <v>A126291366W</v>
          </cell>
          <cell r="FT10" t="str">
            <v>A126279706C</v>
          </cell>
          <cell r="FU10" t="str">
            <v>A126303034J</v>
          </cell>
          <cell r="FV10" t="str">
            <v>A126291370L</v>
          </cell>
          <cell r="FW10" t="str">
            <v>A126279630V</v>
          </cell>
          <cell r="FX10" t="str">
            <v>A126302958R</v>
          </cell>
          <cell r="FY10" t="str">
            <v>A126291294W</v>
          </cell>
          <cell r="FZ10" t="str">
            <v>A126279634C</v>
          </cell>
          <cell r="GA10" t="str">
            <v>A126302962F</v>
          </cell>
          <cell r="GB10" t="str">
            <v>A126291298F</v>
          </cell>
          <cell r="GC10" t="str">
            <v>A126279674W</v>
          </cell>
          <cell r="GD10" t="str">
            <v>A126303002R</v>
          </cell>
          <cell r="GE10" t="str">
            <v>A126291338L</v>
          </cell>
          <cell r="GF10" t="str">
            <v>A126279590L</v>
          </cell>
          <cell r="GG10" t="str">
            <v>A126302918W</v>
          </cell>
          <cell r="GH10" t="str">
            <v>A126291254C</v>
          </cell>
          <cell r="GI10" t="str">
            <v>A126279710V</v>
          </cell>
          <cell r="GJ10" t="str">
            <v>A126303038T</v>
          </cell>
          <cell r="GK10" t="str">
            <v>A126291374W</v>
          </cell>
          <cell r="GL10" t="str">
            <v>A126279678F</v>
          </cell>
          <cell r="GM10" t="str">
            <v>A126303006X</v>
          </cell>
          <cell r="GN10" t="str">
            <v>A126291342C</v>
          </cell>
          <cell r="GO10" t="str">
            <v>A126279722C</v>
          </cell>
          <cell r="GP10" t="str">
            <v>A126303050J</v>
          </cell>
          <cell r="GQ10" t="str">
            <v>A126291386F</v>
          </cell>
          <cell r="GR10" t="str">
            <v>A126279594W</v>
          </cell>
          <cell r="GS10" t="str">
            <v>A126302922L</v>
          </cell>
          <cell r="GT10" t="str">
            <v>A126291258L</v>
          </cell>
          <cell r="GU10" t="str">
            <v>A126279530K</v>
          </cell>
          <cell r="GV10" t="str">
            <v>A126302858F</v>
          </cell>
          <cell r="GW10" t="str">
            <v>A126291194L</v>
          </cell>
          <cell r="GX10" t="str">
            <v>A126279558L</v>
          </cell>
          <cell r="GY10" t="str">
            <v>A126302886R</v>
          </cell>
          <cell r="GZ10" t="str">
            <v>A126291222K</v>
          </cell>
          <cell r="HA10" t="str">
            <v>A126279638L</v>
          </cell>
          <cell r="HB10" t="str">
            <v>A126302966R</v>
          </cell>
          <cell r="HC10" t="str">
            <v>A126291302K</v>
          </cell>
          <cell r="HD10" t="str">
            <v>A126279562C</v>
          </cell>
          <cell r="HE10" t="str">
            <v>A126302890F</v>
          </cell>
          <cell r="HF10" t="str">
            <v>A126291226V</v>
          </cell>
          <cell r="HG10" t="str">
            <v>A126279642C</v>
          </cell>
          <cell r="HH10" t="str">
            <v>A126302970F</v>
          </cell>
          <cell r="HI10" t="str">
            <v>A126291306V</v>
          </cell>
          <cell r="HJ10" t="str">
            <v>A126279646L</v>
          </cell>
          <cell r="HK10" t="str">
            <v>A126302974R</v>
          </cell>
          <cell r="HL10" t="str">
            <v>A126291310K</v>
          </cell>
          <cell r="HM10" t="str">
            <v>A126279726L</v>
          </cell>
          <cell r="HN10" t="str">
            <v>A126303054T</v>
          </cell>
          <cell r="HO10" t="str">
            <v>A126291390W</v>
          </cell>
          <cell r="HP10" t="str">
            <v>A126279534V</v>
          </cell>
          <cell r="HQ10" t="str">
            <v>A126302862W</v>
          </cell>
          <cell r="HR10" t="str">
            <v>A126291198W</v>
          </cell>
          <cell r="HS10" t="str">
            <v>A126279714C</v>
          </cell>
          <cell r="HT10" t="str">
            <v>A126303042J</v>
          </cell>
          <cell r="HU10" t="str">
            <v>A126291378F</v>
          </cell>
          <cell r="HV10" t="str">
            <v>A126279718L</v>
          </cell>
          <cell r="HW10" t="str">
            <v>A126303046T</v>
          </cell>
          <cell r="HX10" t="str">
            <v>A126291382W</v>
          </cell>
          <cell r="HY10" t="str">
            <v>A126279538C</v>
          </cell>
          <cell r="HZ10" t="str">
            <v>A126302866F</v>
          </cell>
          <cell r="IA10" t="str">
            <v>A126291202A</v>
          </cell>
          <cell r="IB10" t="str">
            <v>A126279598F</v>
          </cell>
          <cell r="IC10" t="str">
            <v>A126302926W</v>
          </cell>
          <cell r="ID10" t="str">
            <v>A126291262C</v>
          </cell>
          <cell r="IE10" t="str">
            <v>A126279650C</v>
          </cell>
          <cell r="IF10" t="str">
            <v>A126302978X</v>
          </cell>
          <cell r="IG10" t="str">
            <v>A126291314V</v>
          </cell>
          <cell r="IH10" t="str">
            <v>A126279730C</v>
          </cell>
          <cell r="II10" t="str">
            <v>A126303058A</v>
          </cell>
          <cell r="IJ10" t="str">
            <v>A126291394F</v>
          </cell>
          <cell r="IK10" t="str">
            <v>A126279542V</v>
          </cell>
          <cell r="IL10" t="str">
            <v>A126302870W</v>
          </cell>
          <cell r="IM10" t="str">
            <v>A126291206K</v>
          </cell>
          <cell r="IN10" t="str">
            <v>A126279682W</v>
          </cell>
          <cell r="IO10" t="str">
            <v>A126303010R</v>
          </cell>
          <cell r="IP10" t="str">
            <v>A126291346L</v>
          </cell>
          <cell r="IQ10" t="str">
            <v>A126279686F</v>
          </cell>
        </row>
        <row r="11">
          <cell r="B11">
            <v>11661.694</v>
          </cell>
          <cell r="C11">
            <v>6292.223</v>
          </cell>
          <cell r="D11">
            <v>5369.4709999999995</v>
          </cell>
          <cell r="E11">
            <v>2147.44</v>
          </cell>
          <cell r="F11">
            <v>1140.307</v>
          </cell>
          <cell r="G11">
            <v>1007.133</v>
          </cell>
          <cell r="H11">
            <v>925.375</v>
          </cell>
          <cell r="I11">
            <v>528.86</v>
          </cell>
          <cell r="J11">
            <v>396.51499999999999</v>
          </cell>
          <cell r="K11">
            <v>401.25200000000001</v>
          </cell>
          <cell r="L11">
            <v>246.40299999999999</v>
          </cell>
          <cell r="M11">
            <v>154.84899999999999</v>
          </cell>
          <cell r="N11">
            <v>523.59400000000005</v>
          </cell>
          <cell r="O11">
            <v>281.928</v>
          </cell>
          <cell r="P11">
            <v>241.666</v>
          </cell>
          <cell r="Q11">
            <v>495.95400000000001</v>
          </cell>
          <cell r="R11">
            <v>300.53300000000002</v>
          </cell>
          <cell r="S11">
            <v>195.42099999999999</v>
          </cell>
          <cell r="T11">
            <v>429.42</v>
          </cell>
          <cell r="U11">
            <v>228.327</v>
          </cell>
          <cell r="V11">
            <v>201.09399999999999</v>
          </cell>
          <cell r="W11">
            <v>252.547</v>
          </cell>
          <cell r="X11">
            <v>162.67599999999999</v>
          </cell>
          <cell r="Y11">
            <v>89.870999999999995</v>
          </cell>
          <cell r="Z11">
            <v>348.15699999999998</v>
          </cell>
          <cell r="AA11">
            <v>185.52699999999999</v>
          </cell>
          <cell r="AB11">
            <v>162.631</v>
          </cell>
          <cell r="AC11">
            <v>139.35900000000001</v>
          </cell>
          <cell r="AD11">
            <v>99.475999999999999</v>
          </cell>
          <cell r="AE11">
            <v>39.883000000000003</v>
          </cell>
          <cell r="AF11">
            <v>133.94200000000001</v>
          </cell>
          <cell r="AG11">
            <v>61.11</v>
          </cell>
          <cell r="AH11">
            <v>72.831999999999994</v>
          </cell>
          <cell r="AI11">
            <v>74.855999999999995</v>
          </cell>
          <cell r="AJ11">
            <v>24.940999999999999</v>
          </cell>
          <cell r="AK11">
            <v>49.915999999999997</v>
          </cell>
          <cell r="AL11">
            <v>324.67</v>
          </cell>
          <cell r="AM11">
            <v>180.65600000000001</v>
          </cell>
          <cell r="AN11">
            <v>144.01400000000001</v>
          </cell>
          <cell r="AO11">
            <v>164.005</v>
          </cell>
          <cell r="AP11">
            <v>123.87</v>
          </cell>
          <cell r="AQ11">
            <v>40.134999999999998</v>
          </cell>
          <cell r="AR11">
            <v>96.16</v>
          </cell>
          <cell r="AS11">
            <v>42.634999999999998</v>
          </cell>
          <cell r="AT11">
            <v>53.524999999999999</v>
          </cell>
          <cell r="AU11">
            <v>64.504999999999995</v>
          </cell>
          <cell r="AV11">
            <v>14.151</v>
          </cell>
          <cell r="AW11">
            <v>50.353999999999999</v>
          </cell>
          <cell r="AX11">
            <v>594.00199999999995</v>
          </cell>
          <cell r="AY11">
            <v>340.447</v>
          </cell>
          <cell r="AZ11">
            <v>253.55600000000001</v>
          </cell>
          <cell r="BA11">
            <v>331.37200000000001</v>
          </cell>
          <cell r="BB11">
            <v>188.41300000000001</v>
          </cell>
          <cell r="BC11">
            <v>142.959</v>
          </cell>
          <cell r="BD11">
            <v>1222.066</v>
          </cell>
          <cell r="BE11">
            <v>611.447</v>
          </cell>
          <cell r="BF11">
            <v>610.61800000000005</v>
          </cell>
          <cell r="BG11">
            <v>9514.2540000000008</v>
          </cell>
          <cell r="BH11">
            <v>5151.9160000000002</v>
          </cell>
          <cell r="BI11">
            <v>4362.3370000000004</v>
          </cell>
          <cell r="BJ11">
            <v>7685.7889999999998</v>
          </cell>
          <cell r="BK11">
            <v>3959.54</v>
          </cell>
          <cell r="BL11">
            <v>3726.2489999999998</v>
          </cell>
          <cell r="BM11">
            <v>7296.6629999999996</v>
          </cell>
          <cell r="BN11">
            <v>3776.9810000000002</v>
          </cell>
          <cell r="BO11">
            <v>3519.681</v>
          </cell>
          <cell r="BP11">
            <v>188.33099999999999</v>
          </cell>
          <cell r="BQ11">
            <v>84.552000000000007</v>
          </cell>
          <cell r="BR11">
            <v>103.77800000000001</v>
          </cell>
          <cell r="BS11">
            <v>200.56700000000001</v>
          </cell>
          <cell r="BT11">
            <v>98.006</v>
          </cell>
          <cell r="BU11">
            <v>102.562</v>
          </cell>
          <cell r="BV11">
            <v>5915.9219999999996</v>
          </cell>
          <cell r="BW11">
            <v>3152.27</v>
          </cell>
          <cell r="BX11">
            <v>2763.652</v>
          </cell>
          <cell r="BY11">
            <v>441.12900000000002</v>
          </cell>
          <cell r="BZ11">
            <v>165.39400000000001</v>
          </cell>
          <cell r="CA11">
            <v>275.73399999999998</v>
          </cell>
          <cell r="CB11">
            <v>141.12200000000001</v>
          </cell>
          <cell r="CC11">
            <v>88.221999999999994</v>
          </cell>
          <cell r="CD11">
            <v>52.899000000000001</v>
          </cell>
          <cell r="CE11">
            <v>138.50700000000001</v>
          </cell>
          <cell r="CF11">
            <v>49.625999999999998</v>
          </cell>
          <cell r="CG11">
            <v>88.881</v>
          </cell>
          <cell r="CH11">
            <v>161.5</v>
          </cell>
          <cell r="CI11">
            <v>27.545999999999999</v>
          </cell>
          <cell r="CJ11">
            <v>133.95400000000001</v>
          </cell>
          <cell r="CK11">
            <v>401.267</v>
          </cell>
          <cell r="CL11">
            <v>147.88</v>
          </cell>
          <cell r="CM11">
            <v>253.387</v>
          </cell>
          <cell r="CN11">
            <v>128.53399999999999</v>
          </cell>
          <cell r="CO11">
            <v>85.456000000000003</v>
          </cell>
          <cell r="CP11">
            <v>43.079000000000001</v>
          </cell>
          <cell r="CQ11">
            <v>126.604</v>
          </cell>
          <cell r="CR11">
            <v>37.076000000000001</v>
          </cell>
          <cell r="CS11">
            <v>89.528000000000006</v>
          </cell>
          <cell r="CT11">
            <v>146.12799999999999</v>
          </cell>
          <cell r="CU11">
            <v>25.347999999999999</v>
          </cell>
          <cell r="CV11">
            <v>120.78</v>
          </cell>
          <cell r="CW11">
            <v>927.471</v>
          </cell>
          <cell r="CX11">
            <v>493.995</v>
          </cell>
          <cell r="CY11">
            <v>433.476</v>
          </cell>
          <cell r="CZ11">
            <v>821.04399999999998</v>
          </cell>
          <cell r="DA11">
            <v>422.50900000000001</v>
          </cell>
          <cell r="DB11">
            <v>398.53500000000003</v>
          </cell>
          <cell r="DC11">
            <v>6864.7449999999999</v>
          </cell>
          <cell r="DD11">
            <v>3537.0309999999999</v>
          </cell>
          <cell r="DE11">
            <v>3327.7139999999999</v>
          </cell>
          <cell r="DF11">
            <v>810.81399999999996</v>
          </cell>
          <cell r="DG11">
            <v>380.53800000000001</v>
          </cell>
          <cell r="DH11">
            <v>430.27600000000001</v>
          </cell>
          <cell r="DI11">
            <v>6874.9750000000004</v>
          </cell>
          <cell r="DJ11">
            <v>3579.0010000000002</v>
          </cell>
          <cell r="DK11">
            <v>3295.9740000000002</v>
          </cell>
          <cell r="DL11">
            <v>1237.9110000000001</v>
          </cell>
          <cell r="DM11">
            <v>607.33500000000004</v>
          </cell>
          <cell r="DN11">
            <v>630.57600000000002</v>
          </cell>
          <cell r="DO11">
            <v>427.09699999999998</v>
          </cell>
          <cell r="DP11">
            <v>226.797</v>
          </cell>
          <cell r="DQ11">
            <v>200.3</v>
          </cell>
          <cell r="DR11">
            <v>416.86700000000002</v>
          </cell>
          <cell r="DS11">
            <v>184.82599999999999</v>
          </cell>
          <cell r="DT11">
            <v>232.041</v>
          </cell>
          <cell r="DU11">
            <v>393.947</v>
          </cell>
          <cell r="DV11">
            <v>195.71199999999999</v>
          </cell>
          <cell r="DW11">
            <v>198.23500000000001</v>
          </cell>
          <cell r="DX11">
            <v>6447.8779999999997</v>
          </cell>
          <cell r="DY11">
            <v>3352.2049999999999</v>
          </cell>
          <cell r="DZ11">
            <v>3095.6729999999998</v>
          </cell>
          <cell r="EA11">
            <v>1828.4649999999999</v>
          </cell>
          <cell r="EB11">
            <v>1192.377</v>
          </cell>
          <cell r="EC11">
            <v>636.08799999999997</v>
          </cell>
          <cell r="ED11">
            <v>1198.902</v>
          </cell>
          <cell r="EE11">
            <v>790.23</v>
          </cell>
          <cell r="EF11">
            <v>408.67200000000003</v>
          </cell>
          <cell r="EG11">
            <v>65.042000000000002</v>
          </cell>
          <cell r="EH11">
            <v>35.276000000000003</v>
          </cell>
          <cell r="EI11">
            <v>29.765999999999998</v>
          </cell>
          <cell r="EJ11">
            <v>25.783999999999999</v>
          </cell>
          <cell r="EK11">
            <v>20.710999999999999</v>
          </cell>
          <cell r="EL11">
            <v>5.0730000000000004</v>
          </cell>
          <cell r="EM11">
            <v>21.579000000000001</v>
          </cell>
          <cell r="EN11">
            <v>11.151</v>
          </cell>
          <cell r="EO11">
            <v>10.429</v>
          </cell>
          <cell r="EP11">
            <v>17.678999999999998</v>
          </cell>
          <cell r="EQ11">
            <v>3.4140000000000001</v>
          </cell>
          <cell r="ER11">
            <v>14.263999999999999</v>
          </cell>
          <cell r="ES11">
            <v>88.736000000000004</v>
          </cell>
          <cell r="ET11">
            <v>47.451999999999998</v>
          </cell>
          <cell r="EU11">
            <v>41.283000000000001</v>
          </cell>
          <cell r="EV11">
            <v>33.540999999999997</v>
          </cell>
          <cell r="EW11">
            <v>18.779</v>
          </cell>
          <cell r="EX11">
            <v>14.762</v>
          </cell>
          <cell r="EY11">
            <v>26.007999999999999</v>
          </cell>
          <cell r="EZ11">
            <v>16.068999999999999</v>
          </cell>
          <cell r="FA11">
            <v>9.9380000000000006</v>
          </cell>
          <cell r="FB11">
            <v>29.187000000000001</v>
          </cell>
          <cell r="FC11">
            <v>12.603999999999999</v>
          </cell>
          <cell r="FD11">
            <v>16.582999999999998</v>
          </cell>
          <cell r="FE11">
            <v>475.78500000000003</v>
          </cell>
          <cell r="FF11">
            <v>319.41800000000001</v>
          </cell>
          <cell r="FG11">
            <v>156.36699999999999</v>
          </cell>
          <cell r="FH11">
            <v>11240.790999999999</v>
          </cell>
          <cell r="FI11">
            <v>6024.3270000000002</v>
          </cell>
          <cell r="FJ11">
            <v>5216.4639999999999</v>
          </cell>
          <cell r="FK11">
            <v>2124.9499999999998</v>
          </cell>
          <cell r="FL11">
            <v>1126.8009999999999</v>
          </cell>
          <cell r="FM11">
            <v>998.14800000000002</v>
          </cell>
          <cell r="FN11">
            <v>918.35799999999995</v>
          </cell>
          <cell r="FO11">
            <v>526.322</v>
          </cell>
          <cell r="FP11">
            <v>392.036</v>
          </cell>
          <cell r="FQ11">
            <v>397.67</v>
          </cell>
          <cell r="FR11">
            <v>245.08699999999999</v>
          </cell>
          <cell r="FS11">
            <v>152.583</v>
          </cell>
          <cell r="FT11">
            <v>520.16</v>
          </cell>
          <cell r="FU11">
            <v>280.70699999999999</v>
          </cell>
          <cell r="FV11">
            <v>239.453</v>
          </cell>
          <cell r="FW11">
            <v>492.87299999999999</v>
          </cell>
          <cell r="FX11">
            <v>299.14699999999999</v>
          </cell>
          <cell r="FY11">
            <v>193.726</v>
          </cell>
          <cell r="FZ11">
            <v>425.48500000000001</v>
          </cell>
          <cell r="GA11">
            <v>227.17400000000001</v>
          </cell>
          <cell r="GB11">
            <v>198.31100000000001</v>
          </cell>
          <cell r="GC11">
            <v>252.05699999999999</v>
          </cell>
          <cell r="GD11">
            <v>162.18600000000001</v>
          </cell>
          <cell r="GE11">
            <v>89.870999999999995</v>
          </cell>
          <cell r="GF11">
            <v>346.13799999999998</v>
          </cell>
          <cell r="GG11">
            <v>184.547</v>
          </cell>
          <cell r="GH11">
            <v>161.59100000000001</v>
          </cell>
          <cell r="GI11">
            <v>138.815</v>
          </cell>
          <cell r="GJ11">
            <v>98.932000000000002</v>
          </cell>
          <cell r="GK11">
            <v>39.883000000000003</v>
          </cell>
          <cell r="GL11">
            <v>133.94200000000001</v>
          </cell>
          <cell r="GM11">
            <v>61.11</v>
          </cell>
          <cell r="GN11">
            <v>72.831999999999994</v>
          </cell>
          <cell r="GO11">
            <v>73.381</v>
          </cell>
          <cell r="GP11">
            <v>24.504999999999999</v>
          </cell>
          <cell r="GQ11">
            <v>48.875999999999998</v>
          </cell>
          <cell r="GR11">
            <v>320.16300000000001</v>
          </cell>
          <cell r="GS11">
            <v>179.589</v>
          </cell>
          <cell r="GT11">
            <v>140.57400000000001</v>
          </cell>
          <cell r="GU11">
            <v>163.58500000000001</v>
          </cell>
          <cell r="GV11">
            <v>123.449</v>
          </cell>
          <cell r="GW11">
            <v>40.134999999999998</v>
          </cell>
          <cell r="GX11">
            <v>93.069000000000003</v>
          </cell>
          <cell r="GY11">
            <v>41.988999999999997</v>
          </cell>
          <cell r="GZ11">
            <v>51.081000000000003</v>
          </cell>
          <cell r="HA11">
            <v>63.51</v>
          </cell>
          <cell r="HB11">
            <v>14.151</v>
          </cell>
          <cell r="HC11">
            <v>49.359000000000002</v>
          </cell>
          <cell r="HD11">
            <v>589.50599999999997</v>
          </cell>
          <cell r="HE11">
            <v>338.55500000000001</v>
          </cell>
          <cell r="HF11">
            <v>250.95099999999999</v>
          </cell>
          <cell r="HG11">
            <v>328.85199999999998</v>
          </cell>
          <cell r="HH11">
            <v>187.76599999999999</v>
          </cell>
          <cell r="HI11">
            <v>141.08500000000001</v>
          </cell>
          <cell r="HJ11">
            <v>1206.5920000000001</v>
          </cell>
          <cell r="HK11">
            <v>600.48</v>
          </cell>
          <cell r="HL11">
            <v>606.11199999999997</v>
          </cell>
          <cell r="HM11">
            <v>9115.8410000000003</v>
          </cell>
          <cell r="HN11">
            <v>4897.5259999999998</v>
          </cell>
          <cell r="HO11">
            <v>4218.3149999999996</v>
          </cell>
          <cell r="HP11">
            <v>7488.0110000000004</v>
          </cell>
          <cell r="HQ11">
            <v>3849.0210000000002</v>
          </cell>
          <cell r="HR11">
            <v>3638.99</v>
          </cell>
          <cell r="HS11">
            <v>7101.4840000000004</v>
          </cell>
          <cell r="HT11">
            <v>3668.6619999999998</v>
          </cell>
          <cell r="HU11">
            <v>3432.8220000000001</v>
          </cell>
          <cell r="HV11">
            <v>186.86500000000001</v>
          </cell>
          <cell r="HW11">
            <v>83.195999999999998</v>
          </cell>
          <cell r="HX11">
            <v>103.669</v>
          </cell>
          <cell r="HY11">
            <v>199.43299999999999</v>
          </cell>
          <cell r="HZ11">
            <v>97.162999999999997</v>
          </cell>
          <cell r="IA11">
            <v>102.271</v>
          </cell>
          <cell r="IB11">
            <v>5769.0969999999998</v>
          </cell>
          <cell r="IC11">
            <v>3068.2429999999999</v>
          </cell>
          <cell r="ID11">
            <v>2700.8539999999998</v>
          </cell>
          <cell r="IE11">
            <v>437.488</v>
          </cell>
          <cell r="IF11">
            <v>163.89099999999999</v>
          </cell>
          <cell r="IG11">
            <v>273.59699999999998</v>
          </cell>
          <cell r="IH11">
            <v>140.02000000000001</v>
          </cell>
          <cell r="II11">
            <v>87.629000000000005</v>
          </cell>
          <cell r="IJ11">
            <v>52.39</v>
          </cell>
          <cell r="IK11">
            <v>138.35</v>
          </cell>
          <cell r="IL11">
            <v>49.469000000000001</v>
          </cell>
          <cell r="IM11">
            <v>88.881</v>
          </cell>
          <cell r="IN11">
            <v>159.11699999999999</v>
          </cell>
          <cell r="IO11">
            <v>26.792000000000002</v>
          </cell>
          <cell r="IP11">
            <v>132.32499999999999</v>
          </cell>
          <cell r="IQ11">
            <v>380.6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11909.587</v>
          </cell>
          <cell r="C23">
            <v>6373.7330000000002</v>
          </cell>
          <cell r="D23">
            <v>5535.8530000000001</v>
          </cell>
          <cell r="E23">
            <v>2183.2600000000002</v>
          </cell>
          <cell r="F23">
            <v>1163.7850000000001</v>
          </cell>
          <cell r="G23">
            <v>1019.475</v>
          </cell>
          <cell r="H23">
            <v>951.20699999999999</v>
          </cell>
          <cell r="I23">
            <v>529.96500000000003</v>
          </cell>
          <cell r="J23">
            <v>421.24200000000002</v>
          </cell>
          <cell r="K23">
            <v>437.495</v>
          </cell>
          <cell r="L23">
            <v>253.67500000000001</v>
          </cell>
          <cell r="M23">
            <v>183.82</v>
          </cell>
          <cell r="N23">
            <v>513.05600000000004</v>
          </cell>
          <cell r="O23">
            <v>275.798</v>
          </cell>
          <cell r="P23">
            <v>237.25800000000001</v>
          </cell>
          <cell r="Q23">
            <v>537.96500000000003</v>
          </cell>
          <cell r="R23">
            <v>299.06700000000001</v>
          </cell>
          <cell r="S23">
            <v>238.899</v>
          </cell>
          <cell r="T23">
            <v>411.7</v>
          </cell>
          <cell r="U23">
            <v>229.52099999999999</v>
          </cell>
          <cell r="V23">
            <v>182.179</v>
          </cell>
          <cell r="W23">
            <v>273.363</v>
          </cell>
          <cell r="X23">
            <v>173.35400000000001</v>
          </cell>
          <cell r="Y23">
            <v>100.009</v>
          </cell>
          <cell r="Z23">
            <v>328.91199999999998</v>
          </cell>
          <cell r="AA23">
            <v>167.02</v>
          </cell>
          <cell r="AB23">
            <v>161.892</v>
          </cell>
          <cell r="AC23">
            <v>123.04300000000001</v>
          </cell>
          <cell r="AD23">
            <v>83.384</v>
          </cell>
          <cell r="AE23">
            <v>39.658999999999999</v>
          </cell>
          <cell r="AF23">
            <v>121.65900000000001</v>
          </cell>
          <cell r="AG23">
            <v>60.813000000000002</v>
          </cell>
          <cell r="AH23">
            <v>60.847000000000001</v>
          </cell>
          <cell r="AI23">
            <v>84.209000000000003</v>
          </cell>
          <cell r="AJ23">
            <v>22.823</v>
          </cell>
          <cell r="AK23">
            <v>61.386000000000003</v>
          </cell>
          <cell r="AL23">
            <v>348.93099999999998</v>
          </cell>
          <cell r="AM23">
            <v>189.59100000000001</v>
          </cell>
          <cell r="AN23">
            <v>159.34100000000001</v>
          </cell>
          <cell r="AO23">
            <v>187.45099999999999</v>
          </cell>
          <cell r="AP23">
            <v>131.31399999999999</v>
          </cell>
          <cell r="AQ23">
            <v>56.137999999999998</v>
          </cell>
          <cell r="AR23">
            <v>88.197999999999993</v>
          </cell>
          <cell r="AS23">
            <v>37.643999999999998</v>
          </cell>
          <cell r="AT23">
            <v>50.555</v>
          </cell>
          <cell r="AU23">
            <v>73.281999999999996</v>
          </cell>
          <cell r="AV23">
            <v>20.634</v>
          </cell>
          <cell r="AW23">
            <v>52.649000000000001</v>
          </cell>
          <cell r="AX23">
            <v>612.70299999999997</v>
          </cell>
          <cell r="AY23">
            <v>347.59699999999998</v>
          </cell>
          <cell r="AZ23">
            <v>265.10599999999999</v>
          </cell>
          <cell r="BA23">
            <v>338.50400000000002</v>
          </cell>
          <cell r="BB23">
            <v>182.369</v>
          </cell>
          <cell r="BC23">
            <v>156.136</v>
          </cell>
          <cell r="BD23">
            <v>1232.0530000000001</v>
          </cell>
          <cell r="BE23">
            <v>633.82000000000005</v>
          </cell>
          <cell r="BF23">
            <v>598.23299999999995</v>
          </cell>
          <cell r="BG23">
            <v>9726.3259999999991</v>
          </cell>
          <cell r="BH23">
            <v>5209.9480000000003</v>
          </cell>
          <cell r="BI23">
            <v>4516.3789999999999</v>
          </cell>
          <cell r="BJ23">
            <v>7833.2079999999996</v>
          </cell>
          <cell r="BK23">
            <v>3960.634</v>
          </cell>
          <cell r="BL23">
            <v>3872.5740000000001</v>
          </cell>
          <cell r="BM23">
            <v>7446.8339999999998</v>
          </cell>
          <cell r="BN23">
            <v>3779.877</v>
          </cell>
          <cell r="BO23">
            <v>3666.9569999999999</v>
          </cell>
          <cell r="BP23">
            <v>200.173</v>
          </cell>
          <cell r="BQ23">
            <v>89.53</v>
          </cell>
          <cell r="BR23">
            <v>110.643</v>
          </cell>
          <cell r="BS23">
            <v>184.096</v>
          </cell>
          <cell r="BT23">
            <v>90.289000000000001</v>
          </cell>
          <cell r="BU23">
            <v>93.807000000000002</v>
          </cell>
          <cell r="BV23">
            <v>6048.9859999999999</v>
          </cell>
          <cell r="BW23">
            <v>3158.4389999999999</v>
          </cell>
          <cell r="BX23">
            <v>2890.547</v>
          </cell>
          <cell r="BY23">
            <v>442.69900000000001</v>
          </cell>
          <cell r="BZ23">
            <v>168.23400000000001</v>
          </cell>
          <cell r="CA23">
            <v>274.46499999999997</v>
          </cell>
          <cell r="CB23">
            <v>142.31399999999999</v>
          </cell>
          <cell r="CC23">
            <v>96.915999999999997</v>
          </cell>
          <cell r="CD23">
            <v>45.398000000000003</v>
          </cell>
          <cell r="CE23">
            <v>134.14099999999999</v>
          </cell>
          <cell r="CF23">
            <v>37.795000000000002</v>
          </cell>
          <cell r="CG23">
            <v>96.346000000000004</v>
          </cell>
          <cell r="CH23">
            <v>166.244</v>
          </cell>
          <cell r="CI23">
            <v>33.523000000000003</v>
          </cell>
          <cell r="CJ23">
            <v>132.721</v>
          </cell>
          <cell r="CK23">
            <v>402.05599999999998</v>
          </cell>
          <cell r="CL23">
            <v>149.55699999999999</v>
          </cell>
          <cell r="CM23">
            <v>252.499</v>
          </cell>
          <cell r="CN23">
            <v>123.108</v>
          </cell>
          <cell r="CO23">
            <v>83.522999999999996</v>
          </cell>
          <cell r="CP23">
            <v>39.585000000000001</v>
          </cell>
          <cell r="CQ23">
            <v>120.236</v>
          </cell>
          <cell r="CR23">
            <v>28.699000000000002</v>
          </cell>
          <cell r="CS23">
            <v>91.537999999999997</v>
          </cell>
          <cell r="CT23">
            <v>158.71199999999999</v>
          </cell>
          <cell r="CU23">
            <v>37.335000000000001</v>
          </cell>
          <cell r="CV23">
            <v>121.376</v>
          </cell>
          <cell r="CW23">
            <v>939.46699999999998</v>
          </cell>
          <cell r="CX23">
            <v>484.404</v>
          </cell>
          <cell r="CY23">
            <v>455.06299999999999</v>
          </cell>
          <cell r="CZ23">
            <v>817.41300000000001</v>
          </cell>
          <cell r="DA23">
            <v>418.267</v>
          </cell>
          <cell r="DB23">
            <v>399.14600000000002</v>
          </cell>
          <cell r="DC23">
            <v>7015.7960000000003</v>
          </cell>
          <cell r="DD23">
            <v>3542.3679999999999</v>
          </cell>
          <cell r="DE23">
            <v>3473.4279999999999</v>
          </cell>
          <cell r="DF23">
            <v>780.41700000000003</v>
          </cell>
          <cell r="DG23">
            <v>367.27800000000002</v>
          </cell>
          <cell r="DH23">
            <v>413.13900000000001</v>
          </cell>
          <cell r="DI23">
            <v>7052.7910000000002</v>
          </cell>
          <cell r="DJ23">
            <v>3593.357</v>
          </cell>
          <cell r="DK23">
            <v>3459.4349999999999</v>
          </cell>
          <cell r="DL23">
            <v>1218.981</v>
          </cell>
          <cell r="DM23">
            <v>599.02300000000002</v>
          </cell>
          <cell r="DN23">
            <v>619.95799999999997</v>
          </cell>
          <cell r="DO23">
            <v>438.56400000000002</v>
          </cell>
          <cell r="DP23">
            <v>231.745</v>
          </cell>
          <cell r="DQ23">
            <v>206.81899999999999</v>
          </cell>
          <cell r="DR23">
            <v>401.56799999999998</v>
          </cell>
          <cell r="DS23">
            <v>180.756</v>
          </cell>
          <cell r="DT23">
            <v>220.81200000000001</v>
          </cell>
          <cell r="DU23">
            <v>378.84800000000001</v>
          </cell>
          <cell r="DV23">
            <v>186.52099999999999</v>
          </cell>
          <cell r="DW23">
            <v>192.327</v>
          </cell>
          <cell r="DX23">
            <v>6614.2269999999999</v>
          </cell>
          <cell r="DY23">
            <v>3361.6120000000001</v>
          </cell>
          <cell r="DZ23">
            <v>3252.616</v>
          </cell>
          <cell r="EA23">
            <v>1893.1179999999999</v>
          </cell>
          <cell r="EB23">
            <v>1249.3130000000001</v>
          </cell>
          <cell r="EC23">
            <v>643.80499999999995</v>
          </cell>
          <cell r="ED23">
            <v>1255.0050000000001</v>
          </cell>
          <cell r="EE23">
            <v>832.38400000000001</v>
          </cell>
          <cell r="EF23">
            <v>422.62099999999998</v>
          </cell>
          <cell r="EG23">
            <v>75.033000000000001</v>
          </cell>
          <cell r="EH23">
            <v>43.747</v>
          </cell>
          <cell r="EI23">
            <v>31.285</v>
          </cell>
          <cell r="EJ23">
            <v>34.402000000000001</v>
          </cell>
          <cell r="EK23">
            <v>26.44</v>
          </cell>
          <cell r="EL23">
            <v>7.9619999999999997</v>
          </cell>
          <cell r="EM23">
            <v>18.931999999999999</v>
          </cell>
          <cell r="EN23">
            <v>9.4920000000000009</v>
          </cell>
          <cell r="EO23">
            <v>9.44</v>
          </cell>
          <cell r="EP23">
            <v>21.698</v>
          </cell>
          <cell r="EQ23">
            <v>7.8150000000000004</v>
          </cell>
          <cell r="ER23">
            <v>13.882999999999999</v>
          </cell>
          <cell r="ES23">
            <v>84.778999999999996</v>
          </cell>
          <cell r="ET23">
            <v>53.612000000000002</v>
          </cell>
          <cell r="EU23">
            <v>31.167000000000002</v>
          </cell>
          <cell r="EV23">
            <v>27.623999999999999</v>
          </cell>
          <cell r="EW23">
            <v>21.283000000000001</v>
          </cell>
          <cell r="EX23">
            <v>6.3410000000000002</v>
          </cell>
          <cell r="EY23">
            <v>27.535</v>
          </cell>
          <cell r="EZ23">
            <v>16.190999999999999</v>
          </cell>
          <cell r="FA23">
            <v>11.343999999999999</v>
          </cell>
          <cell r="FB23">
            <v>29.62</v>
          </cell>
          <cell r="FC23">
            <v>16.138000000000002</v>
          </cell>
          <cell r="FD23">
            <v>13.481999999999999</v>
          </cell>
          <cell r="FE23">
            <v>478.30200000000002</v>
          </cell>
          <cell r="FF23">
            <v>319.57</v>
          </cell>
          <cell r="FG23">
            <v>158.732</v>
          </cell>
          <cell r="FH23">
            <v>11463.615</v>
          </cell>
          <cell r="FI23">
            <v>6099.3580000000002</v>
          </cell>
          <cell r="FJ23">
            <v>5364.2569999999996</v>
          </cell>
          <cell r="FK23">
            <v>2163.8560000000002</v>
          </cell>
          <cell r="FL23">
            <v>1150.662</v>
          </cell>
          <cell r="FM23">
            <v>1013.194</v>
          </cell>
          <cell r="FN23">
            <v>944.50400000000002</v>
          </cell>
          <cell r="FO23">
            <v>525.43200000000002</v>
          </cell>
          <cell r="FP23">
            <v>419.07299999999998</v>
          </cell>
          <cell r="FQ23">
            <v>434.81</v>
          </cell>
          <cell r="FR23">
            <v>251.446</v>
          </cell>
          <cell r="FS23">
            <v>183.36500000000001</v>
          </cell>
          <cell r="FT23">
            <v>509.03800000000001</v>
          </cell>
          <cell r="FU23">
            <v>273.49400000000003</v>
          </cell>
          <cell r="FV23">
            <v>235.54400000000001</v>
          </cell>
          <cell r="FW23">
            <v>533.78399999999999</v>
          </cell>
          <cell r="FX23">
            <v>296.02</v>
          </cell>
          <cell r="FY23">
            <v>237.76400000000001</v>
          </cell>
          <cell r="FZ23">
            <v>409.17899999999997</v>
          </cell>
          <cell r="GA23">
            <v>228.03399999999999</v>
          </cell>
          <cell r="GB23">
            <v>181.14500000000001</v>
          </cell>
          <cell r="GC23">
            <v>270.93799999999999</v>
          </cell>
          <cell r="GD23">
            <v>170.929</v>
          </cell>
          <cell r="GE23">
            <v>100.009</v>
          </cell>
          <cell r="GF23">
            <v>328.62200000000001</v>
          </cell>
          <cell r="GG23">
            <v>166.92400000000001</v>
          </cell>
          <cell r="GH23">
            <v>161.69800000000001</v>
          </cell>
          <cell r="GI23">
            <v>123.04300000000001</v>
          </cell>
          <cell r="GJ23">
            <v>83.384</v>
          </cell>
          <cell r="GK23">
            <v>39.658999999999999</v>
          </cell>
          <cell r="GL23">
            <v>121.65900000000001</v>
          </cell>
          <cell r="GM23">
            <v>60.813000000000002</v>
          </cell>
          <cell r="GN23">
            <v>60.847000000000001</v>
          </cell>
          <cell r="GO23">
            <v>83.918999999999997</v>
          </cell>
          <cell r="GP23">
            <v>22.727</v>
          </cell>
          <cell r="GQ23">
            <v>61.192</v>
          </cell>
          <cell r="GR23">
            <v>344.94499999999999</v>
          </cell>
          <cell r="GS23">
            <v>187.578</v>
          </cell>
          <cell r="GT23">
            <v>157.36600000000001</v>
          </cell>
          <cell r="GU23">
            <v>185.696</v>
          </cell>
          <cell r="GV23">
            <v>130.15100000000001</v>
          </cell>
          <cell r="GW23">
            <v>55.545000000000002</v>
          </cell>
          <cell r="GX23">
            <v>85.965999999999994</v>
          </cell>
          <cell r="GY23">
            <v>36.793999999999997</v>
          </cell>
          <cell r="GZ23">
            <v>49.173000000000002</v>
          </cell>
          <cell r="HA23">
            <v>73.281999999999996</v>
          </cell>
          <cell r="HB23">
            <v>20.634</v>
          </cell>
          <cell r="HC23">
            <v>52.649000000000001</v>
          </cell>
          <cell r="HD23">
            <v>608.745</v>
          </cell>
          <cell r="HE23">
            <v>344.654</v>
          </cell>
          <cell r="HF23">
            <v>264.09100000000001</v>
          </cell>
          <cell r="HG23">
            <v>335.76</v>
          </cell>
          <cell r="HH23">
            <v>180.77799999999999</v>
          </cell>
          <cell r="HI23">
            <v>154.982</v>
          </cell>
          <cell r="HJ23">
            <v>1219.3520000000001</v>
          </cell>
          <cell r="HK23">
            <v>625.23099999999999</v>
          </cell>
          <cell r="HL23">
            <v>594.12099999999998</v>
          </cell>
          <cell r="HM23">
            <v>9299.759</v>
          </cell>
          <cell r="HN23">
            <v>4948.6949999999997</v>
          </cell>
          <cell r="HO23">
            <v>4351.0630000000001</v>
          </cell>
          <cell r="HP23">
            <v>7617.8689999999997</v>
          </cell>
          <cell r="HQ23">
            <v>3846.5940000000001</v>
          </cell>
          <cell r="HR23">
            <v>3771.2750000000001</v>
          </cell>
          <cell r="HS23">
            <v>7234.87</v>
          </cell>
          <cell r="HT23">
            <v>3666.6559999999999</v>
          </cell>
          <cell r="HU23">
            <v>3568.2130000000002</v>
          </cell>
          <cell r="HV23">
            <v>198.38900000000001</v>
          </cell>
          <cell r="HW23">
            <v>89.174999999999997</v>
          </cell>
          <cell r="HX23">
            <v>109.214</v>
          </cell>
          <cell r="HY23">
            <v>182.505</v>
          </cell>
          <cell r="HZ23">
            <v>89.823999999999998</v>
          </cell>
          <cell r="IA23">
            <v>92.68</v>
          </cell>
          <cell r="IB23">
            <v>5885.8220000000001</v>
          </cell>
          <cell r="IC23">
            <v>3075.0250000000001</v>
          </cell>
          <cell r="ID23">
            <v>2810.797</v>
          </cell>
          <cell r="IE23">
            <v>439.92599999999999</v>
          </cell>
          <cell r="IF23">
            <v>166.779</v>
          </cell>
          <cell r="IG23">
            <v>273.14699999999999</v>
          </cell>
          <cell r="IH23">
            <v>141.68299999999999</v>
          </cell>
          <cell r="II23">
            <v>96.433999999999997</v>
          </cell>
          <cell r="IJ23">
            <v>45.249000000000002</v>
          </cell>
          <cell r="IK23">
            <v>133.77199999999999</v>
          </cell>
          <cell r="IL23">
            <v>37.426000000000002</v>
          </cell>
          <cell r="IM23">
            <v>96.346000000000004</v>
          </cell>
          <cell r="IN23">
            <v>164.471</v>
          </cell>
          <cell r="IO23">
            <v>32.92</v>
          </cell>
          <cell r="IP23">
            <v>131.55099999999999</v>
          </cell>
          <cell r="IQ23">
            <v>383.298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12037.361000000001</v>
          </cell>
          <cell r="C35">
            <v>6436.5039999999999</v>
          </cell>
          <cell r="D35">
            <v>5600.8580000000002</v>
          </cell>
          <cell r="E35">
            <v>2195.25</v>
          </cell>
          <cell r="F35">
            <v>1175.02</v>
          </cell>
          <cell r="G35">
            <v>1020.23</v>
          </cell>
          <cell r="H35">
            <v>926.86199999999997</v>
          </cell>
          <cell r="I35">
            <v>533.03700000000003</v>
          </cell>
          <cell r="J35">
            <v>393.82499999999999</v>
          </cell>
          <cell r="K35">
            <v>421.00799999999998</v>
          </cell>
          <cell r="L35">
            <v>253.36799999999999</v>
          </cell>
          <cell r="M35">
            <v>167.64</v>
          </cell>
          <cell r="N35">
            <v>505.29700000000003</v>
          </cell>
          <cell r="O35">
            <v>279.11200000000002</v>
          </cell>
          <cell r="P35">
            <v>226.185</v>
          </cell>
          <cell r="Q35">
            <v>529.83199999999999</v>
          </cell>
          <cell r="R35">
            <v>321.30900000000003</v>
          </cell>
          <cell r="S35">
            <v>208.523</v>
          </cell>
          <cell r="T35">
            <v>395.50400000000002</v>
          </cell>
          <cell r="U35">
            <v>210.63900000000001</v>
          </cell>
          <cell r="V35">
            <v>184.86500000000001</v>
          </cell>
          <cell r="W35">
            <v>269.37599999999998</v>
          </cell>
          <cell r="X35">
            <v>176.696</v>
          </cell>
          <cell r="Y35">
            <v>92.68</v>
          </cell>
          <cell r="Z35">
            <v>325.649</v>
          </cell>
          <cell r="AA35">
            <v>172.083</v>
          </cell>
          <cell r="AB35">
            <v>153.566</v>
          </cell>
          <cell r="AC35">
            <v>117.89700000000001</v>
          </cell>
          <cell r="AD35">
            <v>83.712000000000003</v>
          </cell>
          <cell r="AE35">
            <v>34.183999999999997</v>
          </cell>
          <cell r="AF35">
            <v>127.73399999999999</v>
          </cell>
          <cell r="AG35">
            <v>60.402999999999999</v>
          </cell>
          <cell r="AH35">
            <v>67.331000000000003</v>
          </cell>
          <cell r="AI35">
            <v>80.018000000000001</v>
          </cell>
          <cell r="AJ35">
            <v>27.968</v>
          </cell>
          <cell r="AK35">
            <v>52.051000000000002</v>
          </cell>
          <cell r="AL35">
            <v>331.83699999999999</v>
          </cell>
          <cell r="AM35">
            <v>184.25800000000001</v>
          </cell>
          <cell r="AN35">
            <v>147.57900000000001</v>
          </cell>
          <cell r="AO35">
            <v>184.09899999999999</v>
          </cell>
          <cell r="AP35">
            <v>126.916</v>
          </cell>
          <cell r="AQ35">
            <v>57.182000000000002</v>
          </cell>
          <cell r="AR35">
            <v>90.361999999999995</v>
          </cell>
          <cell r="AS35">
            <v>42.01</v>
          </cell>
          <cell r="AT35">
            <v>48.353000000000002</v>
          </cell>
          <cell r="AU35">
            <v>57.375999999999998</v>
          </cell>
          <cell r="AV35">
            <v>15.332000000000001</v>
          </cell>
          <cell r="AW35">
            <v>42.043999999999997</v>
          </cell>
          <cell r="AX35">
            <v>601.149</v>
          </cell>
          <cell r="AY35">
            <v>335.22699999999998</v>
          </cell>
          <cell r="AZ35">
            <v>265.92200000000003</v>
          </cell>
          <cell r="BA35">
            <v>325.71199999999999</v>
          </cell>
          <cell r="BB35">
            <v>197.809</v>
          </cell>
          <cell r="BC35">
            <v>127.90300000000001</v>
          </cell>
          <cell r="BD35">
            <v>1268.3879999999999</v>
          </cell>
          <cell r="BE35">
            <v>641.98299999999995</v>
          </cell>
          <cell r="BF35">
            <v>626.40499999999997</v>
          </cell>
          <cell r="BG35">
            <v>9842.1119999999992</v>
          </cell>
          <cell r="BH35">
            <v>5261.4840000000004</v>
          </cell>
          <cell r="BI35">
            <v>4580.6279999999997</v>
          </cell>
          <cell r="BJ35">
            <v>7991.6390000000001</v>
          </cell>
          <cell r="BK35">
            <v>4036.402</v>
          </cell>
          <cell r="BL35">
            <v>3955.2370000000001</v>
          </cell>
          <cell r="BM35">
            <v>7637.326</v>
          </cell>
          <cell r="BN35">
            <v>3864.4070000000002</v>
          </cell>
          <cell r="BO35">
            <v>3772.9189999999999</v>
          </cell>
          <cell r="BP35">
            <v>196.136</v>
          </cell>
          <cell r="BQ35">
            <v>93.39</v>
          </cell>
          <cell r="BR35">
            <v>102.747</v>
          </cell>
          <cell r="BS35">
            <v>154.26900000000001</v>
          </cell>
          <cell r="BT35">
            <v>75.984999999999999</v>
          </cell>
          <cell r="BU35">
            <v>78.283000000000001</v>
          </cell>
          <cell r="BV35">
            <v>6261.2839999999997</v>
          </cell>
          <cell r="BW35">
            <v>3257.636</v>
          </cell>
          <cell r="BX35">
            <v>3003.6480000000001</v>
          </cell>
          <cell r="BY35">
            <v>420.13400000000001</v>
          </cell>
          <cell r="BZ35">
            <v>147.655</v>
          </cell>
          <cell r="CA35">
            <v>272.47800000000001</v>
          </cell>
          <cell r="CB35">
            <v>117.753</v>
          </cell>
          <cell r="CC35">
            <v>74.709999999999994</v>
          </cell>
          <cell r="CD35">
            <v>43.042999999999999</v>
          </cell>
          <cell r="CE35">
            <v>136.84899999999999</v>
          </cell>
          <cell r="CF35">
            <v>43.485999999999997</v>
          </cell>
          <cell r="CG35">
            <v>93.363</v>
          </cell>
          <cell r="CH35">
            <v>165.53100000000001</v>
          </cell>
          <cell r="CI35">
            <v>29.46</v>
          </cell>
          <cell r="CJ35">
            <v>136.072</v>
          </cell>
          <cell r="CK35">
            <v>398.50200000000001</v>
          </cell>
          <cell r="CL35">
            <v>147.893</v>
          </cell>
          <cell r="CM35">
            <v>250.60900000000001</v>
          </cell>
          <cell r="CN35">
            <v>111.099</v>
          </cell>
          <cell r="CO35">
            <v>75.114999999999995</v>
          </cell>
          <cell r="CP35">
            <v>35.984999999999999</v>
          </cell>
          <cell r="CQ35">
            <v>138.85900000000001</v>
          </cell>
          <cell r="CR35">
            <v>38.871000000000002</v>
          </cell>
          <cell r="CS35">
            <v>99.988</v>
          </cell>
          <cell r="CT35">
            <v>148.54300000000001</v>
          </cell>
          <cell r="CU35">
            <v>33.908000000000001</v>
          </cell>
          <cell r="CV35">
            <v>114.636</v>
          </cell>
          <cell r="CW35">
            <v>911.72</v>
          </cell>
          <cell r="CX35">
            <v>483.21800000000002</v>
          </cell>
          <cell r="CY35">
            <v>428.50099999999998</v>
          </cell>
          <cell r="CZ35">
            <v>779.73199999999997</v>
          </cell>
          <cell r="DA35">
            <v>398.23</v>
          </cell>
          <cell r="DB35">
            <v>381.50200000000001</v>
          </cell>
          <cell r="DC35">
            <v>7211.9070000000002</v>
          </cell>
          <cell r="DD35">
            <v>3638.172</v>
          </cell>
          <cell r="DE35">
            <v>3573.7350000000001</v>
          </cell>
          <cell r="DF35">
            <v>731.34199999999998</v>
          </cell>
          <cell r="DG35">
            <v>357.97300000000001</v>
          </cell>
          <cell r="DH35">
            <v>373.36900000000003</v>
          </cell>
          <cell r="DI35">
            <v>7260.2979999999998</v>
          </cell>
          <cell r="DJ35">
            <v>3678.4290000000001</v>
          </cell>
          <cell r="DK35">
            <v>3581.8679999999999</v>
          </cell>
          <cell r="DL35">
            <v>1159.0150000000001</v>
          </cell>
          <cell r="DM35">
            <v>573.32899999999995</v>
          </cell>
          <cell r="DN35">
            <v>585.68600000000004</v>
          </cell>
          <cell r="DO35">
            <v>427.673</v>
          </cell>
          <cell r="DP35">
            <v>215.35599999999999</v>
          </cell>
          <cell r="DQ35">
            <v>212.31700000000001</v>
          </cell>
          <cell r="DR35">
            <v>379.28300000000002</v>
          </cell>
          <cell r="DS35">
            <v>175.09899999999999</v>
          </cell>
          <cell r="DT35">
            <v>204.184</v>
          </cell>
          <cell r="DU35">
            <v>352.05900000000003</v>
          </cell>
          <cell r="DV35">
            <v>182.874</v>
          </cell>
          <cell r="DW35">
            <v>169.185</v>
          </cell>
          <cell r="DX35">
            <v>6832.6239999999998</v>
          </cell>
          <cell r="DY35">
            <v>3463.0729999999999</v>
          </cell>
          <cell r="DZ35">
            <v>3369.5509999999999</v>
          </cell>
          <cell r="EA35">
            <v>1850.473</v>
          </cell>
          <cell r="EB35">
            <v>1225.0820000000001</v>
          </cell>
          <cell r="EC35">
            <v>625.39099999999996</v>
          </cell>
          <cell r="ED35">
            <v>1211.8620000000001</v>
          </cell>
          <cell r="EE35">
            <v>817.47699999999998</v>
          </cell>
          <cell r="EF35">
            <v>394.38400000000001</v>
          </cell>
          <cell r="EG35">
            <v>70.701999999999998</v>
          </cell>
          <cell r="EH35">
            <v>37.155999999999999</v>
          </cell>
          <cell r="EI35">
            <v>33.545999999999999</v>
          </cell>
          <cell r="EJ35">
            <v>27.69</v>
          </cell>
          <cell r="EK35">
            <v>20.64</v>
          </cell>
          <cell r="EL35">
            <v>7.05</v>
          </cell>
          <cell r="EM35">
            <v>11.762</v>
          </cell>
          <cell r="EN35">
            <v>6.99</v>
          </cell>
          <cell r="EO35">
            <v>4.7720000000000002</v>
          </cell>
          <cell r="EP35">
            <v>31.25</v>
          </cell>
          <cell r="EQ35">
            <v>9.5259999999999998</v>
          </cell>
          <cell r="ER35">
            <v>21.724</v>
          </cell>
          <cell r="ES35">
            <v>92.15</v>
          </cell>
          <cell r="ET35">
            <v>53.802999999999997</v>
          </cell>
          <cell r="EU35">
            <v>38.345999999999997</v>
          </cell>
          <cell r="EV35">
            <v>33.718000000000004</v>
          </cell>
          <cell r="EW35">
            <v>24.608000000000001</v>
          </cell>
          <cell r="EX35">
            <v>9.11</v>
          </cell>
          <cell r="EY35">
            <v>33.323</v>
          </cell>
          <cell r="EZ35">
            <v>18.126999999999999</v>
          </cell>
          <cell r="FA35">
            <v>15.196</v>
          </cell>
          <cell r="FB35">
            <v>25.108000000000001</v>
          </cell>
          <cell r="FC35">
            <v>11.068</v>
          </cell>
          <cell r="FD35">
            <v>14.04</v>
          </cell>
          <cell r="FE35">
            <v>475.75900000000001</v>
          </cell>
          <cell r="FF35">
            <v>316.64499999999998</v>
          </cell>
          <cell r="FG35">
            <v>159.114</v>
          </cell>
          <cell r="FH35">
            <v>11575.441000000001</v>
          </cell>
          <cell r="FI35">
            <v>6158.9279999999999</v>
          </cell>
          <cell r="FJ35">
            <v>5416.5119999999997</v>
          </cell>
          <cell r="FK35">
            <v>2171.0549999999998</v>
          </cell>
          <cell r="FL35">
            <v>1159.175</v>
          </cell>
          <cell r="FM35">
            <v>1011.88</v>
          </cell>
          <cell r="FN35">
            <v>920.74800000000005</v>
          </cell>
          <cell r="FO35">
            <v>528.87800000000004</v>
          </cell>
          <cell r="FP35">
            <v>391.87099999999998</v>
          </cell>
          <cell r="FQ35">
            <v>418.29700000000003</v>
          </cell>
          <cell r="FR35">
            <v>252.072</v>
          </cell>
          <cell r="FS35">
            <v>166.22499999999999</v>
          </cell>
          <cell r="FT35">
            <v>501.89400000000001</v>
          </cell>
          <cell r="FU35">
            <v>276.24799999999999</v>
          </cell>
          <cell r="FV35">
            <v>225.64599999999999</v>
          </cell>
          <cell r="FW35">
            <v>525.61900000000003</v>
          </cell>
          <cell r="FX35">
            <v>318.649</v>
          </cell>
          <cell r="FY35">
            <v>206.97</v>
          </cell>
          <cell r="FZ35">
            <v>393.60399999999998</v>
          </cell>
          <cell r="GA35">
            <v>209.14</v>
          </cell>
          <cell r="GB35">
            <v>184.464</v>
          </cell>
          <cell r="GC35">
            <v>267.899</v>
          </cell>
          <cell r="GD35">
            <v>175.66499999999999</v>
          </cell>
          <cell r="GE35">
            <v>92.233999999999995</v>
          </cell>
          <cell r="GF35">
            <v>323.27199999999999</v>
          </cell>
          <cell r="GG35">
            <v>170.10599999999999</v>
          </cell>
          <cell r="GH35">
            <v>153.16499999999999</v>
          </cell>
          <cell r="GI35">
            <v>117.19499999999999</v>
          </cell>
          <cell r="GJ35">
            <v>83.010999999999996</v>
          </cell>
          <cell r="GK35">
            <v>34.183999999999997</v>
          </cell>
          <cell r="GL35">
            <v>126.05800000000001</v>
          </cell>
          <cell r="GM35">
            <v>59.128</v>
          </cell>
          <cell r="GN35">
            <v>66.930000000000007</v>
          </cell>
          <cell r="GO35">
            <v>80.018000000000001</v>
          </cell>
          <cell r="GP35">
            <v>27.968</v>
          </cell>
          <cell r="GQ35">
            <v>52.051000000000002</v>
          </cell>
          <cell r="GR35">
            <v>329.57799999999997</v>
          </cell>
          <cell r="GS35">
            <v>183.10599999999999</v>
          </cell>
          <cell r="GT35">
            <v>146.471</v>
          </cell>
          <cell r="GU35">
            <v>184.09899999999999</v>
          </cell>
          <cell r="GV35">
            <v>126.916</v>
          </cell>
          <cell r="GW35">
            <v>57.182000000000002</v>
          </cell>
          <cell r="GX35">
            <v>88.671000000000006</v>
          </cell>
          <cell r="GY35">
            <v>40.857999999999997</v>
          </cell>
          <cell r="GZ35">
            <v>47.813000000000002</v>
          </cell>
          <cell r="HA35">
            <v>56.808</v>
          </cell>
          <cell r="HB35">
            <v>15.332000000000001</v>
          </cell>
          <cell r="HC35">
            <v>41.475999999999999</v>
          </cell>
          <cell r="HD35">
            <v>597.63400000000001</v>
          </cell>
          <cell r="HE35">
            <v>332.80200000000002</v>
          </cell>
          <cell r="HF35">
            <v>264.83199999999999</v>
          </cell>
          <cell r="HG35">
            <v>323.11399999999998</v>
          </cell>
          <cell r="HH35">
            <v>196.07599999999999</v>
          </cell>
          <cell r="HI35">
            <v>127.038</v>
          </cell>
          <cell r="HJ35">
            <v>1250.307</v>
          </cell>
          <cell r="HK35">
            <v>630.29700000000003</v>
          </cell>
          <cell r="HL35">
            <v>620.01</v>
          </cell>
          <cell r="HM35">
            <v>9404.3860000000004</v>
          </cell>
          <cell r="HN35">
            <v>4999.7529999999997</v>
          </cell>
          <cell r="HO35">
            <v>4404.6319999999996</v>
          </cell>
          <cell r="HP35">
            <v>7757.9740000000002</v>
          </cell>
          <cell r="HQ35">
            <v>3914.085</v>
          </cell>
          <cell r="HR35">
            <v>3843.8879999999999</v>
          </cell>
          <cell r="HS35">
            <v>7407.3429999999998</v>
          </cell>
          <cell r="HT35">
            <v>3743.72</v>
          </cell>
          <cell r="HU35">
            <v>3663.623</v>
          </cell>
          <cell r="HV35">
            <v>193.965</v>
          </cell>
          <cell r="HW35">
            <v>92.855000000000004</v>
          </cell>
          <cell r="HX35">
            <v>101.111</v>
          </cell>
          <cell r="HY35">
            <v>153.249</v>
          </cell>
          <cell r="HZ35">
            <v>75.382000000000005</v>
          </cell>
          <cell r="IA35">
            <v>77.867000000000004</v>
          </cell>
          <cell r="IB35">
            <v>6085.7969999999996</v>
          </cell>
          <cell r="IC35">
            <v>3161.779</v>
          </cell>
          <cell r="ID35">
            <v>2924.018</v>
          </cell>
          <cell r="IE35">
            <v>415.47199999999998</v>
          </cell>
          <cell r="IF35">
            <v>145.822</v>
          </cell>
          <cell r="IG35">
            <v>269.64999999999998</v>
          </cell>
          <cell r="IH35">
            <v>116.503</v>
          </cell>
          <cell r="II35">
            <v>73.459999999999994</v>
          </cell>
          <cell r="IJ35">
            <v>43.042999999999999</v>
          </cell>
          <cell r="IK35">
            <v>136.46</v>
          </cell>
          <cell r="IL35">
            <v>43.38</v>
          </cell>
          <cell r="IM35">
            <v>93.08</v>
          </cell>
          <cell r="IN35">
            <v>162.50899999999999</v>
          </cell>
          <cell r="IO35">
            <v>28.981999999999999</v>
          </cell>
          <cell r="IP35">
            <v>133.52699999999999</v>
          </cell>
          <cell r="IQ35">
            <v>376.02499999999998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12457.397999999999</v>
          </cell>
          <cell r="C47">
            <v>6612.6490000000003</v>
          </cell>
          <cell r="D47">
            <v>5844.7489999999998</v>
          </cell>
          <cell r="E47">
            <v>2399.5819999999999</v>
          </cell>
          <cell r="F47">
            <v>1260.595</v>
          </cell>
          <cell r="G47">
            <v>1138.9870000000001</v>
          </cell>
          <cell r="H47">
            <v>1007.579</v>
          </cell>
          <cell r="I47">
            <v>570.35500000000002</v>
          </cell>
          <cell r="J47">
            <v>437.22399999999999</v>
          </cell>
          <cell r="K47">
            <v>445.76299999999998</v>
          </cell>
          <cell r="L47">
            <v>256.00900000000001</v>
          </cell>
          <cell r="M47">
            <v>189.75399999999999</v>
          </cell>
          <cell r="N47">
            <v>559.08699999999999</v>
          </cell>
          <cell r="O47">
            <v>312.81900000000002</v>
          </cell>
          <cell r="P47">
            <v>246.268</v>
          </cell>
          <cell r="Q47">
            <v>580.68100000000004</v>
          </cell>
          <cell r="R47">
            <v>334.34699999999998</v>
          </cell>
          <cell r="S47">
            <v>246.334</v>
          </cell>
          <cell r="T47">
            <v>423.64400000000001</v>
          </cell>
          <cell r="U47">
            <v>233.66</v>
          </cell>
          <cell r="V47">
            <v>189.98400000000001</v>
          </cell>
          <cell r="W47">
            <v>311.798</v>
          </cell>
          <cell r="X47">
            <v>191.26499999999999</v>
          </cell>
          <cell r="Y47">
            <v>120.53400000000001</v>
          </cell>
          <cell r="Z47">
            <v>363.16699999999997</v>
          </cell>
          <cell r="AA47">
            <v>186.81</v>
          </cell>
          <cell r="AB47">
            <v>176.358</v>
          </cell>
          <cell r="AC47">
            <v>136.416</v>
          </cell>
          <cell r="AD47">
            <v>94.313000000000002</v>
          </cell>
          <cell r="AE47">
            <v>42.103000000000002</v>
          </cell>
          <cell r="AF47">
            <v>141.48400000000001</v>
          </cell>
          <cell r="AG47">
            <v>67.334999999999994</v>
          </cell>
          <cell r="AH47">
            <v>74.149000000000001</v>
          </cell>
          <cell r="AI47">
            <v>85.266999999999996</v>
          </cell>
          <cell r="AJ47">
            <v>25.161000000000001</v>
          </cell>
          <cell r="AK47">
            <v>60.106000000000002</v>
          </cell>
          <cell r="AL47">
            <v>332.613</v>
          </cell>
          <cell r="AM47">
            <v>192.28100000000001</v>
          </cell>
          <cell r="AN47">
            <v>140.33199999999999</v>
          </cell>
          <cell r="AO47">
            <v>188.345</v>
          </cell>
          <cell r="AP47">
            <v>134.946</v>
          </cell>
          <cell r="AQ47">
            <v>53.399000000000001</v>
          </cell>
          <cell r="AR47">
            <v>78.296000000000006</v>
          </cell>
          <cell r="AS47">
            <v>35.253999999999998</v>
          </cell>
          <cell r="AT47">
            <v>43.042000000000002</v>
          </cell>
          <cell r="AU47">
            <v>65.972999999999999</v>
          </cell>
          <cell r="AV47">
            <v>22.081</v>
          </cell>
          <cell r="AW47">
            <v>43.892000000000003</v>
          </cell>
          <cell r="AX47">
            <v>665.70699999999999</v>
          </cell>
          <cell r="AY47">
            <v>371.84300000000002</v>
          </cell>
          <cell r="AZ47">
            <v>293.86399999999998</v>
          </cell>
          <cell r="BA47">
            <v>341.87099999999998</v>
          </cell>
          <cell r="BB47">
            <v>198.512</v>
          </cell>
          <cell r="BC47">
            <v>143.35900000000001</v>
          </cell>
          <cell r="BD47">
            <v>1392.0029999999999</v>
          </cell>
          <cell r="BE47">
            <v>690.24</v>
          </cell>
          <cell r="BF47">
            <v>701.76400000000001</v>
          </cell>
          <cell r="BG47">
            <v>10057.816000000001</v>
          </cell>
          <cell r="BH47">
            <v>5352.0540000000001</v>
          </cell>
          <cell r="BI47">
            <v>4705.7619999999997</v>
          </cell>
          <cell r="BJ47">
            <v>8165.9260000000004</v>
          </cell>
          <cell r="BK47">
            <v>4083.9250000000002</v>
          </cell>
          <cell r="BL47">
            <v>4082.0010000000002</v>
          </cell>
          <cell r="BM47">
            <v>7760.1679999999997</v>
          </cell>
          <cell r="BN47">
            <v>3884.951</v>
          </cell>
          <cell r="BO47">
            <v>3875.2170000000001</v>
          </cell>
          <cell r="BP47">
            <v>208.53</v>
          </cell>
          <cell r="BQ47">
            <v>95.156000000000006</v>
          </cell>
          <cell r="BR47">
            <v>113.374</v>
          </cell>
          <cell r="BS47">
            <v>191.81899999999999</v>
          </cell>
          <cell r="BT47">
            <v>101.712</v>
          </cell>
          <cell r="BU47">
            <v>90.105999999999995</v>
          </cell>
          <cell r="BV47">
            <v>6385.4350000000004</v>
          </cell>
          <cell r="BW47">
            <v>3295.9690000000001</v>
          </cell>
          <cell r="BX47">
            <v>3089.4659999999999</v>
          </cell>
          <cell r="BY47">
            <v>449.64</v>
          </cell>
          <cell r="BZ47">
            <v>160.41999999999999</v>
          </cell>
          <cell r="CA47">
            <v>289.22000000000003</v>
          </cell>
          <cell r="CB47">
            <v>136.28700000000001</v>
          </cell>
          <cell r="CC47">
            <v>81.388999999999996</v>
          </cell>
          <cell r="CD47">
            <v>54.898000000000003</v>
          </cell>
          <cell r="CE47">
            <v>134.13800000000001</v>
          </cell>
          <cell r="CF47">
            <v>44.014000000000003</v>
          </cell>
          <cell r="CG47">
            <v>90.123999999999995</v>
          </cell>
          <cell r="CH47">
            <v>179.21600000000001</v>
          </cell>
          <cell r="CI47">
            <v>35.017000000000003</v>
          </cell>
          <cell r="CJ47">
            <v>144.19800000000001</v>
          </cell>
          <cell r="CK47">
            <v>385.03899999999999</v>
          </cell>
          <cell r="CL47">
            <v>122.07</v>
          </cell>
          <cell r="CM47">
            <v>262.97000000000003</v>
          </cell>
          <cell r="CN47">
            <v>101.762</v>
          </cell>
          <cell r="CO47">
            <v>63.646000000000001</v>
          </cell>
          <cell r="CP47">
            <v>38.116</v>
          </cell>
          <cell r="CQ47">
            <v>136.25399999999999</v>
          </cell>
          <cell r="CR47">
            <v>33.869999999999997</v>
          </cell>
          <cell r="CS47">
            <v>102.384</v>
          </cell>
          <cell r="CT47">
            <v>147.023</v>
          </cell>
          <cell r="CU47">
            <v>24.553999999999998</v>
          </cell>
          <cell r="CV47">
            <v>122.46899999999999</v>
          </cell>
          <cell r="CW47">
            <v>945.81200000000001</v>
          </cell>
          <cell r="CX47">
            <v>505.46699999999998</v>
          </cell>
          <cell r="CY47">
            <v>440.34500000000003</v>
          </cell>
          <cell r="CZ47">
            <v>840.995</v>
          </cell>
          <cell r="DA47">
            <v>429.28800000000001</v>
          </cell>
          <cell r="DB47">
            <v>411.70699999999999</v>
          </cell>
          <cell r="DC47">
            <v>7324.9309999999996</v>
          </cell>
          <cell r="DD47">
            <v>3654.6370000000002</v>
          </cell>
          <cell r="DE47">
            <v>3670.2939999999999</v>
          </cell>
          <cell r="DF47">
            <v>797.88800000000003</v>
          </cell>
          <cell r="DG47">
            <v>373.73899999999998</v>
          </cell>
          <cell r="DH47">
            <v>424.149</v>
          </cell>
          <cell r="DI47">
            <v>7368.0379999999996</v>
          </cell>
          <cell r="DJ47">
            <v>3710.1869999999999</v>
          </cell>
          <cell r="DK47">
            <v>3657.8519999999999</v>
          </cell>
          <cell r="DL47">
            <v>1243.645</v>
          </cell>
          <cell r="DM47">
            <v>612.505</v>
          </cell>
          <cell r="DN47">
            <v>631.13900000000001</v>
          </cell>
          <cell r="DO47">
            <v>445.75700000000001</v>
          </cell>
          <cell r="DP47">
            <v>238.767</v>
          </cell>
          <cell r="DQ47">
            <v>206.99</v>
          </cell>
          <cell r="DR47">
            <v>402.65</v>
          </cell>
          <cell r="DS47">
            <v>183.21700000000001</v>
          </cell>
          <cell r="DT47">
            <v>219.43299999999999</v>
          </cell>
          <cell r="DU47">
            <v>395.238</v>
          </cell>
          <cell r="DV47">
            <v>190.52099999999999</v>
          </cell>
          <cell r="DW47">
            <v>204.71600000000001</v>
          </cell>
          <cell r="DX47">
            <v>6922.2809999999999</v>
          </cell>
          <cell r="DY47">
            <v>3471.42</v>
          </cell>
          <cell r="DZ47">
            <v>3450.8609999999999</v>
          </cell>
          <cell r="EA47">
            <v>1891.89</v>
          </cell>
          <cell r="EB47">
            <v>1268.1289999999999</v>
          </cell>
          <cell r="EC47">
            <v>623.76099999999997</v>
          </cell>
          <cell r="ED47">
            <v>1249.9880000000001</v>
          </cell>
          <cell r="EE47">
            <v>844.66800000000001</v>
          </cell>
          <cell r="EF47">
            <v>405.32</v>
          </cell>
          <cell r="EG47">
            <v>66.593999999999994</v>
          </cell>
          <cell r="EH47">
            <v>42.43</v>
          </cell>
          <cell r="EI47">
            <v>24.164000000000001</v>
          </cell>
          <cell r="EJ47">
            <v>27.084</v>
          </cell>
          <cell r="EK47">
            <v>23.469000000000001</v>
          </cell>
          <cell r="EL47">
            <v>3.6150000000000002</v>
          </cell>
          <cell r="EM47">
            <v>15.552</v>
          </cell>
          <cell r="EN47">
            <v>9.9610000000000003</v>
          </cell>
          <cell r="EO47">
            <v>5.59</v>
          </cell>
          <cell r="EP47">
            <v>23.959</v>
          </cell>
          <cell r="EQ47">
            <v>9</v>
          </cell>
          <cell r="ER47">
            <v>14.958</v>
          </cell>
          <cell r="ES47">
            <v>97.965000000000003</v>
          </cell>
          <cell r="ET47">
            <v>55.993000000000002</v>
          </cell>
          <cell r="EU47">
            <v>41.972000000000001</v>
          </cell>
          <cell r="EV47">
            <v>31.585000000000001</v>
          </cell>
          <cell r="EW47">
            <v>21.242000000000001</v>
          </cell>
          <cell r="EX47">
            <v>10.343</v>
          </cell>
          <cell r="EY47">
            <v>28.863</v>
          </cell>
          <cell r="EZ47">
            <v>19.166</v>
          </cell>
          <cell r="FA47">
            <v>9.6969999999999992</v>
          </cell>
          <cell r="FB47">
            <v>37.517000000000003</v>
          </cell>
          <cell r="FC47">
            <v>15.584</v>
          </cell>
          <cell r="FD47">
            <v>21.933</v>
          </cell>
          <cell r="FE47">
            <v>477.34199999999998</v>
          </cell>
          <cell r="FF47">
            <v>325.03699999999998</v>
          </cell>
          <cell r="FG47">
            <v>152.30500000000001</v>
          </cell>
          <cell r="FH47">
            <v>11932.655000000001</v>
          </cell>
          <cell r="FI47">
            <v>6295.0659999999998</v>
          </cell>
          <cell r="FJ47">
            <v>5637.5889999999999</v>
          </cell>
          <cell r="FK47">
            <v>2380.4650000000001</v>
          </cell>
          <cell r="FL47">
            <v>1248.335</v>
          </cell>
          <cell r="FM47">
            <v>1132.1300000000001</v>
          </cell>
          <cell r="FN47">
            <v>1001.998</v>
          </cell>
          <cell r="FO47">
            <v>567.06299999999999</v>
          </cell>
          <cell r="FP47">
            <v>434.935</v>
          </cell>
          <cell r="FQ47">
            <v>443.077</v>
          </cell>
          <cell r="FR47">
            <v>254.05699999999999</v>
          </cell>
          <cell r="FS47">
            <v>189.01900000000001</v>
          </cell>
          <cell r="FT47">
            <v>556.19399999999996</v>
          </cell>
          <cell r="FU47">
            <v>311.47899999999998</v>
          </cell>
          <cell r="FV47">
            <v>244.714</v>
          </cell>
          <cell r="FW47">
            <v>578.68899999999996</v>
          </cell>
          <cell r="FX47">
            <v>332.88299999999998</v>
          </cell>
          <cell r="FY47">
            <v>245.80500000000001</v>
          </cell>
          <cell r="FZ47">
            <v>420.05599999999998</v>
          </cell>
          <cell r="GA47">
            <v>231.83199999999999</v>
          </cell>
          <cell r="GB47">
            <v>188.22399999999999</v>
          </cell>
          <cell r="GC47">
            <v>308.95100000000002</v>
          </cell>
          <cell r="GD47">
            <v>189.96199999999999</v>
          </cell>
          <cell r="GE47">
            <v>118.988</v>
          </cell>
          <cell r="GF47">
            <v>363.16699999999997</v>
          </cell>
          <cell r="GG47">
            <v>186.81</v>
          </cell>
          <cell r="GH47">
            <v>176.358</v>
          </cell>
          <cell r="GI47">
            <v>136.416</v>
          </cell>
          <cell r="GJ47">
            <v>94.313000000000002</v>
          </cell>
          <cell r="GK47">
            <v>42.103000000000002</v>
          </cell>
          <cell r="GL47">
            <v>141.48400000000001</v>
          </cell>
          <cell r="GM47">
            <v>67.334999999999994</v>
          </cell>
          <cell r="GN47">
            <v>74.149000000000001</v>
          </cell>
          <cell r="GO47">
            <v>85.266999999999996</v>
          </cell>
          <cell r="GP47">
            <v>25.161000000000001</v>
          </cell>
          <cell r="GQ47">
            <v>60.106000000000002</v>
          </cell>
          <cell r="GR47">
            <v>329.88099999999997</v>
          </cell>
          <cell r="GS47">
            <v>190.291</v>
          </cell>
          <cell r="GT47">
            <v>139.589</v>
          </cell>
          <cell r="GU47">
            <v>187.45599999999999</v>
          </cell>
          <cell r="GV47">
            <v>134.26300000000001</v>
          </cell>
          <cell r="GW47">
            <v>53.192</v>
          </cell>
          <cell r="GX47">
            <v>77.122</v>
          </cell>
          <cell r="GY47">
            <v>34.241999999999997</v>
          </cell>
          <cell r="GZ47">
            <v>42.88</v>
          </cell>
          <cell r="HA47">
            <v>65.302999999999997</v>
          </cell>
          <cell r="HB47">
            <v>21.786000000000001</v>
          </cell>
          <cell r="HC47">
            <v>43.517000000000003</v>
          </cell>
          <cell r="HD47">
            <v>663.29499999999996</v>
          </cell>
          <cell r="HE47">
            <v>370.54</v>
          </cell>
          <cell r="HF47">
            <v>292.75400000000002</v>
          </cell>
          <cell r="HG47">
            <v>338.70400000000001</v>
          </cell>
          <cell r="HH47">
            <v>196.523</v>
          </cell>
          <cell r="HI47">
            <v>142.18100000000001</v>
          </cell>
          <cell r="HJ47">
            <v>1378.4670000000001</v>
          </cell>
          <cell r="HK47">
            <v>681.27200000000005</v>
          </cell>
          <cell r="HL47">
            <v>697.19399999999996</v>
          </cell>
          <cell r="HM47">
            <v>9552.19</v>
          </cell>
          <cell r="HN47">
            <v>5046.7309999999998</v>
          </cell>
          <cell r="HO47">
            <v>4505.4589999999998</v>
          </cell>
          <cell r="HP47">
            <v>7888.8909999999996</v>
          </cell>
          <cell r="HQ47">
            <v>3937.0540000000001</v>
          </cell>
          <cell r="HR47">
            <v>3951.8380000000002</v>
          </cell>
          <cell r="HS47">
            <v>7488.2929999999997</v>
          </cell>
          <cell r="HT47">
            <v>3740.2049999999999</v>
          </cell>
          <cell r="HU47">
            <v>3748.087</v>
          </cell>
          <cell r="HV47">
            <v>204.863</v>
          </cell>
          <cell r="HW47">
            <v>94.158000000000001</v>
          </cell>
          <cell r="HX47">
            <v>110.705</v>
          </cell>
          <cell r="HY47">
            <v>190.32499999999999</v>
          </cell>
          <cell r="HZ47">
            <v>100.584</v>
          </cell>
          <cell r="IA47">
            <v>89.741</v>
          </cell>
          <cell r="IB47">
            <v>6172.3890000000001</v>
          </cell>
          <cell r="IC47">
            <v>3178.6750000000002</v>
          </cell>
          <cell r="ID47">
            <v>2993.7150000000001</v>
          </cell>
          <cell r="IE47">
            <v>442.608</v>
          </cell>
          <cell r="IF47">
            <v>157.25399999999999</v>
          </cell>
          <cell r="IG47">
            <v>285.35399999999998</v>
          </cell>
          <cell r="IH47">
            <v>134.232</v>
          </cell>
          <cell r="II47">
            <v>79.945999999999998</v>
          </cell>
          <cell r="IJ47">
            <v>54.286000000000001</v>
          </cell>
          <cell r="IK47">
            <v>132.23400000000001</v>
          </cell>
          <cell r="IL47">
            <v>43.036000000000001</v>
          </cell>
          <cell r="IM47">
            <v>89.197999999999993</v>
          </cell>
          <cell r="IN47">
            <v>176.142</v>
          </cell>
          <cell r="IO47">
            <v>34.271999999999998</v>
          </cell>
          <cell r="IP47">
            <v>141.87</v>
          </cell>
          <cell r="IQ47">
            <v>360.60199999999998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12729.348</v>
          </cell>
          <cell r="C59">
            <v>6741.9849999999997</v>
          </cell>
          <cell r="D59">
            <v>5987.3630000000003</v>
          </cell>
          <cell r="E59">
            <v>2423.3029999999999</v>
          </cell>
          <cell r="F59">
            <v>1248.375</v>
          </cell>
          <cell r="G59">
            <v>1174.9280000000001</v>
          </cell>
          <cell r="H59">
            <v>1075.9880000000001</v>
          </cell>
          <cell r="I59">
            <v>588.81600000000003</v>
          </cell>
          <cell r="J59">
            <v>487.17200000000003</v>
          </cell>
          <cell r="K59">
            <v>471.34</v>
          </cell>
          <cell r="L59">
            <v>253.36099999999999</v>
          </cell>
          <cell r="M59">
            <v>217.97800000000001</v>
          </cell>
          <cell r="N59">
            <v>602.86099999999999</v>
          </cell>
          <cell r="O59">
            <v>334.51400000000001</v>
          </cell>
          <cell r="P59">
            <v>268.34699999999998</v>
          </cell>
          <cell r="Q59">
            <v>605.56299999999999</v>
          </cell>
          <cell r="R59">
            <v>327.03899999999999</v>
          </cell>
          <cell r="S59">
            <v>278.52300000000002</v>
          </cell>
          <cell r="T59">
            <v>467.07900000000001</v>
          </cell>
          <cell r="U59">
            <v>259.97199999999998</v>
          </cell>
          <cell r="V59">
            <v>207.107</v>
          </cell>
          <cell r="W59">
            <v>324.31299999999999</v>
          </cell>
          <cell r="X59">
            <v>192.49299999999999</v>
          </cell>
          <cell r="Y59">
            <v>131.82</v>
          </cell>
          <cell r="Z59">
            <v>411.16</v>
          </cell>
          <cell r="AA59">
            <v>213.16</v>
          </cell>
          <cell r="AB59">
            <v>198</v>
          </cell>
          <cell r="AC59">
            <v>136.24700000000001</v>
          </cell>
          <cell r="AD59">
            <v>102.795</v>
          </cell>
          <cell r="AE59">
            <v>33.453000000000003</v>
          </cell>
          <cell r="AF59">
            <v>167.38399999999999</v>
          </cell>
          <cell r="AG59">
            <v>72.822999999999993</v>
          </cell>
          <cell r="AH59">
            <v>94.561000000000007</v>
          </cell>
          <cell r="AI59">
            <v>107.529</v>
          </cell>
          <cell r="AJ59">
            <v>37.542999999999999</v>
          </cell>
          <cell r="AK59">
            <v>69.986000000000004</v>
          </cell>
          <cell r="AL59">
            <v>340.51499999999999</v>
          </cell>
          <cell r="AM59">
            <v>183.16300000000001</v>
          </cell>
          <cell r="AN59">
            <v>157.352</v>
          </cell>
          <cell r="AO59">
            <v>182.78899999999999</v>
          </cell>
          <cell r="AP59">
            <v>125.20699999999999</v>
          </cell>
          <cell r="AQ59">
            <v>57.582000000000001</v>
          </cell>
          <cell r="AR59">
            <v>95.533000000000001</v>
          </cell>
          <cell r="AS59">
            <v>41.500999999999998</v>
          </cell>
          <cell r="AT59">
            <v>54.033000000000001</v>
          </cell>
          <cell r="AU59">
            <v>62.192999999999998</v>
          </cell>
          <cell r="AV59">
            <v>16.454999999999998</v>
          </cell>
          <cell r="AW59">
            <v>45.738</v>
          </cell>
          <cell r="AX59">
            <v>713.56899999999996</v>
          </cell>
          <cell r="AY59">
            <v>383.267</v>
          </cell>
          <cell r="AZ59">
            <v>330.30200000000002</v>
          </cell>
          <cell r="BA59">
            <v>362.42</v>
          </cell>
          <cell r="BB59">
            <v>205.55</v>
          </cell>
          <cell r="BC59">
            <v>156.87</v>
          </cell>
          <cell r="BD59">
            <v>1347.3150000000001</v>
          </cell>
          <cell r="BE59">
            <v>659.55899999999997</v>
          </cell>
          <cell r="BF59">
            <v>687.75599999999997</v>
          </cell>
          <cell r="BG59">
            <v>10306.044</v>
          </cell>
          <cell r="BH59">
            <v>5493.6090000000004</v>
          </cell>
          <cell r="BI59">
            <v>4812.4350000000004</v>
          </cell>
          <cell r="BJ59">
            <v>8346.5220000000008</v>
          </cell>
          <cell r="BK59">
            <v>4211.0360000000001</v>
          </cell>
          <cell r="BL59">
            <v>4135.4859999999999</v>
          </cell>
          <cell r="BM59">
            <v>7924.5349999999999</v>
          </cell>
          <cell r="BN59">
            <v>4009.8960000000002</v>
          </cell>
          <cell r="BO59">
            <v>3914.6390000000001</v>
          </cell>
          <cell r="BP59">
            <v>218.93</v>
          </cell>
          <cell r="BQ59">
            <v>102.72</v>
          </cell>
          <cell r="BR59">
            <v>116.21</v>
          </cell>
          <cell r="BS59">
            <v>201.58500000000001</v>
          </cell>
          <cell r="BT59">
            <v>97.484999999999999</v>
          </cell>
          <cell r="BU59">
            <v>104.101</v>
          </cell>
          <cell r="BV59">
            <v>6523.3950000000004</v>
          </cell>
          <cell r="BW59">
            <v>3416.9679999999998</v>
          </cell>
          <cell r="BX59">
            <v>3106.4270000000001</v>
          </cell>
          <cell r="BY59">
            <v>412.714</v>
          </cell>
          <cell r="BZ59">
            <v>139.40600000000001</v>
          </cell>
          <cell r="CA59">
            <v>273.30799999999999</v>
          </cell>
          <cell r="CB59">
            <v>108.861</v>
          </cell>
          <cell r="CC59">
            <v>68.284000000000006</v>
          </cell>
          <cell r="CD59">
            <v>40.576999999999998</v>
          </cell>
          <cell r="CE59">
            <v>132.53200000000001</v>
          </cell>
          <cell r="CF59">
            <v>40.527999999999999</v>
          </cell>
          <cell r="CG59">
            <v>92.004000000000005</v>
          </cell>
          <cell r="CH59">
            <v>171.321</v>
          </cell>
          <cell r="CI59">
            <v>30.594000000000001</v>
          </cell>
          <cell r="CJ59">
            <v>140.727</v>
          </cell>
          <cell r="CK59">
            <v>396.34199999999998</v>
          </cell>
          <cell r="CL59">
            <v>136.732</v>
          </cell>
          <cell r="CM59">
            <v>259.61</v>
          </cell>
          <cell r="CN59">
            <v>122.762</v>
          </cell>
          <cell r="CO59">
            <v>76.710999999999999</v>
          </cell>
          <cell r="CP59">
            <v>46.05</v>
          </cell>
          <cell r="CQ59">
            <v>127.83</v>
          </cell>
          <cell r="CR59">
            <v>27.766999999999999</v>
          </cell>
          <cell r="CS59">
            <v>100.063</v>
          </cell>
          <cell r="CT59">
            <v>145.75</v>
          </cell>
          <cell r="CU59">
            <v>32.253</v>
          </cell>
          <cell r="CV59">
            <v>113.497</v>
          </cell>
          <cell r="CW59">
            <v>1014.071</v>
          </cell>
          <cell r="CX59">
            <v>517.93100000000004</v>
          </cell>
          <cell r="CY59">
            <v>496.14</v>
          </cell>
          <cell r="CZ59">
            <v>933.89400000000001</v>
          </cell>
          <cell r="DA59">
            <v>497.16500000000002</v>
          </cell>
          <cell r="DB59">
            <v>436.72899999999998</v>
          </cell>
          <cell r="DC59">
            <v>7412.6279999999997</v>
          </cell>
          <cell r="DD59">
            <v>3713.8710000000001</v>
          </cell>
          <cell r="DE59">
            <v>3698.7570000000001</v>
          </cell>
          <cell r="DF59">
            <v>822.42600000000004</v>
          </cell>
          <cell r="DG59">
            <v>407.14499999999998</v>
          </cell>
          <cell r="DH59">
            <v>415.28100000000001</v>
          </cell>
          <cell r="DI59">
            <v>7524.0959999999995</v>
          </cell>
          <cell r="DJ59">
            <v>3803.8910000000001</v>
          </cell>
          <cell r="DK59">
            <v>3720.2049999999999</v>
          </cell>
          <cell r="DL59">
            <v>1339.7560000000001</v>
          </cell>
          <cell r="DM59">
            <v>691.41099999999994</v>
          </cell>
          <cell r="DN59">
            <v>648.34500000000003</v>
          </cell>
          <cell r="DO59">
            <v>517.33000000000004</v>
          </cell>
          <cell r="DP59">
            <v>284.26600000000002</v>
          </cell>
          <cell r="DQ59">
            <v>233.06399999999999</v>
          </cell>
          <cell r="DR59">
            <v>405.86200000000002</v>
          </cell>
          <cell r="DS59">
            <v>194.24600000000001</v>
          </cell>
          <cell r="DT59">
            <v>211.61600000000001</v>
          </cell>
          <cell r="DU59">
            <v>416.56400000000002</v>
          </cell>
          <cell r="DV59">
            <v>212.899</v>
          </cell>
          <cell r="DW59">
            <v>203.66499999999999</v>
          </cell>
          <cell r="DX59">
            <v>7006.7659999999996</v>
          </cell>
          <cell r="DY59">
            <v>3519.625</v>
          </cell>
          <cell r="DZ59">
            <v>3487.1410000000001</v>
          </cell>
          <cell r="EA59">
            <v>1959.5229999999999</v>
          </cell>
          <cell r="EB59">
            <v>1282.5730000000001</v>
          </cell>
          <cell r="EC59">
            <v>676.94899999999996</v>
          </cell>
          <cell r="ED59">
            <v>1262.989</v>
          </cell>
          <cell r="EE59">
            <v>844.17200000000003</v>
          </cell>
          <cell r="EF59">
            <v>418.81700000000001</v>
          </cell>
          <cell r="EG59">
            <v>77.876000000000005</v>
          </cell>
          <cell r="EH59">
            <v>43.401000000000003</v>
          </cell>
          <cell r="EI59">
            <v>34.475000000000001</v>
          </cell>
          <cell r="EJ59">
            <v>27.853000000000002</v>
          </cell>
          <cell r="EK59">
            <v>22.675000000000001</v>
          </cell>
          <cell r="EL59">
            <v>5.1779999999999999</v>
          </cell>
          <cell r="EM59">
            <v>20.045999999999999</v>
          </cell>
          <cell r="EN59">
            <v>11.125999999999999</v>
          </cell>
          <cell r="EO59">
            <v>8.92</v>
          </cell>
          <cell r="EP59">
            <v>29.977</v>
          </cell>
          <cell r="EQ59">
            <v>9.6</v>
          </cell>
          <cell r="ER59">
            <v>20.376000000000001</v>
          </cell>
          <cell r="ES59">
            <v>100.279</v>
          </cell>
          <cell r="ET59">
            <v>64.650000000000006</v>
          </cell>
          <cell r="EU59">
            <v>35.628999999999998</v>
          </cell>
          <cell r="EV59">
            <v>34.536000000000001</v>
          </cell>
          <cell r="EW59">
            <v>25.709</v>
          </cell>
          <cell r="EX59">
            <v>8.8279999999999994</v>
          </cell>
          <cell r="EY59">
            <v>33.389000000000003</v>
          </cell>
          <cell r="EZ59">
            <v>21.922999999999998</v>
          </cell>
          <cell r="FA59">
            <v>11.465999999999999</v>
          </cell>
          <cell r="FB59">
            <v>32.353999999999999</v>
          </cell>
          <cell r="FC59">
            <v>17.018000000000001</v>
          </cell>
          <cell r="FD59">
            <v>15.336</v>
          </cell>
          <cell r="FE59">
            <v>518.37900000000002</v>
          </cell>
          <cell r="FF59">
            <v>330.351</v>
          </cell>
          <cell r="FG59">
            <v>188.02799999999999</v>
          </cell>
          <cell r="FH59">
            <v>12161.798000000001</v>
          </cell>
          <cell r="FI59">
            <v>6392.53</v>
          </cell>
          <cell r="FJ59">
            <v>5769.268</v>
          </cell>
          <cell r="FK59">
            <v>2397.5520000000001</v>
          </cell>
          <cell r="FL59">
            <v>1230.1089999999999</v>
          </cell>
          <cell r="FM59">
            <v>1167.443</v>
          </cell>
          <cell r="FN59">
            <v>1069.1479999999999</v>
          </cell>
          <cell r="FO59">
            <v>583.74699999999996</v>
          </cell>
          <cell r="FP59">
            <v>485.4</v>
          </cell>
          <cell r="FQ59">
            <v>470.05099999999999</v>
          </cell>
          <cell r="FR59">
            <v>252.20099999999999</v>
          </cell>
          <cell r="FS59">
            <v>217.85</v>
          </cell>
          <cell r="FT59">
            <v>597.30999999999995</v>
          </cell>
          <cell r="FU59">
            <v>330.60599999999999</v>
          </cell>
          <cell r="FV59">
            <v>266.70400000000001</v>
          </cell>
          <cell r="FW59">
            <v>601.59299999999996</v>
          </cell>
          <cell r="FX59">
            <v>324.37299999999999</v>
          </cell>
          <cell r="FY59">
            <v>277.221</v>
          </cell>
          <cell r="FZ59">
            <v>464.20800000000003</v>
          </cell>
          <cell r="GA59">
            <v>257.57</v>
          </cell>
          <cell r="GB59">
            <v>206.63800000000001</v>
          </cell>
          <cell r="GC59">
            <v>322.23</v>
          </cell>
          <cell r="GD59">
            <v>190.53899999999999</v>
          </cell>
          <cell r="GE59">
            <v>131.691</v>
          </cell>
          <cell r="GF59">
            <v>408.49200000000002</v>
          </cell>
          <cell r="GG59">
            <v>211.667</v>
          </cell>
          <cell r="GH59">
            <v>196.82499999999999</v>
          </cell>
          <cell r="GI59">
            <v>135.62299999999999</v>
          </cell>
          <cell r="GJ59">
            <v>102.595</v>
          </cell>
          <cell r="GK59">
            <v>33.027999999999999</v>
          </cell>
          <cell r="GL59">
            <v>166.62299999999999</v>
          </cell>
          <cell r="GM59">
            <v>72.061999999999998</v>
          </cell>
          <cell r="GN59">
            <v>94.561000000000007</v>
          </cell>
          <cell r="GO59">
            <v>106.246</v>
          </cell>
          <cell r="GP59">
            <v>37.009</v>
          </cell>
          <cell r="GQ59">
            <v>69.236999999999995</v>
          </cell>
          <cell r="GR59">
            <v>338.42599999999999</v>
          </cell>
          <cell r="GS59">
            <v>181.542</v>
          </cell>
          <cell r="GT59">
            <v>156.88300000000001</v>
          </cell>
          <cell r="GU59">
            <v>181.488</v>
          </cell>
          <cell r="GV59">
            <v>123.90600000000001</v>
          </cell>
          <cell r="GW59">
            <v>57.582000000000001</v>
          </cell>
          <cell r="GX59">
            <v>95.064999999999998</v>
          </cell>
          <cell r="GY59">
            <v>41.500999999999998</v>
          </cell>
          <cell r="GZ59">
            <v>53.564</v>
          </cell>
          <cell r="HA59">
            <v>61.872999999999998</v>
          </cell>
          <cell r="HB59">
            <v>16.135999999999999</v>
          </cell>
          <cell r="HC59">
            <v>45.738</v>
          </cell>
          <cell r="HD59">
            <v>708.65200000000004</v>
          </cell>
          <cell r="HE59">
            <v>379.65300000000002</v>
          </cell>
          <cell r="HF59">
            <v>328.99900000000002</v>
          </cell>
          <cell r="HG59">
            <v>360.495</v>
          </cell>
          <cell r="HH59">
            <v>204.09399999999999</v>
          </cell>
          <cell r="HI59">
            <v>156.40100000000001</v>
          </cell>
          <cell r="HJ59">
            <v>1328.404</v>
          </cell>
          <cell r="HK59">
            <v>646.36099999999999</v>
          </cell>
          <cell r="HL59">
            <v>682.04300000000001</v>
          </cell>
          <cell r="HM59">
            <v>9764.2459999999992</v>
          </cell>
          <cell r="HN59">
            <v>5162.4219999999996</v>
          </cell>
          <cell r="HO59">
            <v>4601.8249999999998</v>
          </cell>
          <cell r="HP59">
            <v>8061.7520000000004</v>
          </cell>
          <cell r="HQ59">
            <v>4068.0230000000001</v>
          </cell>
          <cell r="HR59">
            <v>3993.7289999999998</v>
          </cell>
          <cell r="HS59">
            <v>7641.8140000000003</v>
          </cell>
          <cell r="HT59">
            <v>3868.9319999999998</v>
          </cell>
          <cell r="HU59">
            <v>3772.8820000000001</v>
          </cell>
          <cell r="HV59">
            <v>218.637</v>
          </cell>
          <cell r="HW59">
            <v>102.428</v>
          </cell>
          <cell r="HX59">
            <v>116.21</v>
          </cell>
          <cell r="HY59">
            <v>199.82900000000001</v>
          </cell>
          <cell r="HZ59">
            <v>95.727999999999994</v>
          </cell>
          <cell r="IA59">
            <v>104.101</v>
          </cell>
          <cell r="IB59">
            <v>6307.067</v>
          </cell>
          <cell r="IC59">
            <v>3303.7339999999999</v>
          </cell>
          <cell r="ID59">
            <v>3003.3330000000001</v>
          </cell>
          <cell r="IE59">
            <v>408.69099999999997</v>
          </cell>
          <cell r="IF59">
            <v>137.583</v>
          </cell>
          <cell r="IG59">
            <v>271.108</v>
          </cell>
          <cell r="IH59">
            <v>107.639</v>
          </cell>
          <cell r="II59">
            <v>67.391000000000005</v>
          </cell>
          <cell r="IJ59">
            <v>40.247999999999998</v>
          </cell>
          <cell r="IK59">
            <v>131.52000000000001</v>
          </cell>
          <cell r="IL59">
            <v>39.914000000000001</v>
          </cell>
          <cell r="IM59">
            <v>91.605000000000004</v>
          </cell>
          <cell r="IN59">
            <v>169.53200000000001</v>
          </cell>
          <cell r="IO59">
            <v>30.277000000000001</v>
          </cell>
          <cell r="IP59">
            <v>139.255</v>
          </cell>
          <cell r="IQ59">
            <v>372.39600000000002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12980.137000000001</v>
          </cell>
          <cell r="C71">
            <v>6826.991</v>
          </cell>
          <cell r="D71">
            <v>6153.1459999999997</v>
          </cell>
          <cell r="E71">
            <v>2397.5030000000002</v>
          </cell>
          <cell r="F71">
            <v>1224.088</v>
          </cell>
          <cell r="G71">
            <v>1173.415</v>
          </cell>
          <cell r="H71">
            <v>1056.5350000000001</v>
          </cell>
          <cell r="I71">
            <v>575.74400000000003</v>
          </cell>
          <cell r="J71">
            <v>480.791</v>
          </cell>
          <cell r="K71">
            <v>513.17600000000004</v>
          </cell>
          <cell r="L71">
            <v>283.62299999999999</v>
          </cell>
          <cell r="M71">
            <v>229.553</v>
          </cell>
          <cell r="N71">
            <v>542.49900000000002</v>
          </cell>
          <cell r="O71">
            <v>291.54500000000002</v>
          </cell>
          <cell r="P71">
            <v>250.95400000000001</v>
          </cell>
          <cell r="Q71">
            <v>605.09299999999996</v>
          </cell>
          <cell r="R71">
            <v>331.42200000000003</v>
          </cell>
          <cell r="S71">
            <v>273.67200000000003</v>
          </cell>
          <cell r="T71">
            <v>449.06799999999998</v>
          </cell>
          <cell r="U71">
            <v>243.01</v>
          </cell>
          <cell r="V71">
            <v>206.05699999999999</v>
          </cell>
          <cell r="W71">
            <v>360.26</v>
          </cell>
          <cell r="X71">
            <v>212.083</v>
          </cell>
          <cell r="Y71">
            <v>148.178</v>
          </cell>
          <cell r="Z71">
            <v>347.37099999999998</v>
          </cell>
          <cell r="AA71">
            <v>177.72</v>
          </cell>
          <cell r="AB71">
            <v>169.65199999999999</v>
          </cell>
          <cell r="AC71">
            <v>126.82599999999999</v>
          </cell>
          <cell r="AD71">
            <v>92.260999999999996</v>
          </cell>
          <cell r="AE71">
            <v>34.564999999999998</v>
          </cell>
          <cell r="AF71">
            <v>124.227</v>
          </cell>
          <cell r="AG71">
            <v>56.262999999999998</v>
          </cell>
          <cell r="AH71">
            <v>67.963999999999999</v>
          </cell>
          <cell r="AI71">
            <v>96.317999999999998</v>
          </cell>
          <cell r="AJ71">
            <v>29.196000000000002</v>
          </cell>
          <cell r="AK71">
            <v>67.122</v>
          </cell>
          <cell r="AL71">
            <v>348.90300000000002</v>
          </cell>
          <cell r="AM71">
            <v>185.941</v>
          </cell>
          <cell r="AN71">
            <v>162.96199999999999</v>
          </cell>
          <cell r="AO71">
            <v>181.14500000000001</v>
          </cell>
          <cell r="AP71">
            <v>123.94799999999999</v>
          </cell>
          <cell r="AQ71">
            <v>57.195999999999998</v>
          </cell>
          <cell r="AR71">
            <v>96.319000000000003</v>
          </cell>
          <cell r="AS71">
            <v>42.31</v>
          </cell>
          <cell r="AT71">
            <v>54.009</v>
          </cell>
          <cell r="AU71">
            <v>71.44</v>
          </cell>
          <cell r="AV71">
            <v>19.683</v>
          </cell>
          <cell r="AW71">
            <v>51.756999999999998</v>
          </cell>
          <cell r="AX71">
            <v>724.12</v>
          </cell>
          <cell r="AY71">
            <v>381.43700000000001</v>
          </cell>
          <cell r="AZ71">
            <v>342.68299999999999</v>
          </cell>
          <cell r="BA71">
            <v>332.41500000000002</v>
          </cell>
          <cell r="BB71">
            <v>194.30699999999999</v>
          </cell>
          <cell r="BC71">
            <v>138.108</v>
          </cell>
          <cell r="BD71">
            <v>1340.9680000000001</v>
          </cell>
          <cell r="BE71">
            <v>648.34400000000005</v>
          </cell>
          <cell r="BF71">
            <v>692.62400000000002</v>
          </cell>
          <cell r="BG71">
            <v>10582.634</v>
          </cell>
          <cell r="BH71">
            <v>5602.9030000000002</v>
          </cell>
          <cell r="BI71">
            <v>4979.7309999999998</v>
          </cell>
          <cell r="BJ71">
            <v>8612.4920000000002</v>
          </cell>
          <cell r="BK71">
            <v>4315.7169999999996</v>
          </cell>
          <cell r="BL71">
            <v>4296.7759999999998</v>
          </cell>
          <cell r="BM71">
            <v>8182.3159999999998</v>
          </cell>
          <cell r="BN71">
            <v>4112.3950000000004</v>
          </cell>
          <cell r="BO71">
            <v>4069.92</v>
          </cell>
          <cell r="BP71">
            <v>206.63200000000001</v>
          </cell>
          <cell r="BQ71">
            <v>88.808999999999997</v>
          </cell>
          <cell r="BR71">
            <v>117.82299999999999</v>
          </cell>
          <cell r="BS71">
            <v>220.27099999999999</v>
          </cell>
          <cell r="BT71">
            <v>113.452</v>
          </cell>
          <cell r="BU71">
            <v>106.819</v>
          </cell>
          <cell r="BV71">
            <v>6513.64</v>
          </cell>
          <cell r="BW71">
            <v>3356.1959999999999</v>
          </cell>
          <cell r="BX71">
            <v>3157.444</v>
          </cell>
          <cell r="BY71">
            <v>467.64699999999999</v>
          </cell>
          <cell r="BZ71">
            <v>158.71799999999999</v>
          </cell>
          <cell r="CA71">
            <v>308.92899999999997</v>
          </cell>
          <cell r="CB71">
            <v>125.652</v>
          </cell>
          <cell r="CC71">
            <v>69.317999999999998</v>
          </cell>
          <cell r="CD71">
            <v>56.334000000000003</v>
          </cell>
          <cell r="CE71">
            <v>141.46899999999999</v>
          </cell>
          <cell r="CF71">
            <v>46.680999999999997</v>
          </cell>
          <cell r="CG71">
            <v>94.787999999999997</v>
          </cell>
          <cell r="CH71">
            <v>200.52699999999999</v>
          </cell>
          <cell r="CI71">
            <v>42.72</v>
          </cell>
          <cell r="CJ71">
            <v>157.80799999999999</v>
          </cell>
          <cell r="CK71">
            <v>427.76900000000001</v>
          </cell>
          <cell r="CL71">
            <v>155.97499999999999</v>
          </cell>
          <cell r="CM71">
            <v>271.79399999999998</v>
          </cell>
          <cell r="CN71">
            <v>123.462</v>
          </cell>
          <cell r="CO71">
            <v>79.210999999999999</v>
          </cell>
          <cell r="CP71">
            <v>44.250999999999998</v>
          </cell>
          <cell r="CQ71">
            <v>145.06299999999999</v>
          </cell>
          <cell r="CR71">
            <v>40.546999999999997</v>
          </cell>
          <cell r="CS71">
            <v>104.51600000000001</v>
          </cell>
          <cell r="CT71">
            <v>159.244</v>
          </cell>
          <cell r="CU71">
            <v>36.218000000000004</v>
          </cell>
          <cell r="CV71">
            <v>123.026</v>
          </cell>
          <cell r="CW71">
            <v>1203.4349999999999</v>
          </cell>
          <cell r="CX71">
            <v>644.827</v>
          </cell>
          <cell r="CY71">
            <v>558.60900000000004</v>
          </cell>
          <cell r="CZ71">
            <v>941.39</v>
          </cell>
          <cell r="DA71">
            <v>468.76100000000002</v>
          </cell>
          <cell r="DB71">
            <v>472.62900000000002</v>
          </cell>
          <cell r="DC71">
            <v>7671.1019999999999</v>
          </cell>
          <cell r="DD71">
            <v>3846.9560000000001</v>
          </cell>
          <cell r="DE71">
            <v>3824.1460000000002</v>
          </cell>
          <cell r="DF71">
            <v>810.53200000000004</v>
          </cell>
          <cell r="DG71">
            <v>393.51600000000002</v>
          </cell>
          <cell r="DH71">
            <v>417.01600000000002</v>
          </cell>
          <cell r="DI71">
            <v>7801.9610000000002</v>
          </cell>
          <cell r="DJ71">
            <v>3922.201</v>
          </cell>
          <cell r="DK71">
            <v>3879.76</v>
          </cell>
          <cell r="DL71">
            <v>1312.3679999999999</v>
          </cell>
          <cell r="DM71">
            <v>651.94399999999996</v>
          </cell>
          <cell r="DN71">
            <v>660.42399999999998</v>
          </cell>
          <cell r="DO71">
            <v>501.83600000000001</v>
          </cell>
          <cell r="DP71">
            <v>258.428</v>
          </cell>
          <cell r="DQ71">
            <v>243.40899999999999</v>
          </cell>
          <cell r="DR71">
            <v>370.97699999999998</v>
          </cell>
          <cell r="DS71">
            <v>183.18199999999999</v>
          </cell>
          <cell r="DT71">
            <v>187.79499999999999</v>
          </cell>
          <cell r="DU71">
            <v>439.55399999999997</v>
          </cell>
          <cell r="DV71">
            <v>210.333</v>
          </cell>
          <cell r="DW71">
            <v>229.221</v>
          </cell>
          <cell r="DX71">
            <v>7300.1239999999998</v>
          </cell>
          <cell r="DY71">
            <v>3663.7730000000001</v>
          </cell>
          <cell r="DZ71">
            <v>3636.3510000000001</v>
          </cell>
          <cell r="EA71">
            <v>1970.1420000000001</v>
          </cell>
          <cell r="EB71">
            <v>1287.1869999999999</v>
          </cell>
          <cell r="EC71">
            <v>682.95500000000004</v>
          </cell>
          <cell r="ED71">
            <v>1213.6759999999999</v>
          </cell>
          <cell r="EE71">
            <v>806.04600000000005</v>
          </cell>
          <cell r="EF71">
            <v>407.63</v>
          </cell>
          <cell r="EG71">
            <v>84.67</v>
          </cell>
          <cell r="EH71">
            <v>50.215000000000003</v>
          </cell>
          <cell r="EI71">
            <v>34.454999999999998</v>
          </cell>
          <cell r="EJ71">
            <v>26.869</v>
          </cell>
          <cell r="EK71">
            <v>21.969000000000001</v>
          </cell>
          <cell r="EL71">
            <v>4.9000000000000004</v>
          </cell>
          <cell r="EM71">
            <v>27.908000000000001</v>
          </cell>
          <cell r="EN71">
            <v>19.751999999999999</v>
          </cell>
          <cell r="EO71">
            <v>8.1560000000000006</v>
          </cell>
          <cell r="EP71">
            <v>29.893000000000001</v>
          </cell>
          <cell r="EQ71">
            <v>8.4939999999999998</v>
          </cell>
          <cell r="ER71">
            <v>21.399000000000001</v>
          </cell>
          <cell r="ES71">
            <v>97.043000000000006</v>
          </cell>
          <cell r="ET71">
            <v>55.387999999999998</v>
          </cell>
          <cell r="EU71">
            <v>41.655000000000001</v>
          </cell>
          <cell r="EV71">
            <v>31.463000000000001</v>
          </cell>
          <cell r="EW71">
            <v>23.178000000000001</v>
          </cell>
          <cell r="EX71">
            <v>8.2850000000000001</v>
          </cell>
          <cell r="EY71">
            <v>30.812999999999999</v>
          </cell>
          <cell r="EZ71">
            <v>17.739999999999998</v>
          </cell>
          <cell r="FA71">
            <v>13.073</v>
          </cell>
          <cell r="FB71">
            <v>34.767000000000003</v>
          </cell>
          <cell r="FC71">
            <v>14.47</v>
          </cell>
          <cell r="FD71">
            <v>20.297000000000001</v>
          </cell>
          <cell r="FE71">
            <v>574.75199999999995</v>
          </cell>
          <cell r="FF71">
            <v>375.53699999999998</v>
          </cell>
          <cell r="FG71">
            <v>199.21600000000001</v>
          </cell>
          <cell r="FH71">
            <v>12385.513000000001</v>
          </cell>
          <cell r="FI71">
            <v>6475.1790000000001</v>
          </cell>
          <cell r="FJ71">
            <v>5910.3339999999998</v>
          </cell>
          <cell r="FK71">
            <v>2374.297</v>
          </cell>
          <cell r="FL71">
            <v>1211.146</v>
          </cell>
          <cell r="FM71">
            <v>1163.1510000000001</v>
          </cell>
          <cell r="FN71">
            <v>1051.1010000000001</v>
          </cell>
          <cell r="FO71">
            <v>572.89200000000005</v>
          </cell>
          <cell r="FP71">
            <v>478.21</v>
          </cell>
          <cell r="FQ71">
            <v>510.96300000000002</v>
          </cell>
          <cell r="FR71">
            <v>281.56</v>
          </cell>
          <cell r="FS71">
            <v>229.40299999999999</v>
          </cell>
          <cell r="FT71">
            <v>539.27800000000002</v>
          </cell>
          <cell r="FU71">
            <v>290.75599999999997</v>
          </cell>
          <cell r="FV71">
            <v>248.52199999999999</v>
          </cell>
          <cell r="FW71">
            <v>602.75300000000004</v>
          </cell>
          <cell r="FX71">
            <v>329.613</v>
          </cell>
          <cell r="FY71">
            <v>273.14</v>
          </cell>
          <cell r="FZ71">
            <v>445.97399999999999</v>
          </cell>
          <cell r="GA71">
            <v>241.96700000000001</v>
          </cell>
          <cell r="GB71">
            <v>204.00700000000001</v>
          </cell>
          <cell r="GC71">
            <v>358.89800000000002</v>
          </cell>
          <cell r="GD71">
            <v>210.87</v>
          </cell>
          <cell r="GE71">
            <v>148.02799999999999</v>
          </cell>
          <cell r="GF71">
            <v>346.01</v>
          </cell>
          <cell r="GG71">
            <v>176.74</v>
          </cell>
          <cell r="GH71">
            <v>169.27</v>
          </cell>
          <cell r="GI71">
            <v>126.444</v>
          </cell>
          <cell r="GJ71">
            <v>92.260999999999996</v>
          </cell>
          <cell r="GK71">
            <v>34.183999999999997</v>
          </cell>
          <cell r="GL71">
            <v>124.227</v>
          </cell>
          <cell r="GM71">
            <v>56.262999999999998</v>
          </cell>
          <cell r="GN71">
            <v>67.963999999999999</v>
          </cell>
          <cell r="GO71">
            <v>95.337999999999994</v>
          </cell>
          <cell r="GP71">
            <v>28.216000000000001</v>
          </cell>
          <cell r="GQ71">
            <v>67.122</v>
          </cell>
          <cell r="GR71">
            <v>346.19299999999998</v>
          </cell>
          <cell r="GS71">
            <v>185.28200000000001</v>
          </cell>
          <cell r="GT71">
            <v>160.91200000000001</v>
          </cell>
          <cell r="GU71">
            <v>180.68199999999999</v>
          </cell>
          <cell r="GV71">
            <v>123.486</v>
          </cell>
          <cell r="GW71">
            <v>57.195999999999998</v>
          </cell>
          <cell r="GX71">
            <v>95.852999999999994</v>
          </cell>
          <cell r="GY71">
            <v>42.113</v>
          </cell>
          <cell r="GZ71">
            <v>53.74</v>
          </cell>
          <cell r="HA71">
            <v>69.658000000000001</v>
          </cell>
          <cell r="HB71">
            <v>19.683</v>
          </cell>
          <cell r="HC71">
            <v>49.975000000000001</v>
          </cell>
          <cell r="HD71">
            <v>720.31</v>
          </cell>
          <cell r="HE71">
            <v>378.79300000000001</v>
          </cell>
          <cell r="HF71">
            <v>341.51600000000002</v>
          </cell>
          <cell r="HG71">
            <v>330.791</v>
          </cell>
          <cell r="HH71">
            <v>194.09800000000001</v>
          </cell>
          <cell r="HI71">
            <v>136.69300000000001</v>
          </cell>
          <cell r="HJ71">
            <v>1323.1959999999999</v>
          </cell>
          <cell r="HK71">
            <v>638.255</v>
          </cell>
          <cell r="HL71">
            <v>684.94200000000001</v>
          </cell>
          <cell r="HM71">
            <v>10011.215</v>
          </cell>
          <cell r="HN71">
            <v>5264.0330000000004</v>
          </cell>
          <cell r="HO71">
            <v>4747.183</v>
          </cell>
          <cell r="HP71">
            <v>8301.5400000000009</v>
          </cell>
          <cell r="HQ71">
            <v>4157.3100000000004</v>
          </cell>
          <cell r="HR71">
            <v>4144.2299999999996</v>
          </cell>
          <cell r="HS71">
            <v>7876.4970000000003</v>
          </cell>
          <cell r="HT71">
            <v>3956.8780000000002</v>
          </cell>
          <cell r="HU71">
            <v>3919.6190000000001</v>
          </cell>
          <cell r="HV71">
            <v>205.66200000000001</v>
          </cell>
          <cell r="HW71">
            <v>88.073999999999998</v>
          </cell>
          <cell r="HX71">
            <v>117.58799999999999</v>
          </cell>
          <cell r="HY71">
            <v>217.262</v>
          </cell>
          <cell r="HZ71">
            <v>111.598</v>
          </cell>
          <cell r="IA71">
            <v>105.664</v>
          </cell>
          <cell r="IB71">
            <v>6280.7250000000004</v>
          </cell>
          <cell r="IC71">
            <v>3240.3989999999999</v>
          </cell>
          <cell r="ID71">
            <v>3040.326</v>
          </cell>
          <cell r="IE71">
            <v>458.64100000000002</v>
          </cell>
          <cell r="IF71">
            <v>154.31200000000001</v>
          </cell>
          <cell r="IG71">
            <v>304.32799999999997</v>
          </cell>
          <cell r="IH71">
            <v>123.663</v>
          </cell>
          <cell r="II71">
            <v>68.617999999999995</v>
          </cell>
          <cell r="IJ71">
            <v>55.043999999999997</v>
          </cell>
          <cell r="IK71">
            <v>138.42099999999999</v>
          </cell>
          <cell r="IL71">
            <v>44.823999999999998</v>
          </cell>
          <cell r="IM71">
            <v>93.596999999999994</v>
          </cell>
          <cell r="IN71">
            <v>196.55699999999999</v>
          </cell>
          <cell r="IO71">
            <v>40.869999999999997</v>
          </cell>
          <cell r="IP71">
            <v>155.68700000000001</v>
          </cell>
          <cell r="IQ71">
            <v>400.35599999999999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12947.324000000001</v>
          </cell>
          <cell r="C83">
            <v>6797.5029999999997</v>
          </cell>
          <cell r="D83">
            <v>6149.8209999999999</v>
          </cell>
          <cell r="E83">
            <v>2276.9609999999998</v>
          </cell>
          <cell r="F83">
            <v>1144.857</v>
          </cell>
          <cell r="G83">
            <v>1132.105</v>
          </cell>
          <cell r="H83">
            <v>973.84900000000005</v>
          </cell>
          <cell r="I83">
            <v>508.43099999999998</v>
          </cell>
          <cell r="J83">
            <v>465.41800000000001</v>
          </cell>
          <cell r="K83">
            <v>396.75099999999998</v>
          </cell>
          <cell r="L83">
            <v>207.79599999999999</v>
          </cell>
          <cell r="M83">
            <v>188.95599999999999</v>
          </cell>
          <cell r="N83">
            <v>573.85400000000004</v>
          </cell>
          <cell r="O83">
            <v>299.11099999999999</v>
          </cell>
          <cell r="P83">
            <v>274.74299999999999</v>
          </cell>
          <cell r="Q83">
            <v>510.00599999999997</v>
          </cell>
          <cell r="R83">
            <v>264.98399999999998</v>
          </cell>
          <cell r="S83">
            <v>245.02199999999999</v>
          </cell>
          <cell r="T83">
            <v>457.52600000000001</v>
          </cell>
          <cell r="U83">
            <v>238.554</v>
          </cell>
          <cell r="V83">
            <v>218.97200000000001</v>
          </cell>
          <cell r="W83">
            <v>309.50299999999999</v>
          </cell>
          <cell r="X83">
            <v>172.23099999999999</v>
          </cell>
          <cell r="Y83">
            <v>137.27199999999999</v>
          </cell>
          <cell r="Z83">
            <v>364.15</v>
          </cell>
          <cell r="AA83">
            <v>180.55199999999999</v>
          </cell>
          <cell r="AB83">
            <v>183.59800000000001</v>
          </cell>
          <cell r="AC83">
            <v>113.82</v>
          </cell>
          <cell r="AD83">
            <v>70.938000000000002</v>
          </cell>
          <cell r="AE83">
            <v>42.881999999999998</v>
          </cell>
          <cell r="AF83">
            <v>144.297</v>
          </cell>
          <cell r="AG83">
            <v>72.412999999999997</v>
          </cell>
          <cell r="AH83">
            <v>71.884</v>
          </cell>
          <cell r="AI83">
            <v>106.033</v>
          </cell>
          <cell r="AJ83">
            <v>37.200000000000003</v>
          </cell>
          <cell r="AK83">
            <v>68.832999999999998</v>
          </cell>
          <cell r="AL83">
            <v>300.19600000000003</v>
          </cell>
          <cell r="AM83">
            <v>155.649</v>
          </cell>
          <cell r="AN83">
            <v>144.547</v>
          </cell>
          <cell r="AO83">
            <v>136.59800000000001</v>
          </cell>
          <cell r="AP83">
            <v>86.959000000000003</v>
          </cell>
          <cell r="AQ83">
            <v>49.637999999999998</v>
          </cell>
          <cell r="AR83">
            <v>100.11</v>
          </cell>
          <cell r="AS83">
            <v>49.862000000000002</v>
          </cell>
          <cell r="AT83">
            <v>50.247999999999998</v>
          </cell>
          <cell r="AU83">
            <v>63.488</v>
          </cell>
          <cell r="AV83">
            <v>18.827999999999999</v>
          </cell>
          <cell r="AW83">
            <v>44.66</v>
          </cell>
          <cell r="AX83">
            <v>649.88400000000001</v>
          </cell>
          <cell r="AY83">
            <v>337.46100000000001</v>
          </cell>
          <cell r="AZ83">
            <v>312.423</v>
          </cell>
          <cell r="BA83">
            <v>323.96499999999997</v>
          </cell>
          <cell r="BB83">
            <v>170.97</v>
          </cell>
          <cell r="BC83">
            <v>152.995</v>
          </cell>
          <cell r="BD83">
            <v>1303.1120000000001</v>
          </cell>
          <cell r="BE83">
            <v>636.42499999999995</v>
          </cell>
          <cell r="BF83">
            <v>666.68700000000001</v>
          </cell>
          <cell r="BG83">
            <v>10670.362999999999</v>
          </cell>
          <cell r="BH83">
            <v>5652.6459999999997</v>
          </cell>
          <cell r="BI83">
            <v>5017.7169999999996</v>
          </cell>
          <cell r="BJ83">
            <v>8661.5280000000002</v>
          </cell>
          <cell r="BK83">
            <v>4360.5659999999998</v>
          </cell>
          <cell r="BL83">
            <v>4300.9629999999997</v>
          </cell>
          <cell r="BM83">
            <v>8226.4050000000007</v>
          </cell>
          <cell r="BN83">
            <v>4165.5240000000003</v>
          </cell>
          <cell r="BO83">
            <v>4060.88</v>
          </cell>
          <cell r="BP83">
            <v>239.614</v>
          </cell>
          <cell r="BQ83">
            <v>100.705</v>
          </cell>
          <cell r="BR83">
            <v>138.90899999999999</v>
          </cell>
          <cell r="BS83">
            <v>187.834</v>
          </cell>
          <cell r="BT83">
            <v>89.635999999999996</v>
          </cell>
          <cell r="BU83">
            <v>98.197999999999993</v>
          </cell>
          <cell r="BV83">
            <v>6291.4849999999997</v>
          </cell>
          <cell r="BW83">
            <v>3270.0970000000002</v>
          </cell>
          <cell r="BX83">
            <v>3021.3879999999999</v>
          </cell>
          <cell r="BY83">
            <v>599.73</v>
          </cell>
          <cell r="BZ83">
            <v>221.279</v>
          </cell>
          <cell r="CA83">
            <v>378.45100000000002</v>
          </cell>
          <cell r="CB83">
            <v>142.084</v>
          </cell>
          <cell r="CC83">
            <v>86.116</v>
          </cell>
          <cell r="CD83">
            <v>55.968000000000004</v>
          </cell>
          <cell r="CE83">
            <v>228.322</v>
          </cell>
          <cell r="CF83">
            <v>90.382999999999996</v>
          </cell>
          <cell r="CG83">
            <v>137.93899999999999</v>
          </cell>
          <cell r="CH83">
            <v>229.32400000000001</v>
          </cell>
          <cell r="CI83">
            <v>44.78</v>
          </cell>
          <cell r="CJ83">
            <v>184.54499999999999</v>
          </cell>
          <cell r="CK83">
            <v>558.05399999999997</v>
          </cell>
          <cell r="CL83">
            <v>229.517</v>
          </cell>
          <cell r="CM83">
            <v>328.53699999999998</v>
          </cell>
          <cell r="CN83">
            <v>167.142</v>
          </cell>
          <cell r="CO83">
            <v>112.166</v>
          </cell>
          <cell r="CP83">
            <v>54.975999999999999</v>
          </cell>
          <cell r="CQ83">
            <v>182.64400000000001</v>
          </cell>
          <cell r="CR83">
            <v>66.878</v>
          </cell>
          <cell r="CS83">
            <v>115.76600000000001</v>
          </cell>
          <cell r="CT83">
            <v>208.267</v>
          </cell>
          <cell r="CU83">
            <v>50.472000000000001</v>
          </cell>
          <cell r="CV83">
            <v>157.79499999999999</v>
          </cell>
          <cell r="CW83">
            <v>1212.26</v>
          </cell>
          <cell r="CX83">
            <v>639.67399999999998</v>
          </cell>
          <cell r="CY83">
            <v>572.58600000000001</v>
          </cell>
          <cell r="CZ83">
            <v>887.31899999999996</v>
          </cell>
          <cell r="DA83">
            <v>430.05700000000002</v>
          </cell>
          <cell r="DB83">
            <v>457.262</v>
          </cell>
          <cell r="DC83">
            <v>7774.21</v>
          </cell>
          <cell r="DD83">
            <v>3930.509</v>
          </cell>
          <cell r="DE83">
            <v>3843.7</v>
          </cell>
          <cell r="DF83">
            <v>859.93200000000002</v>
          </cell>
          <cell r="DG83">
            <v>389.53899999999999</v>
          </cell>
          <cell r="DH83">
            <v>470.39299999999997</v>
          </cell>
          <cell r="DI83">
            <v>7801.5959999999995</v>
          </cell>
          <cell r="DJ83">
            <v>3971.0259999999998</v>
          </cell>
          <cell r="DK83">
            <v>3830.57</v>
          </cell>
          <cell r="DL83">
            <v>1324.1089999999999</v>
          </cell>
          <cell r="DM83">
            <v>623.85299999999995</v>
          </cell>
          <cell r="DN83">
            <v>700.25599999999997</v>
          </cell>
          <cell r="DO83">
            <v>464.17700000000002</v>
          </cell>
          <cell r="DP83">
            <v>234.31299999999999</v>
          </cell>
          <cell r="DQ83">
            <v>229.863</v>
          </cell>
          <cell r="DR83">
            <v>436.79</v>
          </cell>
          <cell r="DS83">
            <v>193.79599999999999</v>
          </cell>
          <cell r="DT83">
            <v>242.994</v>
          </cell>
          <cell r="DU83">
            <v>423.142</v>
          </cell>
          <cell r="DV83">
            <v>195.74299999999999</v>
          </cell>
          <cell r="DW83">
            <v>227.399</v>
          </cell>
          <cell r="DX83">
            <v>7337.42</v>
          </cell>
          <cell r="DY83">
            <v>3736.7130000000002</v>
          </cell>
          <cell r="DZ83">
            <v>3600.7069999999999</v>
          </cell>
          <cell r="EA83">
            <v>2008.835</v>
          </cell>
          <cell r="EB83">
            <v>1292.0809999999999</v>
          </cell>
          <cell r="EC83">
            <v>716.75400000000002</v>
          </cell>
          <cell r="ED83">
            <v>1142.694</v>
          </cell>
          <cell r="EE83">
            <v>746.29100000000005</v>
          </cell>
          <cell r="EF83">
            <v>396.40300000000002</v>
          </cell>
          <cell r="EG83">
            <v>127.875</v>
          </cell>
          <cell r="EH83">
            <v>72.213999999999999</v>
          </cell>
          <cell r="EI83">
            <v>55.661000000000001</v>
          </cell>
          <cell r="EJ83">
            <v>37.21</v>
          </cell>
          <cell r="EK83">
            <v>24.518999999999998</v>
          </cell>
          <cell r="EL83">
            <v>12.691000000000001</v>
          </cell>
          <cell r="EM83">
            <v>53.314999999999998</v>
          </cell>
          <cell r="EN83">
            <v>33.704999999999998</v>
          </cell>
          <cell r="EO83">
            <v>19.61</v>
          </cell>
          <cell r="EP83">
            <v>37.35</v>
          </cell>
          <cell r="EQ83">
            <v>13.99</v>
          </cell>
          <cell r="ER83">
            <v>23.36</v>
          </cell>
          <cell r="ES83">
            <v>208.49799999999999</v>
          </cell>
          <cell r="ET83">
            <v>120.47799999999999</v>
          </cell>
          <cell r="EU83">
            <v>88.021000000000001</v>
          </cell>
          <cell r="EV83">
            <v>63.627000000000002</v>
          </cell>
          <cell r="EW83">
            <v>43.603000000000002</v>
          </cell>
          <cell r="EX83">
            <v>20.024000000000001</v>
          </cell>
          <cell r="EY83">
            <v>75.766000000000005</v>
          </cell>
          <cell r="EZ83">
            <v>48.765000000000001</v>
          </cell>
          <cell r="FA83">
            <v>27.001000000000001</v>
          </cell>
          <cell r="FB83">
            <v>69.105000000000004</v>
          </cell>
          <cell r="FC83">
            <v>28.109000000000002</v>
          </cell>
          <cell r="FD83">
            <v>40.996000000000002</v>
          </cell>
          <cell r="FE83">
            <v>529.76700000000005</v>
          </cell>
          <cell r="FF83">
            <v>353.09800000000001</v>
          </cell>
          <cell r="FG83">
            <v>176.66900000000001</v>
          </cell>
          <cell r="FH83">
            <v>12297.233</v>
          </cell>
          <cell r="FI83">
            <v>6402.2020000000002</v>
          </cell>
          <cell r="FJ83">
            <v>5895.0309999999999</v>
          </cell>
          <cell r="FK83">
            <v>2255.3789999999999</v>
          </cell>
          <cell r="FL83">
            <v>1131.239</v>
          </cell>
          <cell r="FM83">
            <v>1124.1410000000001</v>
          </cell>
          <cell r="FN83">
            <v>968.24699999999996</v>
          </cell>
          <cell r="FO83">
            <v>504.678</v>
          </cell>
          <cell r="FP83">
            <v>463.56799999999998</v>
          </cell>
          <cell r="FQ83">
            <v>394.40800000000002</v>
          </cell>
          <cell r="FR83">
            <v>205.97</v>
          </cell>
          <cell r="FS83">
            <v>188.43799999999999</v>
          </cell>
          <cell r="FT83">
            <v>570.59500000000003</v>
          </cell>
          <cell r="FU83">
            <v>297.18400000000003</v>
          </cell>
          <cell r="FV83">
            <v>273.411</v>
          </cell>
          <cell r="FW83">
            <v>505.94600000000003</v>
          </cell>
          <cell r="FX83">
            <v>262.12700000000001</v>
          </cell>
          <cell r="FY83">
            <v>243.81800000000001</v>
          </cell>
          <cell r="FZ83">
            <v>455.98399999999998</v>
          </cell>
          <cell r="GA83">
            <v>237.65799999999999</v>
          </cell>
          <cell r="GB83">
            <v>218.32599999999999</v>
          </cell>
          <cell r="GC83">
            <v>307.58300000000003</v>
          </cell>
          <cell r="GD83">
            <v>171.42500000000001</v>
          </cell>
          <cell r="GE83">
            <v>136.15799999999999</v>
          </cell>
          <cell r="GF83">
            <v>362.822</v>
          </cell>
          <cell r="GG83">
            <v>179.31299999999999</v>
          </cell>
          <cell r="GH83">
            <v>183.50899999999999</v>
          </cell>
          <cell r="GI83">
            <v>113.82</v>
          </cell>
          <cell r="GJ83">
            <v>70.938000000000002</v>
          </cell>
          <cell r="GK83">
            <v>42.881999999999998</v>
          </cell>
          <cell r="GL83">
            <v>143.05799999999999</v>
          </cell>
          <cell r="GM83">
            <v>71.174999999999997</v>
          </cell>
          <cell r="GN83">
            <v>71.884</v>
          </cell>
          <cell r="GO83">
            <v>105.943</v>
          </cell>
          <cell r="GP83">
            <v>37.200000000000003</v>
          </cell>
          <cell r="GQ83">
            <v>68.742999999999995</v>
          </cell>
          <cell r="GR83">
            <v>297.84199999999998</v>
          </cell>
          <cell r="GS83">
            <v>153.94</v>
          </cell>
          <cell r="GT83">
            <v>143.90100000000001</v>
          </cell>
          <cell r="GU83">
            <v>136.56899999999999</v>
          </cell>
          <cell r="GV83">
            <v>86.930999999999997</v>
          </cell>
          <cell r="GW83">
            <v>49.637999999999998</v>
          </cell>
          <cell r="GX83">
            <v>98.400999999999996</v>
          </cell>
          <cell r="GY83">
            <v>48.798000000000002</v>
          </cell>
          <cell r="GZ83">
            <v>49.603000000000002</v>
          </cell>
          <cell r="HA83">
            <v>62.872</v>
          </cell>
          <cell r="HB83">
            <v>18.212</v>
          </cell>
          <cell r="HC83">
            <v>44.66</v>
          </cell>
          <cell r="HD83">
            <v>647.59799999999996</v>
          </cell>
          <cell r="HE83">
            <v>336.37900000000002</v>
          </cell>
          <cell r="HF83">
            <v>311.21899999999999</v>
          </cell>
          <cell r="HG83">
            <v>320.64800000000002</v>
          </cell>
          <cell r="HH83">
            <v>168.29900000000001</v>
          </cell>
          <cell r="HI83">
            <v>152.34899999999999</v>
          </cell>
          <cell r="HJ83">
            <v>1287.133</v>
          </cell>
          <cell r="HK83">
            <v>626.55999999999995</v>
          </cell>
          <cell r="HL83">
            <v>660.572</v>
          </cell>
          <cell r="HM83">
            <v>10041.853999999999</v>
          </cell>
          <cell r="HN83">
            <v>5270.9629999999997</v>
          </cell>
          <cell r="HO83">
            <v>4770.8909999999996</v>
          </cell>
          <cell r="HP83">
            <v>8343.9529999999995</v>
          </cell>
          <cell r="HQ83">
            <v>4193.0569999999998</v>
          </cell>
          <cell r="HR83">
            <v>4150.8969999999999</v>
          </cell>
          <cell r="HS83">
            <v>7915.2449999999999</v>
          </cell>
          <cell r="HT83">
            <v>4001.0030000000002</v>
          </cell>
          <cell r="HU83">
            <v>3914.2420000000002</v>
          </cell>
          <cell r="HV83">
            <v>236.36199999999999</v>
          </cell>
          <cell r="HW83">
            <v>98.137</v>
          </cell>
          <cell r="HX83">
            <v>138.226</v>
          </cell>
          <cell r="HY83">
            <v>185.43100000000001</v>
          </cell>
          <cell r="HZ83">
            <v>89.216999999999999</v>
          </cell>
          <cell r="IA83">
            <v>96.213999999999999</v>
          </cell>
          <cell r="IB83">
            <v>6065.8069999999998</v>
          </cell>
          <cell r="IC83">
            <v>3143.768</v>
          </cell>
          <cell r="ID83">
            <v>2922.0390000000002</v>
          </cell>
          <cell r="IE83">
            <v>589.57100000000003</v>
          </cell>
          <cell r="IF83">
            <v>216.71600000000001</v>
          </cell>
          <cell r="IG83">
            <v>372.85500000000002</v>
          </cell>
          <cell r="IH83">
            <v>139.59200000000001</v>
          </cell>
          <cell r="II83">
            <v>85.8</v>
          </cell>
          <cell r="IJ83">
            <v>53.792000000000002</v>
          </cell>
          <cell r="IK83">
            <v>224.61099999999999</v>
          </cell>
          <cell r="IL83">
            <v>88.527000000000001</v>
          </cell>
          <cell r="IM83">
            <v>136.084</v>
          </cell>
          <cell r="IN83">
            <v>225.36799999999999</v>
          </cell>
          <cell r="IO83">
            <v>42.389000000000003</v>
          </cell>
          <cell r="IP83">
            <v>182.97900000000001</v>
          </cell>
          <cell r="IQ83">
            <v>520.322</v>
          </cell>
        </row>
      </sheetData>
      <sheetData sheetId="5">
        <row r="1">
          <cell r="B1" t="str">
            <v>15-64 years ;  &gt;&gt;&gt; Usual weekly hours decreased with current employer last year ;  &gt; Males ;</v>
          </cell>
          <cell r="C1" t="str">
            <v>15-64 years ;  &gt;&gt;&gt; Usual weekly hours decreased with current employer last year ;  &gt; Females ;</v>
          </cell>
          <cell r="D1" t="str">
            <v>15-64 years ;  &gt;&gt;&gt;&gt; Usual weekly hours decreased with fewer full-time hours last year ;  Persons ;</v>
          </cell>
          <cell r="E1" t="str">
            <v>15-64 years ;  &gt;&gt;&gt;&gt; Usual weekly hours decreased with fewer full-time hours last year ;  &gt; Males ;</v>
          </cell>
          <cell r="F1" t="str">
            <v>15-64 years ;  &gt;&gt;&gt;&gt; Usual weekly hours decreased with fewer full-time hours last year ;  &gt; Females ;</v>
          </cell>
          <cell r="G1" t="str">
            <v>15-64 years ;  &gt;&gt;&gt;&gt; Usual weekly hours decreased from full-time to part-time hours last year ;  Persons ;</v>
          </cell>
          <cell r="H1" t="str">
            <v>15-64 years ;  &gt;&gt;&gt;&gt; Usual weekly hours decreased from full-time to part-time hours last year ;  &gt; Males ;</v>
          </cell>
          <cell r="I1" t="str">
            <v>15-64 years ;  &gt;&gt;&gt;&gt; Usual weekly hours decreased from full-time to part-time hours last year ;  &gt; Females ;</v>
          </cell>
          <cell r="J1" t="str">
            <v>15-64 years ;  &gt;&gt;&gt;&gt; Usual weekly hours decreased with fewer part-time hours last year ;  Persons ;</v>
          </cell>
          <cell r="K1" t="str">
            <v>15-64 years ;  &gt;&gt;&gt;&gt; Usual weekly hours decreased with fewer part-time hours last year ;  &gt; Males ;</v>
          </cell>
          <cell r="L1" t="str">
            <v>15-64 years ;  &gt;&gt;&gt;&gt; Usual weekly hours decreased with fewer part-time hours last year ;  &gt; Females ;</v>
          </cell>
          <cell r="M1" t="str">
            <v>15-64 years ;  &gt;&gt;&gt; Did not know or usual weekly hours varied last year ;  Persons ;</v>
          </cell>
          <cell r="N1" t="str">
            <v>15-64 years ;  &gt;&gt;&gt; Did not know or usual weekly hours varied last year ;  &gt; Males ;</v>
          </cell>
          <cell r="O1" t="str">
            <v>15-64 years ;  &gt;&gt;&gt; Did not know or usual weekly hours varied last year ;  &gt; Females ;</v>
          </cell>
          <cell r="P1" t="str">
            <v>15-64 years ;  &gt;&gt;&gt; Promoted last year ;  Persons ;</v>
          </cell>
          <cell r="Q1" t="str">
            <v>15-64 years ;  &gt;&gt;&gt; Promoted last year ;  &gt; Males ;</v>
          </cell>
          <cell r="R1" t="str">
            <v>15-64 years ;  &gt;&gt;&gt; Promoted last year ;  &gt; Females ;</v>
          </cell>
          <cell r="S1" t="str">
            <v>15-64 years ;  &gt;&gt;&gt; Was not promoted last year ;  Persons ;</v>
          </cell>
          <cell r="T1" t="str">
            <v>15-64 years ;  &gt;&gt;&gt; Was not promoted last year ;  &gt; Males ;</v>
          </cell>
          <cell r="U1" t="str">
            <v>15-64 years ;  &gt;&gt;&gt; Was not promoted last year ;  &gt; Females ;</v>
          </cell>
          <cell r="V1" t="str">
            <v>15-64 years ;  &gt;&gt;&gt; Transferred last year ;  Persons ;</v>
          </cell>
          <cell r="W1" t="str">
            <v>15-64 years ;  &gt;&gt;&gt; Transferred last year ;  &gt; Males ;</v>
          </cell>
          <cell r="X1" t="str">
            <v>15-64 years ;  &gt;&gt;&gt; Transferred last year ;  &gt; Females ;</v>
          </cell>
          <cell r="Y1" t="str">
            <v>15-64 years ;  &gt;&gt;&gt; Was not transferred last year ;  Persons ;</v>
          </cell>
          <cell r="Z1" t="str">
            <v>15-64 years ;  &gt;&gt;&gt; Was not transferred last year ;  &gt; Males ;</v>
          </cell>
          <cell r="AA1" t="str">
            <v>15-64 years ;  &gt;&gt;&gt; Was not transferred last year ;  &gt; Females ;</v>
          </cell>
          <cell r="AB1" t="str">
            <v>15-64 years ;  &gt;&gt;&gt; Promoted or transferred last year ;  Persons ;</v>
          </cell>
          <cell r="AC1" t="str">
            <v>15-64 years ;  &gt;&gt;&gt; Promoted or transferred last year ;  &gt; Males ;</v>
          </cell>
          <cell r="AD1" t="str">
            <v>15-64 years ;  &gt;&gt;&gt; Promoted or transferred last year ;  &gt; Females ;</v>
          </cell>
          <cell r="AE1" t="str">
            <v>15-64 years ;  &gt;&gt;&gt;&gt; Promoted and transferred last year ;  Persons ;</v>
          </cell>
          <cell r="AF1" t="str">
            <v>15-64 years ;  &gt;&gt;&gt;&gt; Promoted and transferred last year ;  &gt; Males ;</v>
          </cell>
          <cell r="AG1" t="str">
            <v>15-64 years ;  &gt;&gt;&gt;&gt; Promoted and transferred last year ;  &gt; Females ;</v>
          </cell>
          <cell r="AH1" t="str">
            <v>15-64 years ;  &gt;&gt;&gt;&gt; Promoted only last year ;  Persons ;</v>
          </cell>
          <cell r="AI1" t="str">
            <v>15-64 years ;  &gt;&gt;&gt;&gt; Promoted only last year ;  &gt; Males ;</v>
          </cell>
          <cell r="AJ1" t="str">
            <v>15-64 years ;  &gt;&gt;&gt;&gt; Promoted only last year ;  &gt; Females ;</v>
          </cell>
          <cell r="AK1" t="str">
            <v>15-64 years ;  &gt;&gt;&gt;&gt; Transferred only last year ;  Persons ;</v>
          </cell>
          <cell r="AL1" t="str">
            <v>15-64 years ;  &gt;&gt;&gt;&gt; Transferred only last year ;  &gt; Males ;</v>
          </cell>
          <cell r="AM1" t="str">
            <v>15-64 years ;  &gt;&gt;&gt;&gt; Transferred only last year ;  &gt; Females ;</v>
          </cell>
          <cell r="AN1" t="str">
            <v>15-64 years ;  &gt;&gt;&gt; Was not promoted or transferred last year ;  Persons ;</v>
          </cell>
          <cell r="AO1" t="str">
            <v>15-64 years ;  &gt;&gt;&gt; Was not promoted or transferred last year ;  &gt; Males ;</v>
          </cell>
          <cell r="AP1" t="str">
            <v>15-64 years ;  &gt;&gt;&gt; Was not promoted or transferred last year ;  &gt; Females ;</v>
          </cell>
          <cell r="AQ1" t="str">
            <v>15-64 years ;  &gt;&gt; Owner managers and contributing family workers ;  Persons ;</v>
          </cell>
          <cell r="AR1" t="str">
            <v>15-64 years ;  &gt;&gt; Owner managers and contributing family workers ;  &gt; Males ;</v>
          </cell>
          <cell r="AS1" t="str">
            <v>15-64 years ;  &gt;&gt; Owner managers and contributing family workers ;  &gt; Females ;</v>
          </cell>
          <cell r="AT1" t="str">
            <v>15-64 years ;  &gt;&gt;&gt; No change in usual weekly hours last year ;  Persons ;</v>
          </cell>
          <cell r="AU1" t="str">
            <v>15-64 years ;  &gt;&gt;&gt; No change in usual weekly hours last year ;  &gt; Males ;</v>
          </cell>
          <cell r="AV1" t="str">
            <v>15-64 years ;  &gt;&gt;&gt; No change in usual weekly hours last year ;  &gt; Females ;</v>
          </cell>
          <cell r="AW1" t="str">
            <v>15-64 years ;  &gt;&gt;&gt; Usual weekly hours increased last year ;  Persons ;</v>
          </cell>
          <cell r="AX1" t="str">
            <v>15-64 years ;  &gt;&gt;&gt; Usual weekly hours increased last year ;  &gt; Males ;</v>
          </cell>
          <cell r="AY1" t="str">
            <v>15-64 years ;  &gt;&gt;&gt; Usual weekly hours increased last year ;  &gt; Females ;</v>
          </cell>
          <cell r="AZ1" t="str">
            <v>15-64 years ;  &gt;&gt;&gt;&gt; Usual weekly hours increased with more full-time hours last year ;  Persons ;</v>
          </cell>
          <cell r="BA1" t="str">
            <v>15-64 years ;  &gt;&gt;&gt;&gt; Usual weekly hours increased with more full-time hours last year ;  &gt; Males ;</v>
          </cell>
          <cell r="BB1" t="str">
            <v>15-64 years ;  &gt;&gt;&gt;&gt; Usual weekly hours increased with more full-time hours last year ;  &gt; Females ;</v>
          </cell>
          <cell r="BC1" t="str">
            <v>15-64 years ;  &gt;&gt;&gt;&gt; Usual weekly hours increased from part-time to full-time hours last year ;  Persons ;</v>
          </cell>
          <cell r="BD1" t="str">
            <v>15-64 years ;  &gt;&gt;&gt;&gt; Usual weekly hours increased from part-time to full-time hours last year ;  &gt; Males ;</v>
          </cell>
          <cell r="BE1" t="str">
            <v>15-64 years ;  &gt;&gt;&gt;&gt; Usual weekly hours increased from part-time to full-time hours last year ;  &gt; Females ;</v>
          </cell>
          <cell r="BF1" t="str">
            <v>15-64 years ;  &gt;&gt;&gt;&gt; Usual weekly hours increased with more part-time hours last year ;  Persons ;</v>
          </cell>
          <cell r="BG1" t="str">
            <v>15-64 years ;  &gt;&gt;&gt;&gt; Usual weekly hours increased with more part-time hours last year ;  &gt; Males ;</v>
          </cell>
          <cell r="BH1" t="str">
            <v>15-64 years ;  &gt;&gt;&gt;&gt; Usual weekly hours increased with more part-time hours last year ;  &gt; Females ;</v>
          </cell>
          <cell r="BI1" t="str">
            <v>15-64 years ;  &gt;&gt;&gt; Usual weekly hours decreased last year ;  Persons ;</v>
          </cell>
          <cell r="BJ1" t="str">
            <v>15-64 years ;  &gt;&gt;&gt; Usual weekly hours decreased last year ;  &gt; Males ;</v>
          </cell>
          <cell r="BK1" t="str">
            <v>15-64 years ;  &gt;&gt;&gt; Usual weekly hours decreased last year ;  &gt; Females ;</v>
          </cell>
          <cell r="BL1" t="str">
            <v>15-64 years ;  &gt;&gt;&gt;&gt; Usual weekly hours decreased with fewer full-time hours last year ;  Persons ;</v>
          </cell>
          <cell r="BM1" t="str">
            <v>15-64 years ;  &gt;&gt;&gt;&gt; Usual weekly hours decreased with fewer full-time hours last year ;  &gt; Males ;</v>
          </cell>
          <cell r="BN1" t="str">
            <v>15-64 years ;  &gt;&gt;&gt;&gt; Usual weekly hours decreased with fewer full-time hours last year ;  &gt; Females ;</v>
          </cell>
          <cell r="BO1" t="str">
            <v>15-64 years ;  &gt;&gt;&gt;&gt; Usual weekly hours decreased from full-time to part-time hours last year ;  Persons ;</v>
          </cell>
          <cell r="BP1" t="str">
            <v>15-64 years ;  &gt;&gt;&gt;&gt; Usual weekly hours decreased from full-time to part-time hours last year ;  &gt; Males ;</v>
          </cell>
          <cell r="BQ1" t="str">
            <v>15-64 years ;  &gt;&gt;&gt;&gt; Usual weekly hours decreased from full-time to part-time hours last year ;  &gt; Females ;</v>
          </cell>
          <cell r="BR1" t="str">
            <v>15-64 years ;  &gt;&gt;&gt;&gt; Usual weekly hours decreased with fewer part-time hours last year ;  Persons ;</v>
          </cell>
          <cell r="BS1" t="str">
            <v>15-64 years ;  &gt;&gt;&gt;&gt; Usual weekly hours decreased with fewer part-time hours last year ;  &gt; Males ;</v>
          </cell>
          <cell r="BT1" t="str">
            <v>15-64 years ;  &gt;&gt;&gt;&gt; Usual weekly hours decreased with fewer part-time hours last year ;  &gt; Females ;</v>
          </cell>
          <cell r="BU1" t="str">
            <v>15-64 years ;  &gt;&gt;&gt; Did not know or usual weekly hours varied last year ;  Persons ;</v>
          </cell>
          <cell r="BV1" t="str">
            <v>15-64 years ;  &gt;&gt;&gt; Did not know or usual weekly hours varied last year ;  &gt; Males ;</v>
          </cell>
          <cell r="BW1" t="str">
            <v>15-64 years ;  &gt;&gt;&gt; Did not know or usual weekly hours varied last year ;  &gt; Females ;</v>
          </cell>
          <cell r="BX1" t="str">
            <v>&gt; 15-24 years ;  Employed total ;  Persons ;</v>
          </cell>
          <cell r="BY1" t="str">
            <v>&gt; 15-24 years ;  Employed total ;  &gt; Males ;</v>
          </cell>
          <cell r="BZ1" t="str">
            <v>&gt; 15-24 years ;  Employed total ;  &gt; Females ;</v>
          </cell>
          <cell r="CA1" t="str">
            <v>&gt; 15-24 years ;  &gt; Less than 1 year in main job ;  Persons ;</v>
          </cell>
          <cell r="CB1" t="str">
            <v>&gt; 15-24 years ;  &gt; Less than 1 year in main job ;  &gt; Males ;</v>
          </cell>
          <cell r="CC1" t="str">
            <v>&gt; 15-24 years ;  &gt; Less than 1 year in main job ;  &gt; Females ;</v>
          </cell>
          <cell r="CD1" t="str">
            <v>&gt; 15-24 years ;  &gt;&gt; Changed jobs in last 12 months ;  Persons ;</v>
          </cell>
          <cell r="CE1" t="str">
            <v>&gt; 15-24 years ;  &gt;&gt; Changed jobs in last 12 months ;  &gt; Males ;</v>
          </cell>
          <cell r="CF1" t="str">
            <v>&gt; 15-24 years ;  &gt;&gt; Changed jobs in last 12 months ;  &gt; Females ;</v>
          </cell>
          <cell r="CG1" t="str">
            <v>&gt; 15-24 years ;  &gt;&gt;&gt; Changed jobs in the same industry division ;  Persons ;</v>
          </cell>
          <cell r="CH1" t="str">
            <v>&gt; 15-24 years ;  &gt;&gt;&gt; Changed jobs in the same industry division ;  &gt; Males ;</v>
          </cell>
          <cell r="CI1" t="str">
            <v>&gt; 15-24 years ;  &gt;&gt;&gt; Changed jobs in the same industry division ;  &gt; Females ;</v>
          </cell>
          <cell r="CJ1" t="str">
            <v>&gt; 15-24 years ;  &gt;&gt;&gt; Changed jobs into a different industry division ;  Persons ;</v>
          </cell>
          <cell r="CK1" t="str">
            <v>&gt; 15-24 years ;  &gt;&gt;&gt; Changed jobs into a different industry division ;  &gt; Males ;</v>
          </cell>
          <cell r="CL1" t="str">
            <v>&gt; 15-24 years ;  &gt;&gt;&gt; Changed jobs into a different industry division ;  &gt; Females ;</v>
          </cell>
          <cell r="CM1" t="str">
            <v>&gt; 15-24 years ;  &gt;&gt;&gt; Changed jobs in the same major occupation group ;  Persons ;</v>
          </cell>
          <cell r="CN1" t="str">
            <v>&gt; 15-24 years ;  &gt;&gt;&gt; Changed jobs in the same major occupation group ;  &gt; Males ;</v>
          </cell>
          <cell r="CO1" t="str">
            <v>&gt; 15-24 years ;  &gt;&gt;&gt; Changed jobs in the same major occupation group ;  &gt; Females ;</v>
          </cell>
          <cell r="CP1" t="str">
            <v>&gt; 15-24 years ;  &gt;&gt;&gt; Changed jobs into a different major occupation group ;  Persons ;</v>
          </cell>
          <cell r="CQ1" t="str">
            <v>&gt; 15-24 years ;  &gt;&gt;&gt; Changed jobs into a different major occupation group ;  &gt; Males ;</v>
          </cell>
          <cell r="CR1" t="str">
            <v>&gt; 15-24 years ;  &gt;&gt;&gt; Changed jobs into a different major occupation group ;  &gt; Females ;</v>
          </cell>
          <cell r="CS1" t="str">
            <v>&gt; 15-24 years ;  &gt;&gt;&gt; Changed to a job with the same usual hours ;  Persons ;</v>
          </cell>
          <cell r="CT1" t="str">
            <v>&gt; 15-24 years ;  &gt;&gt;&gt; Changed to a job with the same usual hours ;  &gt; Males ;</v>
          </cell>
          <cell r="CU1" t="str">
            <v>&gt; 15-24 years ;  &gt;&gt;&gt; Changed to a job with the same usual hours ;  &gt; Females ;</v>
          </cell>
          <cell r="CV1" t="str">
            <v>&gt; 15-24 years ;  &gt;&gt;&gt; Changed to a job with more usual hours ;  Persons ;</v>
          </cell>
          <cell r="CW1" t="str">
            <v>&gt; 15-24 years ;  &gt;&gt;&gt; Changed to a job with more usual hours ;  &gt; Males ;</v>
          </cell>
          <cell r="CX1" t="str">
            <v>&gt; 15-24 years ;  &gt;&gt;&gt; Changed to a job with more usual hours ;  &gt; Females ;</v>
          </cell>
          <cell r="CY1" t="str">
            <v>&gt; 15-24 years ;  &gt;&gt;&gt;&gt; Changed to a job with more full-time hours ;  Persons ;</v>
          </cell>
          <cell r="CZ1" t="str">
            <v>&gt; 15-24 years ;  &gt;&gt;&gt;&gt; Changed to a job with more full-time hours ;  &gt; Males ;</v>
          </cell>
          <cell r="DA1" t="str">
            <v>&gt; 15-24 years ;  &gt;&gt;&gt;&gt; Changed to a job with more full-time hours ;  &gt; Females ;</v>
          </cell>
          <cell r="DB1" t="str">
            <v>&gt; 15-24 years ;  &gt;&gt;&gt;&gt; Changed from a part-time job to a full-time job ;  Persons ;</v>
          </cell>
          <cell r="DC1" t="str">
            <v>&gt; 15-24 years ;  &gt;&gt;&gt;&gt; Changed from a part-time job to a full-time job ;  &gt; Males ;</v>
          </cell>
          <cell r="DD1" t="str">
            <v>&gt; 15-24 years ;  &gt;&gt;&gt;&gt; Changed from a part-time job to a full-time job ;  &gt; Females ;</v>
          </cell>
          <cell r="DE1" t="str">
            <v>&gt; 15-24 years ;  &gt;&gt;&gt;&gt; Changed to a job with more part-time hours ;  Persons ;</v>
          </cell>
          <cell r="DF1" t="str">
            <v>&gt; 15-24 years ;  &gt;&gt;&gt;&gt; Changed to a job with more part-time hours ;  &gt; Males ;</v>
          </cell>
          <cell r="DG1" t="str">
            <v>&gt; 15-24 years ;  &gt;&gt;&gt;&gt; Changed to a job with more part-time hours ;  &gt; Females ;</v>
          </cell>
          <cell r="DH1" t="str">
            <v>&gt; 15-24 years ;  &gt;&gt;&gt; Changed to a job with fewer usual hours ;  Persons ;</v>
          </cell>
          <cell r="DI1" t="str">
            <v>&gt; 15-24 years ;  &gt;&gt;&gt; Changed to a job with fewer usual hours ;  &gt; Males ;</v>
          </cell>
          <cell r="DJ1" t="str">
            <v>&gt; 15-24 years ;  &gt;&gt;&gt; Changed to a job with fewer usual hours ;  &gt; Females ;</v>
          </cell>
          <cell r="DK1" t="str">
            <v>&gt; 15-24 years ;  &gt;&gt;&gt;&gt; Changed to a job with fewer full-time hours ;  Persons ;</v>
          </cell>
          <cell r="DL1" t="str">
            <v>&gt; 15-24 years ;  &gt;&gt;&gt;&gt; Changed to a job with fewer full-time hours ;  &gt; Males ;</v>
          </cell>
          <cell r="DM1" t="str">
            <v>&gt; 15-24 years ;  &gt;&gt;&gt;&gt; Changed to a job with fewer full-time hours ;  &gt; Females ;</v>
          </cell>
          <cell r="DN1" t="str">
            <v>&gt; 15-24 years ;  &gt;&gt;&gt;&gt; Changed from a full-time job to a part-time job ;  Persons ;</v>
          </cell>
          <cell r="DO1" t="str">
            <v>&gt; 15-24 years ;  &gt;&gt;&gt;&gt; Changed from a full-time job to a part-time job ;  &gt; Males ;</v>
          </cell>
          <cell r="DP1" t="str">
            <v>&gt; 15-24 years ;  &gt;&gt;&gt;&gt; Changed from a full-time job to a part-time job ;  &gt; Females ;</v>
          </cell>
          <cell r="DQ1" t="str">
            <v>&gt; 15-24 years ;  &gt;&gt;&gt;&gt; Changed to a job with fewer part-time hours ;  Persons ;</v>
          </cell>
          <cell r="DR1" t="str">
            <v>&gt; 15-24 years ;  &gt;&gt;&gt;&gt; Changed to a job with fewer part-time hours ;  &gt; Males ;</v>
          </cell>
          <cell r="DS1" t="str">
            <v>&gt; 15-24 years ;  &gt;&gt;&gt;&gt; Changed to a job with fewer part-time hours ;  &gt; Females ;</v>
          </cell>
          <cell r="DT1" t="str">
            <v>&gt; 15-24 years ;  &gt;&gt;&gt; Changed jobs with the same status in employment ;  Persons ;</v>
          </cell>
          <cell r="DU1" t="str">
            <v>&gt; 15-24 years ;  &gt;&gt;&gt; Changed jobs with the same status in employment ;  &gt; Males ;</v>
          </cell>
          <cell r="DV1" t="str">
            <v>&gt; 15-24 years ;  &gt;&gt;&gt; Changed jobs with the same status in employment ;  &gt; Females ;</v>
          </cell>
          <cell r="DW1" t="str">
            <v>&gt; 15-24 years ;  &gt;&gt;&gt; Changed jobs with a different status in employment ;  Persons ;</v>
          </cell>
          <cell r="DX1" t="str">
            <v>&gt; 15-24 years ;  &gt;&gt;&gt; Changed jobs with a different status in employment ;  &gt; Males ;</v>
          </cell>
          <cell r="DY1" t="str">
            <v>&gt; 15-24 years ;  &gt;&gt;&gt; Changed jobs with a different status in employment ;  &gt; Females ;</v>
          </cell>
          <cell r="DZ1" t="str">
            <v>&gt; 15-24 years ;  &gt;&gt; Did not change jobs in last 12 months ;  Persons ;</v>
          </cell>
          <cell r="EA1" t="str">
            <v>&gt; 15-24 years ;  &gt;&gt; Did not change jobs in last 12 months ;  &gt; Males ;</v>
          </cell>
          <cell r="EB1" t="str">
            <v>&gt; 15-24 years ;  &gt;&gt; Did not change jobs in last 12 months ;  &gt; Females ;</v>
          </cell>
          <cell r="EC1" t="str">
            <v>&gt; 15-24 years ;  &gt; 1 year or more in main job ;  Persons ;</v>
          </cell>
          <cell r="ED1" t="str">
            <v>&gt; 15-24 years ;  &gt; 1 year or more in main job ;  &gt; Males ;</v>
          </cell>
          <cell r="EE1" t="str">
            <v>&gt; 15-24 years ;  &gt; 1 year or more in main job ;  &gt; Females ;</v>
          </cell>
          <cell r="EF1" t="str">
            <v>&gt; 15-24 years ;  &gt;&gt; Employees ;  Persons ;</v>
          </cell>
          <cell r="EG1" t="str">
            <v>&gt; 15-24 years ;  &gt;&gt; Employees ;  &gt; Males ;</v>
          </cell>
          <cell r="EH1" t="str">
            <v>&gt; 15-24 years ;  &gt;&gt; Employees ;  &gt; Females ;</v>
          </cell>
          <cell r="EI1" t="str">
            <v>&gt; 15-24 years ;  &gt;&gt;&gt; No change in occupation with current employer last year ;  Persons ;</v>
          </cell>
          <cell r="EJ1" t="str">
            <v>&gt; 15-24 years ;  &gt;&gt;&gt; No change in occupation with current employer last year ;  &gt; Males ;</v>
          </cell>
          <cell r="EK1" t="str">
            <v>&gt; 15-24 years ;  &gt;&gt;&gt; No change in occupation with current employer last year ;  &gt; Females ;</v>
          </cell>
          <cell r="EL1" t="str">
            <v>&gt; 15-24 years ;  &gt;&gt;&gt; Changed occupations with current employer in the same major group last year ;  Persons ;</v>
          </cell>
          <cell r="EM1" t="str">
            <v>&gt; 15-24 years ;  &gt;&gt;&gt; Changed occupations with current employer in the same major group last year ;  &gt; Males ;</v>
          </cell>
          <cell r="EN1" t="str">
            <v>&gt; 15-24 years ;  &gt;&gt;&gt; Changed occupations with current employer in the same major group last year ;  &gt; Females ;</v>
          </cell>
          <cell r="EO1" t="str">
            <v>&gt; 15-24 years ;  &gt;&gt;&gt; Changed occupations with current employer into a different major group last year ;  Persons ;</v>
          </cell>
          <cell r="EP1" t="str">
            <v>&gt; 15-24 years ;  &gt;&gt;&gt; Changed occupations with current employer into a different major group last year ;  &gt; Males ;</v>
          </cell>
          <cell r="EQ1" t="str">
            <v>&gt; 15-24 years ;  &gt;&gt;&gt; Changed occupations with current employer into a different major group last year ;  &gt; Females ;</v>
          </cell>
          <cell r="ER1" t="str">
            <v>&gt; 15-24 years ;  &gt;&gt;&gt; No change in usual weekly hours with current employer last year ;  Persons ;</v>
          </cell>
          <cell r="ES1" t="str">
            <v>&gt; 15-24 years ;  &gt;&gt;&gt; No change in usual weekly hours with current employer last year ;  &gt; Males ;</v>
          </cell>
          <cell r="ET1" t="str">
            <v>&gt; 15-24 years ;  &gt;&gt;&gt; No change in usual weekly hours with current employer last year ;  &gt; Females ;</v>
          </cell>
          <cell r="EU1" t="str">
            <v>&gt; 15-24 years ;  &gt;&gt;&gt; Usual weekly hours increased with current employer last year ;  Persons ;</v>
          </cell>
          <cell r="EV1" t="str">
            <v>&gt; 15-24 years ;  &gt;&gt;&gt; Usual weekly hours increased with current employer last year ;  &gt; Males ;</v>
          </cell>
          <cell r="EW1" t="str">
            <v>&gt; 15-24 years ;  &gt;&gt;&gt; Usual weekly hours increased with current employer last year ;  &gt; Females ;</v>
          </cell>
          <cell r="EX1" t="str">
            <v>&gt; 15-24 years ;  &gt;&gt;&gt;&gt; Usual weekly hours increased with more full-time hours last year ;  Persons ;</v>
          </cell>
          <cell r="EY1" t="str">
            <v>&gt; 15-24 years ;  &gt;&gt;&gt;&gt; Usual weekly hours increased with more full-time hours last year ;  &gt; Males ;</v>
          </cell>
          <cell r="EZ1" t="str">
            <v>&gt; 15-24 years ;  &gt;&gt;&gt;&gt; Usual weekly hours increased with more full-time hours last year ;  &gt; Females ;</v>
          </cell>
          <cell r="FA1" t="str">
            <v>&gt; 15-24 years ;  &gt;&gt;&gt;&gt; Usual weekly hours increased from part-time to full-time hours last year ;  Persons ;</v>
          </cell>
          <cell r="FB1" t="str">
            <v>&gt; 15-24 years ;  &gt;&gt;&gt;&gt; Usual weekly hours increased from part-time to full-time hours last year ;  &gt; Males ;</v>
          </cell>
          <cell r="FC1" t="str">
            <v>&gt; 15-24 years ;  &gt;&gt;&gt;&gt; Usual weekly hours increased from part-time to full-time hours last year ;  &gt; Females ;</v>
          </cell>
          <cell r="FD1" t="str">
            <v>&gt; 15-24 years ;  &gt;&gt;&gt;&gt; Usual weekly hours increased with more part-time hours last year ;  Persons ;</v>
          </cell>
          <cell r="FE1" t="str">
            <v>&gt; 15-24 years ;  &gt;&gt;&gt;&gt; Usual weekly hours increased with more part-time hours last year ;  &gt; Males ;</v>
          </cell>
          <cell r="FF1" t="str">
            <v>&gt; 15-24 years ;  &gt;&gt;&gt;&gt; Usual weekly hours increased with more part-time hours last year ;  &gt; Females ;</v>
          </cell>
          <cell r="FG1" t="str">
            <v>&gt; 15-24 years ;  &gt;&gt;&gt; Usual weekly hours decreased with current employer last year ;  Persons ;</v>
          </cell>
          <cell r="FH1" t="str">
            <v>&gt; 15-24 years ;  &gt;&gt;&gt; Usual weekly hours decreased with current employer last year ;  &gt; Males ;</v>
          </cell>
          <cell r="FI1" t="str">
            <v>&gt; 15-24 years ;  &gt;&gt;&gt; Usual weekly hours decreased with current employer last year ;  &gt; Females ;</v>
          </cell>
          <cell r="FJ1" t="str">
            <v>&gt; 15-24 years ;  &gt;&gt;&gt;&gt; Usual weekly hours decreased with fewer full-time hours last year ;  Persons ;</v>
          </cell>
          <cell r="FK1" t="str">
            <v>&gt; 15-24 years ;  &gt;&gt;&gt;&gt; Usual weekly hours decreased with fewer full-time hours last year ;  &gt; Males ;</v>
          </cell>
          <cell r="FL1" t="str">
            <v>&gt; 15-24 years ;  &gt;&gt;&gt;&gt; Usual weekly hours decreased with fewer full-time hours last year ;  &gt; Females ;</v>
          </cell>
          <cell r="FM1" t="str">
            <v>&gt; 15-24 years ;  &gt;&gt;&gt;&gt; Usual weekly hours decreased from full-time to part-time hours last year ;  Persons ;</v>
          </cell>
          <cell r="FN1" t="str">
            <v>&gt; 15-24 years ;  &gt;&gt;&gt;&gt; Usual weekly hours decreased from full-time to part-time hours last year ;  &gt; Males ;</v>
          </cell>
          <cell r="FO1" t="str">
            <v>&gt; 15-24 years ;  &gt;&gt;&gt;&gt; Usual weekly hours decreased from full-time to part-time hours last year ;  &gt; Females ;</v>
          </cell>
          <cell r="FP1" t="str">
            <v>&gt; 15-24 years ;  &gt;&gt;&gt;&gt; Usual weekly hours decreased with fewer part-time hours last year ;  Persons ;</v>
          </cell>
          <cell r="FQ1" t="str">
            <v>&gt; 15-24 years ;  &gt;&gt;&gt;&gt; Usual weekly hours decreased with fewer part-time hours last year ;  &gt; Males ;</v>
          </cell>
          <cell r="FR1" t="str">
            <v>&gt; 15-24 years ;  &gt;&gt;&gt;&gt; Usual weekly hours decreased with fewer part-time hours last year ;  &gt; Females ;</v>
          </cell>
          <cell r="FS1" t="str">
            <v>&gt; 15-24 years ;  &gt;&gt;&gt; Did not know or usual weekly hours varied last year ;  Persons ;</v>
          </cell>
          <cell r="FT1" t="str">
            <v>&gt; 15-24 years ;  &gt;&gt;&gt; Did not know or usual weekly hours varied last year ;  &gt; Males ;</v>
          </cell>
          <cell r="FU1" t="str">
            <v>&gt; 15-24 years ;  &gt;&gt;&gt; Did not know or usual weekly hours varied last year ;  &gt; Females ;</v>
          </cell>
          <cell r="FV1" t="str">
            <v>&gt; 15-24 years ;  &gt;&gt;&gt; Promoted last year ;  Persons ;</v>
          </cell>
          <cell r="FW1" t="str">
            <v>&gt; 15-24 years ;  &gt;&gt;&gt; Promoted last year ;  &gt; Males ;</v>
          </cell>
          <cell r="FX1" t="str">
            <v>&gt; 15-24 years ;  &gt;&gt;&gt; Promoted last year ;  &gt; Females ;</v>
          </cell>
          <cell r="FY1" t="str">
            <v>&gt; 15-24 years ;  &gt;&gt;&gt; Was not promoted last year ;  Persons ;</v>
          </cell>
          <cell r="FZ1" t="str">
            <v>&gt; 15-24 years ;  &gt;&gt;&gt; Was not promoted last year ;  &gt; Males ;</v>
          </cell>
          <cell r="GA1" t="str">
            <v>&gt; 15-24 years ;  &gt;&gt;&gt; Was not promoted last year ;  &gt; Females ;</v>
          </cell>
          <cell r="GB1" t="str">
            <v>&gt; 15-24 years ;  &gt;&gt;&gt; Transferred last year ;  Persons ;</v>
          </cell>
          <cell r="GC1" t="str">
            <v>&gt; 15-24 years ;  &gt;&gt;&gt; Transferred last year ;  &gt; Males ;</v>
          </cell>
          <cell r="GD1" t="str">
            <v>&gt; 15-24 years ;  &gt;&gt;&gt; Transferred last year ;  &gt; Females ;</v>
          </cell>
          <cell r="GE1" t="str">
            <v>&gt; 15-24 years ;  &gt;&gt;&gt; Was not transferred last year ;  Persons ;</v>
          </cell>
          <cell r="GF1" t="str">
            <v>&gt; 15-24 years ;  &gt;&gt;&gt; Was not transferred last year ;  &gt; Males ;</v>
          </cell>
          <cell r="GG1" t="str">
            <v>&gt; 15-24 years ;  &gt;&gt;&gt; Was not transferred last year ;  &gt; Females ;</v>
          </cell>
          <cell r="GH1" t="str">
            <v>&gt; 15-24 years ;  &gt;&gt;&gt; Promoted or transferred last year ;  Persons ;</v>
          </cell>
          <cell r="GI1" t="str">
            <v>&gt; 15-24 years ;  &gt;&gt;&gt; Promoted or transferred last year ;  &gt; Males ;</v>
          </cell>
          <cell r="GJ1" t="str">
            <v>&gt; 15-24 years ;  &gt;&gt;&gt; Promoted or transferred last year ;  &gt; Females ;</v>
          </cell>
          <cell r="GK1" t="str">
            <v>&gt; 15-24 years ;  &gt;&gt;&gt;&gt; Promoted and transferred last year ;  Persons ;</v>
          </cell>
          <cell r="GL1" t="str">
            <v>&gt; 15-24 years ;  &gt;&gt;&gt;&gt; Promoted and transferred last year ;  &gt; Males ;</v>
          </cell>
          <cell r="GM1" t="str">
            <v>&gt; 15-24 years ;  &gt;&gt;&gt;&gt; Promoted and transferred last year ;  &gt; Females ;</v>
          </cell>
          <cell r="GN1" t="str">
            <v>&gt; 15-24 years ;  &gt;&gt;&gt;&gt; Promoted only last year ;  Persons ;</v>
          </cell>
          <cell r="GO1" t="str">
            <v>&gt; 15-24 years ;  &gt;&gt;&gt;&gt; Promoted only last year ;  &gt; Males ;</v>
          </cell>
          <cell r="GP1" t="str">
            <v>&gt; 15-24 years ;  &gt;&gt;&gt;&gt; Promoted only last year ;  &gt; Females ;</v>
          </cell>
          <cell r="GQ1" t="str">
            <v>&gt; 15-24 years ;  &gt;&gt;&gt;&gt; Transferred only last year ;  Persons ;</v>
          </cell>
          <cell r="GR1" t="str">
            <v>&gt; 15-24 years ;  &gt;&gt;&gt;&gt; Transferred only last year ;  &gt; Males ;</v>
          </cell>
          <cell r="GS1" t="str">
            <v>&gt; 15-24 years ;  &gt;&gt;&gt;&gt; Transferred only last year ;  &gt; Females ;</v>
          </cell>
          <cell r="GT1" t="str">
            <v>&gt; 15-24 years ;  &gt;&gt;&gt; Was not promoted or transferred last year ;  Persons ;</v>
          </cell>
          <cell r="GU1" t="str">
            <v>&gt; 15-24 years ;  &gt;&gt;&gt; Was not promoted or transferred last year ;  &gt; Males ;</v>
          </cell>
          <cell r="GV1" t="str">
            <v>&gt; 15-24 years ;  &gt;&gt;&gt; Was not promoted or transferred last year ;  &gt; Females ;</v>
          </cell>
          <cell r="GW1" t="str">
            <v>&gt; 15-24 years ;  &gt;&gt; Owner managers and contributing family workers ;  Persons ;</v>
          </cell>
          <cell r="GX1" t="str">
            <v>&gt; 15-24 years ;  &gt;&gt; Owner managers and contributing family workers ;  &gt; Males ;</v>
          </cell>
          <cell r="GY1" t="str">
            <v>&gt; 15-24 years ;  &gt;&gt; Owner managers and contributing family workers ;  &gt; Females ;</v>
          </cell>
          <cell r="GZ1" t="str">
            <v>&gt; 15-24 years ;  &gt;&gt;&gt; No change in usual weekly hours last year ;  Persons ;</v>
          </cell>
          <cell r="HA1" t="str">
            <v>&gt; 15-24 years ;  &gt;&gt;&gt; No change in usual weekly hours last year ;  &gt; Males ;</v>
          </cell>
          <cell r="HB1" t="str">
            <v>&gt; 15-24 years ;  &gt;&gt;&gt; No change in usual weekly hours last year ;  &gt; Females ;</v>
          </cell>
          <cell r="HC1" t="str">
            <v>&gt; 15-24 years ;  &gt;&gt;&gt; Usual weekly hours increased last year ;  Persons ;</v>
          </cell>
          <cell r="HD1" t="str">
            <v>&gt; 15-24 years ;  &gt;&gt;&gt; Usual weekly hours increased last year ;  &gt; Males ;</v>
          </cell>
          <cell r="HE1" t="str">
            <v>&gt; 15-24 years ;  &gt;&gt;&gt; Usual weekly hours increased last year ;  &gt; Females ;</v>
          </cell>
          <cell r="HF1" t="str">
            <v>&gt; 15-24 years ;  &gt;&gt;&gt;&gt; Usual weekly hours increased with more full-time hours last year ;  Persons ;</v>
          </cell>
          <cell r="HG1" t="str">
            <v>&gt; 15-24 years ;  &gt;&gt;&gt;&gt; Usual weekly hours increased with more full-time hours last year ;  &gt; Males ;</v>
          </cell>
          <cell r="HH1" t="str">
            <v>&gt; 15-24 years ;  &gt;&gt;&gt;&gt; Usual weekly hours increased with more full-time hours last year ;  &gt; Females ;</v>
          </cell>
          <cell r="HI1" t="str">
            <v>&gt; 15-24 years ;  &gt;&gt;&gt;&gt; Usual weekly hours increased from part-time to full-time hours last year ;  Persons ;</v>
          </cell>
          <cell r="HJ1" t="str">
            <v>&gt; 15-24 years ;  &gt;&gt;&gt;&gt; Usual weekly hours increased from part-time to full-time hours last year ;  &gt; Males ;</v>
          </cell>
          <cell r="HK1" t="str">
            <v>&gt; 15-24 years ;  &gt;&gt;&gt;&gt; Usual weekly hours increased from part-time to full-time hours last year ;  &gt; Females ;</v>
          </cell>
          <cell r="HL1" t="str">
            <v>&gt; 15-24 years ;  &gt;&gt;&gt;&gt; Usual weekly hours increased with more part-time hours last year ;  Persons ;</v>
          </cell>
          <cell r="HM1" t="str">
            <v>&gt; 15-24 years ;  &gt;&gt;&gt;&gt; Usual weekly hours increased with more part-time hours last year ;  &gt; Males ;</v>
          </cell>
          <cell r="HN1" t="str">
            <v>&gt; 15-24 years ;  &gt;&gt;&gt;&gt; Usual weekly hours increased with more part-time hours last year ;  &gt; Females ;</v>
          </cell>
          <cell r="HO1" t="str">
            <v>&gt; 15-24 years ;  &gt;&gt;&gt; Usual weekly hours decreased last year ;  Persons ;</v>
          </cell>
          <cell r="HP1" t="str">
            <v>&gt; 15-24 years ;  &gt;&gt;&gt; Usual weekly hours decreased last year ;  &gt; Males ;</v>
          </cell>
          <cell r="HQ1" t="str">
            <v>&gt; 15-24 years ;  &gt;&gt;&gt; Usual weekly hours decreased last year ;  &gt; Females ;</v>
          </cell>
          <cell r="HR1" t="str">
            <v>&gt; 15-24 years ;  &gt;&gt;&gt;&gt; Usual weekly hours decreased with fewer full-time hours last year ;  Persons ;</v>
          </cell>
          <cell r="HS1" t="str">
            <v>&gt; 15-24 years ;  &gt;&gt;&gt;&gt; Usual weekly hours decreased with fewer full-time hours last year ;  &gt; Males ;</v>
          </cell>
          <cell r="HT1" t="str">
            <v>&gt; 15-24 years ;  &gt;&gt;&gt;&gt; Usual weekly hours decreased with fewer full-time hours last year ;  &gt; Females ;</v>
          </cell>
          <cell r="HU1" t="str">
            <v>&gt; 15-24 years ;  &gt;&gt;&gt;&gt; Usual weekly hours decreased from full-time to part-time hours last year ;  Persons ;</v>
          </cell>
          <cell r="HV1" t="str">
            <v>&gt; 15-24 years ;  &gt;&gt;&gt;&gt; Usual weekly hours decreased from full-time to part-time hours last year ;  &gt; Males ;</v>
          </cell>
          <cell r="HW1" t="str">
            <v>&gt; 15-24 years ;  &gt;&gt;&gt;&gt; Usual weekly hours decreased from full-time to part-time hours last year ;  &gt; Females ;</v>
          </cell>
          <cell r="HX1" t="str">
            <v>&gt; 15-24 years ;  &gt;&gt;&gt;&gt; Usual weekly hours decreased with fewer part-time hours last year ;  Persons ;</v>
          </cell>
          <cell r="HY1" t="str">
            <v>&gt; 15-24 years ;  &gt;&gt;&gt;&gt; Usual weekly hours decreased with fewer part-time hours last year ;  &gt; Males ;</v>
          </cell>
          <cell r="HZ1" t="str">
            <v>&gt; 15-24 years ;  &gt;&gt;&gt;&gt; Usual weekly hours decreased with fewer part-time hours last year ;  &gt; Females ;</v>
          </cell>
          <cell r="IA1" t="str">
            <v>&gt; 15-24 years ;  &gt;&gt;&gt; Did not know or usual weekly hours varied last year ;  Persons ;</v>
          </cell>
          <cell r="IB1" t="str">
            <v>&gt; 15-24 years ;  &gt;&gt;&gt; Did not know or usual weekly hours varied last year ;  &gt; Males ;</v>
          </cell>
          <cell r="IC1" t="str">
            <v>&gt; 15-24 years ;  &gt;&gt;&gt; Did not know or usual weekly hours varied last year ;  &gt; Females ;</v>
          </cell>
          <cell r="ID1" t="str">
            <v>&gt; 25-44 years ;  Employed total ;  Persons ;</v>
          </cell>
          <cell r="IE1" t="str">
            <v>&gt; 25-44 years ;  Employed total ;  &gt; Males ;</v>
          </cell>
          <cell r="IF1" t="str">
            <v>&gt; 25-44 years ;  Employed total ;  &gt; Females ;</v>
          </cell>
          <cell r="IG1" t="str">
            <v>&gt; 25-44 years ;  &gt; Less than 1 year in main job ;  Persons ;</v>
          </cell>
          <cell r="IH1" t="str">
            <v>&gt; 25-44 years ;  &gt; Less than 1 year in main job ;  &gt; Males ;</v>
          </cell>
          <cell r="II1" t="str">
            <v>&gt; 25-44 years ;  &gt; Less than 1 year in main job ;  &gt; Females ;</v>
          </cell>
          <cell r="IJ1" t="str">
            <v>&gt; 25-44 years ;  &gt;&gt; Changed jobs in last 12 months ;  Persons ;</v>
          </cell>
          <cell r="IK1" t="str">
            <v>&gt; 25-44 years ;  &gt;&gt; Changed jobs in last 12 months ;  &gt; Males ;</v>
          </cell>
          <cell r="IL1" t="str">
            <v>&gt; 25-44 years ;  &gt;&gt; Changed jobs in last 12 months ;  &gt; Females ;</v>
          </cell>
          <cell r="IM1" t="str">
            <v>&gt; 25-44 years ;  &gt;&gt;&gt; Changed jobs in the same industry division ;  Persons ;</v>
          </cell>
          <cell r="IN1" t="str">
            <v>&gt; 25-44 years ;  &gt;&gt;&gt; Changed jobs in the same industry division ;  &gt; Males ;</v>
          </cell>
          <cell r="IO1" t="str">
            <v>&gt; 25-44 years ;  &gt;&gt;&gt; Changed jobs in the same industry division ;  &gt; Females ;</v>
          </cell>
          <cell r="IP1" t="str">
            <v>&gt; 25-44 years ;  &gt;&gt;&gt; Changed jobs into a different industry division ;  Persons ;</v>
          </cell>
          <cell r="IQ1" t="str">
            <v>&gt; 25-44 years ;  &gt;&gt;&gt; Changed jobs into a different industry division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A126303014X</v>
          </cell>
          <cell r="C10" t="str">
            <v>A126291350C</v>
          </cell>
          <cell r="D10" t="str">
            <v>A126279574L</v>
          </cell>
          <cell r="E10" t="str">
            <v>A126302902C</v>
          </cell>
          <cell r="F10" t="str">
            <v>A126291238C</v>
          </cell>
          <cell r="G10" t="str">
            <v>A126279546C</v>
          </cell>
          <cell r="H10" t="str">
            <v>A126302874F</v>
          </cell>
          <cell r="I10" t="str">
            <v>A126291210A</v>
          </cell>
          <cell r="J10" t="str">
            <v>A126279602K</v>
          </cell>
          <cell r="K10" t="str">
            <v>A126302930L</v>
          </cell>
          <cell r="L10" t="str">
            <v>A126291266L</v>
          </cell>
          <cell r="M10" t="str">
            <v>A126279566L</v>
          </cell>
          <cell r="N10" t="str">
            <v>A126302894R</v>
          </cell>
          <cell r="O10" t="str">
            <v>A126291230K</v>
          </cell>
          <cell r="P10" t="str">
            <v>A126279606V</v>
          </cell>
          <cell r="Q10" t="str">
            <v>A126302934W</v>
          </cell>
          <cell r="R10" t="str">
            <v>A126291270C</v>
          </cell>
          <cell r="S10" t="str">
            <v>A126279578W</v>
          </cell>
          <cell r="T10" t="str">
            <v>A126302906L</v>
          </cell>
          <cell r="U10" t="str">
            <v>A126291242V</v>
          </cell>
          <cell r="V10" t="str">
            <v>A126279610K</v>
          </cell>
          <cell r="W10" t="str">
            <v>A126302938F</v>
          </cell>
          <cell r="X10" t="str">
            <v>A126291274L</v>
          </cell>
          <cell r="Y10" t="str">
            <v>A126279654L</v>
          </cell>
          <cell r="Z10" t="str">
            <v>A126302982R</v>
          </cell>
          <cell r="AA10" t="str">
            <v>A126291318C</v>
          </cell>
          <cell r="AB10" t="str">
            <v>A126279614V</v>
          </cell>
          <cell r="AC10" t="str">
            <v>A126302942W</v>
          </cell>
          <cell r="AD10" t="str">
            <v>A126291278W</v>
          </cell>
          <cell r="AE10" t="str">
            <v>A126279582L</v>
          </cell>
          <cell r="AF10" t="str">
            <v>A126302910C</v>
          </cell>
          <cell r="AG10" t="str">
            <v>A126291246C</v>
          </cell>
          <cell r="AH10" t="str">
            <v>A126279690W</v>
          </cell>
          <cell r="AI10" t="str">
            <v>A126303018J</v>
          </cell>
          <cell r="AJ10" t="str">
            <v>A126291354L</v>
          </cell>
          <cell r="AK10" t="str">
            <v>A126279658W</v>
          </cell>
          <cell r="AL10" t="str">
            <v>A126302986X</v>
          </cell>
          <cell r="AM10" t="str">
            <v>A126291322V</v>
          </cell>
          <cell r="AN10" t="str">
            <v>A126279662L</v>
          </cell>
          <cell r="AO10" t="str">
            <v>A126302990R</v>
          </cell>
          <cell r="AP10" t="str">
            <v>A126291326C</v>
          </cell>
          <cell r="AQ10" t="str">
            <v>A126279734L</v>
          </cell>
          <cell r="AR10" t="str">
            <v>A126303062T</v>
          </cell>
          <cell r="AS10" t="str">
            <v>A126291398R</v>
          </cell>
          <cell r="AT10" t="str">
            <v>A126279550V</v>
          </cell>
          <cell r="AU10" t="str">
            <v>A126302878R</v>
          </cell>
          <cell r="AV10" t="str">
            <v>A126291214K</v>
          </cell>
          <cell r="AW10" t="str">
            <v>A126279618C</v>
          </cell>
          <cell r="AX10" t="str">
            <v>A126302946F</v>
          </cell>
          <cell r="AY10" t="str">
            <v>A126291282L</v>
          </cell>
          <cell r="AZ10" t="str">
            <v>A126279570C</v>
          </cell>
          <cell r="BA10" t="str">
            <v>A126302898X</v>
          </cell>
          <cell r="BB10" t="str">
            <v>A126291234V</v>
          </cell>
          <cell r="BC10" t="str">
            <v>A126279666W</v>
          </cell>
          <cell r="BD10" t="str">
            <v>A126302994X</v>
          </cell>
          <cell r="BE10" t="str">
            <v>A126291330V</v>
          </cell>
          <cell r="BF10" t="str">
            <v>A126279670L</v>
          </cell>
          <cell r="BG10" t="str">
            <v>A126302998J</v>
          </cell>
          <cell r="BH10" t="str">
            <v>A126291334C</v>
          </cell>
          <cell r="BI10" t="str">
            <v>A126279586W</v>
          </cell>
          <cell r="BJ10" t="str">
            <v>A126302914L</v>
          </cell>
          <cell r="BK10" t="str">
            <v>A126291250V</v>
          </cell>
          <cell r="BL10" t="str">
            <v>A126279554C</v>
          </cell>
          <cell r="BM10" t="str">
            <v>A126302882F</v>
          </cell>
          <cell r="BN10" t="str">
            <v>A126291218V</v>
          </cell>
          <cell r="BO10" t="str">
            <v>A126279738W</v>
          </cell>
          <cell r="BP10" t="str">
            <v>A126303066A</v>
          </cell>
          <cell r="BQ10" t="str">
            <v>A126291402V</v>
          </cell>
          <cell r="BR10" t="str">
            <v>A126279622V</v>
          </cell>
          <cell r="BS10" t="str">
            <v>A126302950W</v>
          </cell>
          <cell r="BT10" t="str">
            <v>A126291286W</v>
          </cell>
          <cell r="BU10" t="str">
            <v>A126279694F</v>
          </cell>
          <cell r="BV10" t="str">
            <v>A126303022X</v>
          </cell>
          <cell r="BW10" t="str">
            <v>A126291358W</v>
          </cell>
          <cell r="BX10" t="str">
            <v>A126275854J</v>
          </cell>
          <cell r="BY10" t="str">
            <v>A126299182X</v>
          </cell>
          <cell r="BZ10" t="str">
            <v>A126287518V</v>
          </cell>
          <cell r="CA10" t="str">
            <v>A126275810F</v>
          </cell>
          <cell r="CB10" t="str">
            <v>A126299138R</v>
          </cell>
          <cell r="CC10" t="str">
            <v>A126287474C</v>
          </cell>
          <cell r="CD10" t="str">
            <v>A126275738X</v>
          </cell>
          <cell r="CE10" t="str">
            <v>A126299066R</v>
          </cell>
          <cell r="CF10" t="str">
            <v>A126287402T</v>
          </cell>
          <cell r="CG10" t="str">
            <v>A126275814R</v>
          </cell>
          <cell r="CH10" t="str">
            <v>A126299142F</v>
          </cell>
          <cell r="CI10" t="str">
            <v>A126287478L</v>
          </cell>
          <cell r="CJ10" t="str">
            <v>A126275818X</v>
          </cell>
          <cell r="CK10" t="str">
            <v>A126299146R</v>
          </cell>
          <cell r="CL10" t="str">
            <v>A126287482C</v>
          </cell>
          <cell r="CM10" t="str">
            <v>A126275742R</v>
          </cell>
          <cell r="CN10" t="str">
            <v>A126299070F</v>
          </cell>
          <cell r="CO10" t="str">
            <v>A126287406A</v>
          </cell>
          <cell r="CP10" t="str">
            <v>A126275746X</v>
          </cell>
          <cell r="CQ10" t="str">
            <v>A126299074R</v>
          </cell>
          <cell r="CR10" t="str">
            <v>A126287410T</v>
          </cell>
          <cell r="CS10" t="str">
            <v>A126275786T</v>
          </cell>
          <cell r="CT10" t="str">
            <v>A126299114W</v>
          </cell>
          <cell r="CU10" t="str">
            <v>A126287450K</v>
          </cell>
          <cell r="CV10" t="str">
            <v>A126275702W</v>
          </cell>
          <cell r="CW10" t="str">
            <v>A126299030L</v>
          </cell>
          <cell r="CX10" t="str">
            <v>A126287366V</v>
          </cell>
          <cell r="CY10" t="str">
            <v>A126275822R</v>
          </cell>
          <cell r="CZ10" t="str">
            <v>A126299150F</v>
          </cell>
          <cell r="DA10" t="str">
            <v>A126287486L</v>
          </cell>
          <cell r="DB10" t="str">
            <v>A126275790J</v>
          </cell>
          <cell r="DC10" t="str">
            <v>A126299118F</v>
          </cell>
          <cell r="DD10" t="str">
            <v>A126287454V</v>
          </cell>
          <cell r="DE10" t="str">
            <v>A126275834X</v>
          </cell>
          <cell r="DF10" t="str">
            <v>A126299162R</v>
          </cell>
          <cell r="DG10" t="str">
            <v>A126287498W</v>
          </cell>
          <cell r="DH10" t="str">
            <v>A126275706F</v>
          </cell>
          <cell r="DI10" t="str">
            <v>A126299034W</v>
          </cell>
          <cell r="DJ10" t="str">
            <v>A126287370K</v>
          </cell>
          <cell r="DK10" t="str">
            <v>A126275642F</v>
          </cell>
          <cell r="DL10" t="str">
            <v>A126298970V</v>
          </cell>
          <cell r="DM10" t="str">
            <v>A126287306T</v>
          </cell>
          <cell r="DN10" t="str">
            <v>A126275670R</v>
          </cell>
          <cell r="DO10" t="str">
            <v>A126298998W</v>
          </cell>
          <cell r="DP10" t="str">
            <v>A126287334A</v>
          </cell>
          <cell r="DQ10" t="str">
            <v>A126275750R</v>
          </cell>
          <cell r="DR10" t="str">
            <v>A126299078X</v>
          </cell>
          <cell r="DS10" t="str">
            <v>A126287414A</v>
          </cell>
          <cell r="DT10" t="str">
            <v>A126275674X</v>
          </cell>
          <cell r="DU10" t="str">
            <v>A126299002C</v>
          </cell>
          <cell r="DV10" t="str">
            <v>A126287338K</v>
          </cell>
          <cell r="DW10" t="str">
            <v>A126275754X</v>
          </cell>
          <cell r="DX10" t="str">
            <v>A126299082R</v>
          </cell>
          <cell r="DY10" t="str">
            <v>A126287418K</v>
          </cell>
          <cell r="DZ10" t="str">
            <v>A126275758J</v>
          </cell>
          <cell r="EA10" t="str">
            <v>A126299086X</v>
          </cell>
          <cell r="EB10" t="str">
            <v>A126287422A</v>
          </cell>
          <cell r="EC10" t="str">
            <v>A126275838J</v>
          </cell>
          <cell r="ED10" t="str">
            <v>A126299166X</v>
          </cell>
          <cell r="EE10" t="str">
            <v>A126287502A</v>
          </cell>
          <cell r="EF10" t="str">
            <v>A126275646R</v>
          </cell>
          <cell r="EG10" t="str">
            <v>A126298974C</v>
          </cell>
          <cell r="EH10" t="str">
            <v>A126287310J</v>
          </cell>
          <cell r="EI10" t="str">
            <v>A126275826X</v>
          </cell>
          <cell r="EJ10" t="str">
            <v>A126299154R</v>
          </cell>
          <cell r="EK10" t="str">
            <v>A126287490C</v>
          </cell>
          <cell r="EL10" t="str">
            <v>A126275830R</v>
          </cell>
          <cell r="EM10" t="str">
            <v>A126299158X</v>
          </cell>
          <cell r="EN10" t="str">
            <v>A126287494L</v>
          </cell>
          <cell r="EO10" t="str">
            <v>A126275650F</v>
          </cell>
          <cell r="EP10" t="str">
            <v>A126298978L</v>
          </cell>
          <cell r="EQ10" t="str">
            <v>A126287314T</v>
          </cell>
          <cell r="ER10" t="str">
            <v>A126275710W</v>
          </cell>
          <cell r="ES10" t="str">
            <v>A126299038F</v>
          </cell>
          <cell r="ET10" t="str">
            <v>A126287374V</v>
          </cell>
          <cell r="EU10" t="str">
            <v>A126275762X</v>
          </cell>
          <cell r="EV10" t="str">
            <v>A126299090R</v>
          </cell>
          <cell r="EW10" t="str">
            <v>A126287426K</v>
          </cell>
          <cell r="EX10" t="str">
            <v>A126275842X</v>
          </cell>
          <cell r="EY10" t="str">
            <v>A126299170R</v>
          </cell>
          <cell r="EZ10" t="str">
            <v>A126287506K</v>
          </cell>
          <cell r="FA10" t="str">
            <v>A126275654R</v>
          </cell>
          <cell r="FB10" t="str">
            <v>A126298982C</v>
          </cell>
          <cell r="FC10" t="str">
            <v>A126287318A</v>
          </cell>
          <cell r="FD10" t="str">
            <v>A126275794T</v>
          </cell>
          <cell r="FE10" t="str">
            <v>A126299122W</v>
          </cell>
          <cell r="FF10" t="str">
            <v>A126287458C</v>
          </cell>
          <cell r="FG10" t="str">
            <v>A126275798A</v>
          </cell>
          <cell r="FH10" t="str">
            <v>A126299126F</v>
          </cell>
          <cell r="FI10" t="str">
            <v>A126287462V</v>
          </cell>
          <cell r="FJ10" t="str">
            <v>A126275686J</v>
          </cell>
          <cell r="FK10" t="str">
            <v>A126299014L</v>
          </cell>
          <cell r="FL10" t="str">
            <v>A126287350A</v>
          </cell>
          <cell r="FM10" t="str">
            <v>A126275658X</v>
          </cell>
          <cell r="FN10" t="str">
            <v>A126298986L</v>
          </cell>
          <cell r="FO10" t="str">
            <v>A126287322T</v>
          </cell>
          <cell r="FP10" t="str">
            <v>A126275714F</v>
          </cell>
          <cell r="FQ10" t="str">
            <v>A126299042W</v>
          </cell>
          <cell r="FR10" t="str">
            <v>A126287378C</v>
          </cell>
          <cell r="FS10" t="str">
            <v>A126275678J</v>
          </cell>
          <cell r="FT10" t="str">
            <v>A126299006L</v>
          </cell>
          <cell r="FU10" t="str">
            <v>A126287342A</v>
          </cell>
          <cell r="FV10" t="str">
            <v>A126275718R</v>
          </cell>
          <cell r="FW10" t="str">
            <v>A126299046F</v>
          </cell>
          <cell r="FX10" t="str">
            <v>A126287382V</v>
          </cell>
          <cell r="FY10" t="str">
            <v>A126275690X</v>
          </cell>
          <cell r="FZ10" t="str">
            <v>A126299018W</v>
          </cell>
          <cell r="GA10" t="str">
            <v>A126287354K</v>
          </cell>
          <cell r="GB10" t="str">
            <v>A126275722F</v>
          </cell>
          <cell r="GC10" t="str">
            <v>A126299050W</v>
          </cell>
          <cell r="GD10" t="str">
            <v>A126287386C</v>
          </cell>
          <cell r="GE10" t="str">
            <v>A126275766J</v>
          </cell>
          <cell r="GF10" t="str">
            <v>A126299094X</v>
          </cell>
          <cell r="GG10" t="str">
            <v>A126287430A</v>
          </cell>
          <cell r="GH10" t="str">
            <v>A126275726R</v>
          </cell>
          <cell r="GI10" t="str">
            <v>A126299054F</v>
          </cell>
          <cell r="GJ10" t="str">
            <v>A126287390V</v>
          </cell>
          <cell r="GK10" t="str">
            <v>A126275694J</v>
          </cell>
          <cell r="GL10" t="str">
            <v>A126299022L</v>
          </cell>
          <cell r="GM10" t="str">
            <v>A126287358V</v>
          </cell>
          <cell r="GN10" t="str">
            <v>A126275802F</v>
          </cell>
          <cell r="GO10" t="str">
            <v>A126299130W</v>
          </cell>
          <cell r="GP10" t="str">
            <v>A126287466C</v>
          </cell>
          <cell r="GQ10" t="str">
            <v>A126275770X</v>
          </cell>
          <cell r="GR10" t="str">
            <v>A126299098J</v>
          </cell>
          <cell r="GS10" t="str">
            <v>A126287434K</v>
          </cell>
          <cell r="GT10" t="str">
            <v>A126275774J</v>
          </cell>
          <cell r="GU10" t="str">
            <v>A126299102L</v>
          </cell>
          <cell r="GV10" t="str">
            <v>A126287438V</v>
          </cell>
          <cell r="GW10" t="str">
            <v>A126275846J</v>
          </cell>
          <cell r="GX10" t="str">
            <v>A126299174X</v>
          </cell>
          <cell r="GY10" t="str">
            <v>A126287510A</v>
          </cell>
          <cell r="GZ10" t="str">
            <v>A126275662R</v>
          </cell>
          <cell r="HA10" t="str">
            <v>A126298990C</v>
          </cell>
          <cell r="HB10" t="str">
            <v>A126287326A</v>
          </cell>
          <cell r="HC10" t="str">
            <v>A126275730F</v>
          </cell>
          <cell r="HD10" t="str">
            <v>A126299058R</v>
          </cell>
          <cell r="HE10" t="str">
            <v>A126287394C</v>
          </cell>
          <cell r="HF10" t="str">
            <v>A126275682X</v>
          </cell>
          <cell r="HG10" t="str">
            <v>A126299010C</v>
          </cell>
          <cell r="HH10" t="str">
            <v>A126287346K</v>
          </cell>
          <cell r="HI10" t="str">
            <v>A126275778T</v>
          </cell>
          <cell r="HJ10" t="str">
            <v>A126299106W</v>
          </cell>
          <cell r="HK10" t="str">
            <v>A126287442K</v>
          </cell>
          <cell r="HL10" t="str">
            <v>A126275782J</v>
          </cell>
          <cell r="HM10" t="str">
            <v>A126299110L</v>
          </cell>
          <cell r="HN10" t="str">
            <v>A126287446V</v>
          </cell>
          <cell r="HO10" t="str">
            <v>A126275698T</v>
          </cell>
          <cell r="HP10" t="str">
            <v>A126299026W</v>
          </cell>
          <cell r="HQ10" t="str">
            <v>A126287362K</v>
          </cell>
          <cell r="HR10" t="str">
            <v>A126275666X</v>
          </cell>
          <cell r="HS10" t="str">
            <v>A126298994L</v>
          </cell>
          <cell r="HT10" t="str">
            <v>A126287330T</v>
          </cell>
          <cell r="HU10" t="str">
            <v>A126275850X</v>
          </cell>
          <cell r="HV10" t="str">
            <v>A126299178J</v>
          </cell>
          <cell r="HW10" t="str">
            <v>A126287514K</v>
          </cell>
          <cell r="HX10" t="str">
            <v>A126275734R</v>
          </cell>
          <cell r="HY10" t="str">
            <v>A126299062F</v>
          </cell>
          <cell r="HZ10" t="str">
            <v>A126287398L</v>
          </cell>
          <cell r="IA10" t="str">
            <v>A126275806R</v>
          </cell>
          <cell r="IB10" t="str">
            <v>A126299134F</v>
          </cell>
          <cell r="IC10" t="str">
            <v>A126287470V</v>
          </cell>
          <cell r="ID10" t="str">
            <v>A126281686W</v>
          </cell>
          <cell r="IE10" t="str">
            <v>A126305014K</v>
          </cell>
          <cell r="IF10" t="str">
            <v>A126293350R</v>
          </cell>
          <cell r="IG10" t="str">
            <v>A126281642V</v>
          </cell>
          <cell r="IH10" t="str">
            <v>A126304970T</v>
          </cell>
          <cell r="II10" t="str">
            <v>A126293306F</v>
          </cell>
          <cell r="IJ10" t="str">
            <v>A126281570V</v>
          </cell>
          <cell r="IK10" t="str">
            <v>A126304898K</v>
          </cell>
          <cell r="IL10" t="str">
            <v>A126293234F</v>
          </cell>
          <cell r="IM10" t="str">
            <v>A126281646C</v>
          </cell>
          <cell r="IN10" t="str">
            <v>A126304974A</v>
          </cell>
          <cell r="IO10" t="str">
            <v>A126293310W</v>
          </cell>
          <cell r="IP10" t="str">
            <v>A126281650V</v>
          </cell>
          <cell r="IQ10" t="str">
            <v>A126304978K</v>
          </cell>
        </row>
        <row r="11">
          <cell r="B11">
            <v>138.518</v>
          </cell>
          <cell r="C11">
            <v>242.08099999999999</v>
          </cell>
          <cell r="D11">
            <v>125.92700000000001</v>
          </cell>
          <cell r="E11">
            <v>82.847999999999999</v>
          </cell>
          <cell r="F11">
            <v>43.079000000000001</v>
          </cell>
          <cell r="G11">
            <v>117.94499999999999</v>
          </cell>
          <cell r="H11">
            <v>31.599</v>
          </cell>
          <cell r="I11">
            <v>86.346000000000004</v>
          </cell>
          <cell r="J11">
            <v>136.727</v>
          </cell>
          <cell r="K11">
            <v>24.071000000000002</v>
          </cell>
          <cell r="L11">
            <v>112.657</v>
          </cell>
          <cell r="M11">
            <v>900.827</v>
          </cell>
          <cell r="N11">
            <v>478.36900000000003</v>
          </cell>
          <cell r="O11">
            <v>422.45800000000003</v>
          </cell>
          <cell r="P11">
            <v>818.73</v>
          </cell>
          <cell r="Q11">
            <v>420.63900000000001</v>
          </cell>
          <cell r="R11">
            <v>398.09100000000001</v>
          </cell>
          <cell r="S11">
            <v>6669.2809999999999</v>
          </cell>
          <cell r="T11">
            <v>3428.3820000000001</v>
          </cell>
          <cell r="U11">
            <v>3240.8989999999999</v>
          </cell>
          <cell r="V11">
            <v>806.90200000000004</v>
          </cell>
          <cell r="W11">
            <v>377.36099999999999</v>
          </cell>
          <cell r="X11">
            <v>429.54</v>
          </cell>
          <cell r="Y11">
            <v>6681.11</v>
          </cell>
          <cell r="Z11">
            <v>3471.66</v>
          </cell>
          <cell r="AA11">
            <v>3209.45</v>
          </cell>
          <cell r="AB11">
            <v>1232.326</v>
          </cell>
          <cell r="AC11">
            <v>602.48599999999999</v>
          </cell>
          <cell r="AD11">
            <v>629.84100000000001</v>
          </cell>
          <cell r="AE11">
            <v>425.42500000000001</v>
          </cell>
          <cell r="AF11">
            <v>225.124</v>
          </cell>
          <cell r="AG11">
            <v>200.3</v>
          </cell>
          <cell r="AH11">
            <v>413.596</v>
          </cell>
          <cell r="AI11">
            <v>181.846</v>
          </cell>
          <cell r="AJ11">
            <v>231.75</v>
          </cell>
          <cell r="AK11">
            <v>393.30500000000001</v>
          </cell>
          <cell r="AL11">
            <v>195.51499999999999</v>
          </cell>
          <cell r="AM11">
            <v>197.79</v>
          </cell>
          <cell r="AN11">
            <v>6255.6850000000004</v>
          </cell>
          <cell r="AO11">
            <v>3246.5360000000001</v>
          </cell>
          <cell r="AP11">
            <v>3009.1489999999999</v>
          </cell>
          <cell r="AQ11">
            <v>1627.829</v>
          </cell>
          <cell r="AR11">
            <v>1048.5050000000001</v>
          </cell>
          <cell r="AS11">
            <v>579.32500000000005</v>
          </cell>
          <cell r="AT11">
            <v>1066.422</v>
          </cell>
          <cell r="AU11">
            <v>697.851</v>
          </cell>
          <cell r="AV11">
            <v>368.57100000000003</v>
          </cell>
          <cell r="AW11">
            <v>63.170999999999999</v>
          </cell>
          <cell r="AX11">
            <v>33.795000000000002</v>
          </cell>
          <cell r="AY11">
            <v>29.376999999999999</v>
          </cell>
          <cell r="AZ11">
            <v>25.361000000000001</v>
          </cell>
          <cell r="BA11">
            <v>20.288</v>
          </cell>
          <cell r="BB11">
            <v>5.0730000000000004</v>
          </cell>
          <cell r="BC11">
            <v>21.178000000000001</v>
          </cell>
          <cell r="BD11">
            <v>10.749000000000001</v>
          </cell>
          <cell r="BE11">
            <v>10.429</v>
          </cell>
          <cell r="BF11">
            <v>16.632999999999999</v>
          </cell>
          <cell r="BG11">
            <v>2.7570000000000001</v>
          </cell>
          <cell r="BH11">
            <v>13.875</v>
          </cell>
          <cell r="BI11">
            <v>71.069999999999993</v>
          </cell>
          <cell r="BJ11">
            <v>34.128999999999998</v>
          </cell>
          <cell r="BK11">
            <v>36.942</v>
          </cell>
          <cell r="BL11">
            <v>30.786999999999999</v>
          </cell>
          <cell r="BM11">
            <v>16.024999999999999</v>
          </cell>
          <cell r="BN11">
            <v>14.762</v>
          </cell>
          <cell r="BO11">
            <v>18.516999999999999</v>
          </cell>
          <cell r="BP11">
            <v>9.9979999999999993</v>
          </cell>
          <cell r="BQ11">
            <v>8.5190000000000001</v>
          </cell>
          <cell r="BR11">
            <v>21.766999999999999</v>
          </cell>
          <cell r="BS11">
            <v>8.1059999999999999</v>
          </cell>
          <cell r="BT11">
            <v>13.661</v>
          </cell>
          <cell r="BU11">
            <v>427.16500000000002</v>
          </cell>
          <cell r="BV11">
            <v>282.73</v>
          </cell>
          <cell r="BW11">
            <v>144.435</v>
          </cell>
          <cell r="BX11">
            <v>1835.258</v>
          </cell>
          <cell r="BY11">
            <v>938.34199999999998</v>
          </cell>
          <cell r="BZ11">
            <v>896.91600000000005</v>
          </cell>
          <cell r="CA11">
            <v>712.85500000000002</v>
          </cell>
          <cell r="CB11">
            <v>363.238</v>
          </cell>
          <cell r="CC11">
            <v>349.61700000000002</v>
          </cell>
          <cell r="CD11">
            <v>233.50299999999999</v>
          </cell>
          <cell r="CE11">
            <v>111.059</v>
          </cell>
          <cell r="CF11">
            <v>122.444</v>
          </cell>
          <cell r="CG11">
            <v>76.021000000000001</v>
          </cell>
          <cell r="CH11">
            <v>40.768999999999998</v>
          </cell>
          <cell r="CI11">
            <v>35.252000000000002</v>
          </cell>
          <cell r="CJ11">
            <v>157.482</v>
          </cell>
          <cell r="CK11">
            <v>70.290000000000006</v>
          </cell>
          <cell r="CL11">
            <v>87.191999999999993</v>
          </cell>
          <cell r="CM11">
            <v>92.02</v>
          </cell>
          <cell r="CN11">
            <v>46.555</v>
          </cell>
          <cell r="CO11">
            <v>45.465000000000003</v>
          </cell>
          <cell r="CP11">
            <v>141.482</v>
          </cell>
          <cell r="CQ11">
            <v>64.504000000000005</v>
          </cell>
          <cell r="CR11">
            <v>76.978999999999999</v>
          </cell>
          <cell r="CS11">
            <v>35.524999999999999</v>
          </cell>
          <cell r="CT11">
            <v>21.271999999999998</v>
          </cell>
          <cell r="CU11">
            <v>14.254</v>
          </cell>
          <cell r="CV11">
            <v>128.303</v>
          </cell>
          <cell r="CW11">
            <v>56.582999999999998</v>
          </cell>
          <cell r="CX11">
            <v>71.721000000000004</v>
          </cell>
          <cell r="CY11">
            <v>19.337</v>
          </cell>
          <cell r="CZ11">
            <v>13.204000000000001</v>
          </cell>
          <cell r="DA11">
            <v>6.133</v>
          </cell>
          <cell r="DB11">
            <v>68.402000000000001</v>
          </cell>
          <cell r="DC11">
            <v>29.6</v>
          </cell>
          <cell r="DD11">
            <v>38.802</v>
          </cell>
          <cell r="DE11">
            <v>40.564999999999998</v>
          </cell>
          <cell r="DF11">
            <v>13.778</v>
          </cell>
          <cell r="DG11">
            <v>26.786000000000001</v>
          </cell>
          <cell r="DH11">
            <v>69.674000000000007</v>
          </cell>
          <cell r="DI11">
            <v>33.204000000000001</v>
          </cell>
          <cell r="DJ11">
            <v>36.47</v>
          </cell>
          <cell r="DK11">
            <v>21.64</v>
          </cell>
          <cell r="DL11">
            <v>13.875999999999999</v>
          </cell>
          <cell r="DM11">
            <v>7.7640000000000002</v>
          </cell>
          <cell r="DN11">
            <v>21.895</v>
          </cell>
          <cell r="DO11">
            <v>11.741</v>
          </cell>
          <cell r="DP11">
            <v>10.154999999999999</v>
          </cell>
          <cell r="DQ11">
            <v>26.138999999999999</v>
          </cell>
          <cell r="DR11">
            <v>7.5880000000000001</v>
          </cell>
          <cell r="DS11">
            <v>18.550999999999998</v>
          </cell>
          <cell r="DT11">
            <v>138.191</v>
          </cell>
          <cell r="DU11">
            <v>71.602999999999994</v>
          </cell>
          <cell r="DV11">
            <v>66.587999999999994</v>
          </cell>
          <cell r="DW11">
            <v>95.311999999999998</v>
          </cell>
          <cell r="DX11">
            <v>39.456000000000003</v>
          </cell>
          <cell r="DY11">
            <v>55.856000000000002</v>
          </cell>
          <cell r="DZ11">
            <v>479.35199999999998</v>
          </cell>
          <cell r="EA11">
            <v>252.179</v>
          </cell>
          <cell r="EB11">
            <v>227.173</v>
          </cell>
          <cell r="EC11">
            <v>1122.403</v>
          </cell>
          <cell r="ED11">
            <v>575.10400000000004</v>
          </cell>
          <cell r="EE11">
            <v>547.29899999999998</v>
          </cell>
          <cell r="EF11">
            <v>1074.175</v>
          </cell>
          <cell r="EG11">
            <v>542.84</v>
          </cell>
          <cell r="EH11">
            <v>531.33600000000001</v>
          </cell>
          <cell r="EI11">
            <v>1020.285</v>
          </cell>
          <cell r="EJ11">
            <v>519.74900000000002</v>
          </cell>
          <cell r="EK11">
            <v>500.53699999999998</v>
          </cell>
          <cell r="EL11">
            <v>27.452999999999999</v>
          </cell>
          <cell r="EM11">
            <v>10.385999999999999</v>
          </cell>
          <cell r="EN11">
            <v>17.068000000000001</v>
          </cell>
          <cell r="EO11">
            <v>26.436</v>
          </cell>
          <cell r="EP11">
            <v>12.705</v>
          </cell>
          <cell r="EQ11">
            <v>13.731</v>
          </cell>
          <cell r="ER11">
            <v>701.41600000000005</v>
          </cell>
          <cell r="ES11">
            <v>370.97699999999998</v>
          </cell>
          <cell r="ET11">
            <v>330.43799999999999</v>
          </cell>
          <cell r="EU11">
            <v>72.971999999999994</v>
          </cell>
          <cell r="EV11">
            <v>32.735999999999997</v>
          </cell>
          <cell r="EW11">
            <v>40.235999999999997</v>
          </cell>
          <cell r="EX11">
            <v>8.5860000000000003</v>
          </cell>
          <cell r="EY11">
            <v>3.7120000000000002</v>
          </cell>
          <cell r="EZ11">
            <v>4.8739999999999997</v>
          </cell>
          <cell r="FA11">
            <v>27.550999999999998</v>
          </cell>
          <cell r="FB11">
            <v>14.638999999999999</v>
          </cell>
          <cell r="FC11">
            <v>12.912000000000001</v>
          </cell>
          <cell r="FD11">
            <v>36.835000000000001</v>
          </cell>
          <cell r="FE11">
            <v>14.385</v>
          </cell>
          <cell r="FF11">
            <v>22.45</v>
          </cell>
          <cell r="FG11">
            <v>49.500999999999998</v>
          </cell>
          <cell r="FH11">
            <v>18.102</v>
          </cell>
          <cell r="FI11">
            <v>31.399000000000001</v>
          </cell>
          <cell r="FJ11">
            <v>7.8470000000000004</v>
          </cell>
          <cell r="FK11">
            <v>5.1159999999999997</v>
          </cell>
          <cell r="FL11">
            <v>2.7309999999999999</v>
          </cell>
          <cell r="FM11">
            <v>11.234999999999999</v>
          </cell>
          <cell r="FN11">
            <v>3.8250000000000002</v>
          </cell>
          <cell r="FO11">
            <v>7.41</v>
          </cell>
          <cell r="FP11">
            <v>30.419</v>
          </cell>
          <cell r="FQ11">
            <v>9.16</v>
          </cell>
          <cell r="FR11">
            <v>21.259</v>
          </cell>
          <cell r="FS11">
            <v>250.28700000000001</v>
          </cell>
          <cell r="FT11">
            <v>121.02500000000001</v>
          </cell>
          <cell r="FU11">
            <v>129.262</v>
          </cell>
          <cell r="FV11">
            <v>149.94200000000001</v>
          </cell>
          <cell r="FW11">
            <v>65.513000000000005</v>
          </cell>
          <cell r="FX11">
            <v>84.429000000000002</v>
          </cell>
          <cell r="FY11">
            <v>924.23299999999995</v>
          </cell>
          <cell r="FZ11">
            <v>477.327</v>
          </cell>
          <cell r="GA11">
            <v>446.90600000000001</v>
          </cell>
          <cell r="GB11">
            <v>116.262</v>
          </cell>
          <cell r="GC11">
            <v>41.442</v>
          </cell>
          <cell r="GD11">
            <v>74.819999999999993</v>
          </cell>
          <cell r="GE11">
            <v>957.91300000000001</v>
          </cell>
          <cell r="GF11">
            <v>501.39800000000002</v>
          </cell>
          <cell r="GG11">
            <v>456.51600000000002</v>
          </cell>
          <cell r="GH11">
            <v>195.48599999999999</v>
          </cell>
          <cell r="GI11">
            <v>80.768000000000001</v>
          </cell>
          <cell r="GJ11">
            <v>114.718</v>
          </cell>
          <cell r="GK11">
            <v>79.224000000000004</v>
          </cell>
          <cell r="GL11">
            <v>39.326000000000001</v>
          </cell>
          <cell r="GM11">
            <v>39.898000000000003</v>
          </cell>
          <cell r="GN11">
            <v>45.543999999999997</v>
          </cell>
          <cell r="GO11">
            <v>15.255000000000001</v>
          </cell>
          <cell r="GP11">
            <v>30.288</v>
          </cell>
          <cell r="GQ11">
            <v>70.718000000000004</v>
          </cell>
          <cell r="GR11">
            <v>26.186</v>
          </cell>
          <cell r="GS11">
            <v>44.531999999999996</v>
          </cell>
          <cell r="GT11">
            <v>878.69</v>
          </cell>
          <cell r="GU11">
            <v>462.07100000000003</v>
          </cell>
          <cell r="GV11">
            <v>416.61799999999999</v>
          </cell>
          <cell r="GW11">
            <v>48.228000000000002</v>
          </cell>
          <cell r="GX11">
            <v>32.265000000000001</v>
          </cell>
          <cell r="GY11">
            <v>15.962999999999999</v>
          </cell>
          <cell r="GZ11">
            <v>25.048999999999999</v>
          </cell>
          <cell r="HA11">
            <v>18.018000000000001</v>
          </cell>
          <cell r="HB11">
            <v>7.0309999999999997</v>
          </cell>
          <cell r="HC11">
            <v>3.4620000000000002</v>
          </cell>
          <cell r="HD11">
            <v>0.56699999999999995</v>
          </cell>
          <cell r="HE11">
            <v>2.8959999999999999</v>
          </cell>
          <cell r="HF11">
            <v>1.6519999999999999</v>
          </cell>
          <cell r="HG11">
            <v>0.56699999999999995</v>
          </cell>
          <cell r="HH11">
            <v>1.0860000000000001</v>
          </cell>
          <cell r="HI11">
            <v>1.06</v>
          </cell>
          <cell r="HJ11">
            <v>0</v>
          </cell>
          <cell r="HK11">
            <v>1.06</v>
          </cell>
          <cell r="HL11">
            <v>0.75</v>
          </cell>
          <cell r="HM11">
            <v>0</v>
          </cell>
          <cell r="HN11">
            <v>0.75</v>
          </cell>
          <cell r="HO11">
            <v>1.7989999999999999</v>
          </cell>
          <cell r="HP11">
            <v>0.85599999999999998</v>
          </cell>
          <cell r="HQ11">
            <v>0.94299999999999995</v>
          </cell>
          <cell r="HR11">
            <v>0</v>
          </cell>
          <cell r="HS11">
            <v>0</v>
          </cell>
          <cell r="HT11">
            <v>0</v>
          </cell>
          <cell r="HU11">
            <v>0.94299999999999995</v>
          </cell>
          <cell r="HV11">
            <v>0</v>
          </cell>
          <cell r="HW11">
            <v>0.94299999999999995</v>
          </cell>
          <cell r="HX11">
            <v>0.85599999999999998</v>
          </cell>
          <cell r="HY11">
            <v>0.85599999999999998</v>
          </cell>
          <cell r="HZ11">
            <v>0</v>
          </cell>
          <cell r="IA11">
            <v>17.917999999999999</v>
          </cell>
          <cell r="IB11">
            <v>12.824</v>
          </cell>
          <cell r="IC11">
            <v>5.0940000000000003</v>
          </cell>
          <cell r="ID11">
            <v>5285.6769999999997</v>
          </cell>
          <cell r="IE11">
            <v>2887.8319999999999</v>
          </cell>
          <cell r="IF11">
            <v>2397.8449999999998</v>
          </cell>
          <cell r="IG11">
            <v>1005.777</v>
          </cell>
          <cell r="IH11">
            <v>541.19000000000005</v>
          </cell>
          <cell r="II11">
            <v>464.58800000000002</v>
          </cell>
          <cell r="IJ11">
            <v>494.64400000000001</v>
          </cell>
          <cell r="IK11">
            <v>302.05500000000001</v>
          </cell>
          <cell r="IL11">
            <v>192.589</v>
          </cell>
          <cell r="IM11">
            <v>239.20400000000001</v>
          </cell>
          <cell r="IN11">
            <v>154.608</v>
          </cell>
          <cell r="IO11">
            <v>84.596000000000004</v>
          </cell>
          <cell r="IP11">
            <v>255.44</v>
          </cell>
          <cell r="IQ11">
            <v>147.447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141.721</v>
          </cell>
          <cell r="C23">
            <v>241.578</v>
          </cell>
          <cell r="D23">
            <v>121.66</v>
          </cell>
          <cell r="E23">
            <v>82.688999999999993</v>
          </cell>
          <cell r="F23">
            <v>38.970999999999997</v>
          </cell>
          <cell r="G23">
            <v>111.751</v>
          </cell>
          <cell r="H23">
            <v>25.218</v>
          </cell>
          <cell r="I23">
            <v>86.533000000000001</v>
          </cell>
          <cell r="J23">
            <v>149.887</v>
          </cell>
          <cell r="K23">
            <v>33.813000000000002</v>
          </cell>
          <cell r="L23">
            <v>116.074</v>
          </cell>
          <cell r="M23">
            <v>908.82299999999998</v>
          </cell>
          <cell r="N23">
            <v>463.06900000000002</v>
          </cell>
          <cell r="O23">
            <v>445.75400000000002</v>
          </cell>
          <cell r="P23">
            <v>814.03399999999999</v>
          </cell>
          <cell r="Q23">
            <v>415.65899999999999</v>
          </cell>
          <cell r="R23">
            <v>398.375</v>
          </cell>
          <cell r="S23">
            <v>6803.835</v>
          </cell>
          <cell r="T23">
            <v>3430.9349999999999</v>
          </cell>
          <cell r="U23">
            <v>3372.9</v>
          </cell>
          <cell r="V23">
            <v>772.99599999999998</v>
          </cell>
          <cell r="W23">
            <v>362.87099999999998</v>
          </cell>
          <cell r="X23">
            <v>410.125</v>
          </cell>
          <cell r="Y23">
            <v>6844.8729999999996</v>
          </cell>
          <cell r="Z23">
            <v>3483.723</v>
          </cell>
          <cell r="AA23">
            <v>3361.15</v>
          </cell>
          <cell r="AB23">
            <v>1210.424</v>
          </cell>
          <cell r="AC23">
            <v>593.81899999999996</v>
          </cell>
          <cell r="AD23">
            <v>616.60500000000002</v>
          </cell>
          <cell r="AE23">
            <v>437.428</v>
          </cell>
          <cell r="AF23">
            <v>230.94800000000001</v>
          </cell>
          <cell r="AG23">
            <v>206.48</v>
          </cell>
          <cell r="AH23">
            <v>396.39</v>
          </cell>
          <cell r="AI23">
            <v>178.16</v>
          </cell>
          <cell r="AJ23">
            <v>218.23</v>
          </cell>
          <cell r="AK23">
            <v>376.60599999999999</v>
          </cell>
          <cell r="AL23">
            <v>184.71100000000001</v>
          </cell>
          <cell r="AM23">
            <v>191.89599999999999</v>
          </cell>
          <cell r="AN23">
            <v>6407.4449999999997</v>
          </cell>
          <cell r="AO23">
            <v>3252.7750000000001</v>
          </cell>
          <cell r="AP23">
            <v>3154.67</v>
          </cell>
          <cell r="AQ23">
            <v>1681.89</v>
          </cell>
          <cell r="AR23">
            <v>1102.1020000000001</v>
          </cell>
          <cell r="AS23">
            <v>579.78800000000001</v>
          </cell>
          <cell r="AT23">
            <v>1116.5029999999999</v>
          </cell>
          <cell r="AU23">
            <v>736.13699999999994</v>
          </cell>
          <cell r="AV23">
            <v>380.36599999999999</v>
          </cell>
          <cell r="AW23">
            <v>72.933999999999997</v>
          </cell>
          <cell r="AX23">
            <v>42.389000000000003</v>
          </cell>
          <cell r="AY23">
            <v>30.545000000000002</v>
          </cell>
          <cell r="AZ23">
            <v>33.862000000000002</v>
          </cell>
          <cell r="BA23">
            <v>26.257999999999999</v>
          </cell>
          <cell r="BB23">
            <v>7.6050000000000004</v>
          </cell>
          <cell r="BC23">
            <v>18.094000000000001</v>
          </cell>
          <cell r="BD23">
            <v>8.6539999999999999</v>
          </cell>
          <cell r="BE23">
            <v>9.44</v>
          </cell>
          <cell r="BF23">
            <v>20.978000000000002</v>
          </cell>
          <cell r="BG23">
            <v>7.4770000000000003</v>
          </cell>
          <cell r="BH23">
            <v>13.5</v>
          </cell>
          <cell r="BI23">
            <v>68.539000000000001</v>
          </cell>
          <cell r="BJ23">
            <v>40.322000000000003</v>
          </cell>
          <cell r="BK23">
            <v>28.216999999999999</v>
          </cell>
          <cell r="BL23">
            <v>26.449000000000002</v>
          </cell>
          <cell r="BM23">
            <v>20.58</v>
          </cell>
          <cell r="BN23">
            <v>5.8689999999999998</v>
          </cell>
          <cell r="BO23">
            <v>22.984000000000002</v>
          </cell>
          <cell r="BP23">
            <v>12.632999999999999</v>
          </cell>
          <cell r="BQ23">
            <v>10.351000000000001</v>
          </cell>
          <cell r="BR23">
            <v>19.106000000000002</v>
          </cell>
          <cell r="BS23">
            <v>7.109</v>
          </cell>
          <cell r="BT23">
            <v>11.997</v>
          </cell>
          <cell r="BU23">
            <v>423.91300000000001</v>
          </cell>
          <cell r="BV23">
            <v>283.25400000000002</v>
          </cell>
          <cell r="BW23">
            <v>140.66</v>
          </cell>
          <cell r="BX23">
            <v>1878.588</v>
          </cell>
          <cell r="BY23">
            <v>945.51499999999999</v>
          </cell>
          <cell r="BZ23">
            <v>933.07299999999998</v>
          </cell>
          <cell r="CA23">
            <v>725.97699999999998</v>
          </cell>
          <cell r="CB23">
            <v>370.81700000000001</v>
          </cell>
          <cell r="CC23">
            <v>355.16</v>
          </cell>
          <cell r="CD23">
            <v>244.31899999999999</v>
          </cell>
          <cell r="CE23">
            <v>112.376</v>
          </cell>
          <cell r="CF23">
            <v>131.94300000000001</v>
          </cell>
          <cell r="CG23">
            <v>92.691999999999993</v>
          </cell>
          <cell r="CH23">
            <v>44.518000000000001</v>
          </cell>
          <cell r="CI23">
            <v>48.173999999999999</v>
          </cell>
          <cell r="CJ23">
            <v>151.62700000000001</v>
          </cell>
          <cell r="CK23">
            <v>67.858000000000004</v>
          </cell>
          <cell r="CL23">
            <v>83.769000000000005</v>
          </cell>
          <cell r="CM23">
            <v>108.92400000000001</v>
          </cell>
          <cell r="CN23">
            <v>52.189</v>
          </cell>
          <cell r="CO23">
            <v>56.734999999999999</v>
          </cell>
          <cell r="CP23">
            <v>135.39500000000001</v>
          </cell>
          <cell r="CQ23">
            <v>60.188000000000002</v>
          </cell>
          <cell r="CR23">
            <v>75.206999999999994</v>
          </cell>
          <cell r="CS23">
            <v>48.649000000000001</v>
          </cell>
          <cell r="CT23">
            <v>26.155000000000001</v>
          </cell>
          <cell r="CU23">
            <v>22.492999999999999</v>
          </cell>
          <cell r="CV23">
            <v>114.87</v>
          </cell>
          <cell r="CW23">
            <v>50.643999999999998</v>
          </cell>
          <cell r="CX23">
            <v>64.227000000000004</v>
          </cell>
          <cell r="CY23">
            <v>19.920000000000002</v>
          </cell>
          <cell r="CZ23">
            <v>12.127000000000001</v>
          </cell>
          <cell r="DA23">
            <v>7.7930000000000001</v>
          </cell>
          <cell r="DB23">
            <v>52.1</v>
          </cell>
          <cell r="DC23">
            <v>24.363</v>
          </cell>
          <cell r="DD23">
            <v>27.736999999999998</v>
          </cell>
          <cell r="DE23">
            <v>42.85</v>
          </cell>
          <cell r="DF23">
            <v>14.154</v>
          </cell>
          <cell r="DG23">
            <v>28.696999999999999</v>
          </cell>
          <cell r="DH23">
            <v>80.8</v>
          </cell>
          <cell r="DI23">
            <v>35.578000000000003</v>
          </cell>
          <cell r="DJ23">
            <v>45.222999999999999</v>
          </cell>
          <cell r="DK23">
            <v>27.300999999999998</v>
          </cell>
          <cell r="DL23">
            <v>15.045</v>
          </cell>
          <cell r="DM23">
            <v>12.256</v>
          </cell>
          <cell r="DN23">
            <v>18.751000000000001</v>
          </cell>
          <cell r="DO23">
            <v>8.766</v>
          </cell>
          <cell r="DP23">
            <v>9.984</v>
          </cell>
          <cell r="DQ23">
            <v>34.749000000000002</v>
          </cell>
          <cell r="DR23">
            <v>11.766</v>
          </cell>
          <cell r="DS23">
            <v>22.983000000000001</v>
          </cell>
          <cell r="DT23">
            <v>155.184</v>
          </cell>
          <cell r="DU23">
            <v>72.741</v>
          </cell>
          <cell r="DV23">
            <v>82.442999999999998</v>
          </cell>
          <cell r="DW23">
            <v>89.135000000000005</v>
          </cell>
          <cell r="DX23">
            <v>39.636000000000003</v>
          </cell>
          <cell r="DY23">
            <v>49.499000000000002</v>
          </cell>
          <cell r="DZ23">
            <v>481.65800000000002</v>
          </cell>
          <cell r="EA23">
            <v>258.44099999999997</v>
          </cell>
          <cell r="EB23">
            <v>223.21700000000001</v>
          </cell>
          <cell r="EC23">
            <v>1152.6110000000001</v>
          </cell>
          <cell r="ED23">
            <v>574.69799999999998</v>
          </cell>
          <cell r="EE23">
            <v>577.91300000000001</v>
          </cell>
          <cell r="EF23">
            <v>1113.0129999999999</v>
          </cell>
          <cell r="EG23">
            <v>543.20299999999997</v>
          </cell>
          <cell r="EH23">
            <v>569.80899999999997</v>
          </cell>
          <cell r="EI23">
            <v>1053.9680000000001</v>
          </cell>
          <cell r="EJ23">
            <v>517.98900000000003</v>
          </cell>
          <cell r="EK23">
            <v>535.97900000000004</v>
          </cell>
          <cell r="EL23">
            <v>31.672000000000001</v>
          </cell>
          <cell r="EM23">
            <v>13.323</v>
          </cell>
          <cell r="EN23">
            <v>18.349</v>
          </cell>
          <cell r="EO23">
            <v>27.373999999999999</v>
          </cell>
          <cell r="EP23">
            <v>11.891999999999999</v>
          </cell>
          <cell r="EQ23">
            <v>15.481</v>
          </cell>
          <cell r="ER23">
            <v>714.43399999999997</v>
          </cell>
          <cell r="ES23">
            <v>369.36500000000001</v>
          </cell>
          <cell r="ET23">
            <v>345.07</v>
          </cell>
          <cell r="EU23">
            <v>86.072999999999993</v>
          </cell>
          <cell r="EV23">
            <v>34.75</v>
          </cell>
          <cell r="EW23">
            <v>51.323</v>
          </cell>
          <cell r="EX23">
            <v>9.01</v>
          </cell>
          <cell r="EY23">
            <v>7.2080000000000002</v>
          </cell>
          <cell r="EZ23">
            <v>1.8029999999999999</v>
          </cell>
          <cell r="FA23">
            <v>27.542000000000002</v>
          </cell>
          <cell r="FB23">
            <v>11.651</v>
          </cell>
          <cell r="FC23">
            <v>15.89</v>
          </cell>
          <cell r="FD23">
            <v>49.521000000000001</v>
          </cell>
          <cell r="FE23">
            <v>15.891</v>
          </cell>
          <cell r="FF23">
            <v>33.630000000000003</v>
          </cell>
          <cell r="FG23">
            <v>66.894000000000005</v>
          </cell>
          <cell r="FH23">
            <v>27.084</v>
          </cell>
          <cell r="FI23">
            <v>39.81</v>
          </cell>
          <cell r="FJ23">
            <v>8.6319999999999997</v>
          </cell>
          <cell r="FK23">
            <v>5.5279999999999996</v>
          </cell>
          <cell r="FL23">
            <v>3.1040000000000001</v>
          </cell>
          <cell r="FM23">
            <v>17.318000000000001</v>
          </cell>
          <cell r="FN23">
            <v>4.6859999999999999</v>
          </cell>
          <cell r="FO23">
            <v>12.632999999999999</v>
          </cell>
          <cell r="FP23">
            <v>40.944000000000003</v>
          </cell>
          <cell r="FQ23">
            <v>16.870999999999999</v>
          </cell>
          <cell r="FR23">
            <v>24.073</v>
          </cell>
          <cell r="FS23">
            <v>245.61099999999999</v>
          </cell>
          <cell r="FT23">
            <v>112.004</v>
          </cell>
          <cell r="FU23">
            <v>133.607</v>
          </cell>
          <cell r="FV23">
            <v>149.58099999999999</v>
          </cell>
          <cell r="FW23">
            <v>67.998000000000005</v>
          </cell>
          <cell r="FX23">
            <v>81.582999999999998</v>
          </cell>
          <cell r="FY23">
            <v>963.43200000000002</v>
          </cell>
          <cell r="FZ23">
            <v>475.20600000000002</v>
          </cell>
          <cell r="GA23">
            <v>488.226</v>
          </cell>
          <cell r="GB23">
            <v>114.57899999999999</v>
          </cell>
          <cell r="GC23">
            <v>47.73</v>
          </cell>
          <cell r="GD23">
            <v>66.849000000000004</v>
          </cell>
          <cell r="GE23">
            <v>998.43299999999999</v>
          </cell>
          <cell r="GF23">
            <v>495.47300000000001</v>
          </cell>
          <cell r="GG23">
            <v>502.96</v>
          </cell>
          <cell r="GH23">
            <v>197.459</v>
          </cell>
          <cell r="GI23">
            <v>90.022000000000006</v>
          </cell>
          <cell r="GJ23">
            <v>107.438</v>
          </cell>
          <cell r="GK23">
            <v>82.88</v>
          </cell>
          <cell r="GL23">
            <v>42.290999999999997</v>
          </cell>
          <cell r="GM23">
            <v>40.588999999999999</v>
          </cell>
          <cell r="GN23">
            <v>47.878999999999998</v>
          </cell>
          <cell r="GO23">
            <v>22.024000000000001</v>
          </cell>
          <cell r="GP23">
            <v>25.855</v>
          </cell>
          <cell r="GQ23">
            <v>66.700999999999993</v>
          </cell>
          <cell r="GR23">
            <v>25.706</v>
          </cell>
          <cell r="GS23">
            <v>40.994</v>
          </cell>
          <cell r="GT23">
            <v>915.553</v>
          </cell>
          <cell r="GU23">
            <v>453.18200000000002</v>
          </cell>
          <cell r="GV23">
            <v>462.37200000000001</v>
          </cell>
          <cell r="GW23">
            <v>39.598999999999997</v>
          </cell>
          <cell r="GX23">
            <v>31.494</v>
          </cell>
          <cell r="GY23">
            <v>8.1039999999999992</v>
          </cell>
          <cell r="GZ23">
            <v>25.741</v>
          </cell>
          <cell r="HA23">
            <v>19.763000000000002</v>
          </cell>
          <cell r="HB23">
            <v>5.9779999999999998</v>
          </cell>
          <cell r="HC23">
            <v>3.8380000000000001</v>
          </cell>
          <cell r="HD23">
            <v>3.1920000000000002</v>
          </cell>
          <cell r="HE23">
            <v>0.64700000000000002</v>
          </cell>
          <cell r="HF23">
            <v>0.70599999999999996</v>
          </cell>
          <cell r="HG23">
            <v>0.70599999999999996</v>
          </cell>
          <cell r="HH23">
            <v>0</v>
          </cell>
          <cell r="HI23">
            <v>0.378</v>
          </cell>
          <cell r="HJ23">
            <v>0</v>
          </cell>
          <cell r="HK23">
            <v>0.378</v>
          </cell>
          <cell r="HL23">
            <v>2.7549999999999999</v>
          </cell>
          <cell r="HM23">
            <v>2.4860000000000002</v>
          </cell>
          <cell r="HN23">
            <v>0.26900000000000002</v>
          </cell>
          <cell r="HO23">
            <v>1.0309999999999999</v>
          </cell>
          <cell r="HP23">
            <v>1.0309999999999999</v>
          </cell>
          <cell r="HQ23">
            <v>0</v>
          </cell>
          <cell r="HR23">
            <v>0</v>
          </cell>
          <cell r="HS23">
            <v>0</v>
          </cell>
          <cell r="HT23">
            <v>0</v>
          </cell>
          <cell r="HU23">
            <v>0</v>
          </cell>
          <cell r="HV23">
            <v>0</v>
          </cell>
          <cell r="HW23">
            <v>0</v>
          </cell>
          <cell r="HX23">
            <v>1.0309999999999999</v>
          </cell>
          <cell r="HY23">
            <v>1.0309999999999999</v>
          </cell>
          <cell r="HZ23">
            <v>0</v>
          </cell>
          <cell r="IA23">
            <v>8.9879999999999995</v>
          </cell>
          <cell r="IB23">
            <v>7.5090000000000003</v>
          </cell>
          <cell r="IC23">
            <v>1.4790000000000001</v>
          </cell>
          <cell r="ID23">
            <v>5354.7349999999997</v>
          </cell>
          <cell r="IE23">
            <v>2915.2849999999999</v>
          </cell>
          <cell r="IF23">
            <v>2439.4499999999998</v>
          </cell>
          <cell r="IG23">
            <v>1028.422</v>
          </cell>
          <cell r="IH23">
            <v>553.02099999999996</v>
          </cell>
          <cell r="II23">
            <v>475.40100000000001</v>
          </cell>
          <cell r="IJ23">
            <v>513.34500000000003</v>
          </cell>
          <cell r="IK23">
            <v>303.58300000000003</v>
          </cell>
          <cell r="IL23">
            <v>209.76300000000001</v>
          </cell>
          <cell r="IM23">
            <v>252.38499999999999</v>
          </cell>
          <cell r="IN23">
            <v>151.64099999999999</v>
          </cell>
          <cell r="IO23">
            <v>100.744</v>
          </cell>
          <cell r="IP23">
            <v>260.30500000000001</v>
          </cell>
          <cell r="IQ23">
            <v>151.44999999999999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138.13200000000001</v>
          </cell>
          <cell r="C35">
            <v>237.893</v>
          </cell>
          <cell r="D35">
            <v>107.72</v>
          </cell>
          <cell r="E35">
            <v>72.628</v>
          </cell>
          <cell r="F35">
            <v>35.091999999999999</v>
          </cell>
          <cell r="G35">
            <v>133.17500000000001</v>
          </cell>
          <cell r="H35">
            <v>35.796999999999997</v>
          </cell>
          <cell r="I35">
            <v>97.376999999999995</v>
          </cell>
          <cell r="J35">
            <v>135.13</v>
          </cell>
          <cell r="K35">
            <v>29.707000000000001</v>
          </cell>
          <cell r="L35">
            <v>105.423</v>
          </cell>
          <cell r="M35">
            <v>880.68</v>
          </cell>
          <cell r="N35">
            <v>468.35199999999998</v>
          </cell>
          <cell r="O35">
            <v>412.327</v>
          </cell>
          <cell r="P35">
            <v>774.59</v>
          </cell>
          <cell r="Q35">
            <v>396.49099999999999</v>
          </cell>
          <cell r="R35">
            <v>378.09899999999999</v>
          </cell>
          <cell r="S35">
            <v>6983.384</v>
          </cell>
          <cell r="T35">
            <v>3517.5940000000001</v>
          </cell>
          <cell r="U35">
            <v>3465.79</v>
          </cell>
          <cell r="V35">
            <v>724.654</v>
          </cell>
          <cell r="W35">
            <v>354.911</v>
          </cell>
          <cell r="X35">
            <v>369.74200000000002</v>
          </cell>
          <cell r="Y35">
            <v>7033.32</v>
          </cell>
          <cell r="Z35">
            <v>3559.174</v>
          </cell>
          <cell r="AA35">
            <v>3474.1460000000002</v>
          </cell>
          <cell r="AB35">
            <v>1149.2339999999999</v>
          </cell>
          <cell r="AC35">
            <v>569.44799999999998</v>
          </cell>
          <cell r="AD35">
            <v>579.78499999999997</v>
          </cell>
          <cell r="AE35">
            <v>424.58</v>
          </cell>
          <cell r="AF35">
            <v>214.53700000000001</v>
          </cell>
          <cell r="AG35">
            <v>210.04300000000001</v>
          </cell>
          <cell r="AH35">
            <v>374.64400000000001</v>
          </cell>
          <cell r="AI35">
            <v>172.95699999999999</v>
          </cell>
          <cell r="AJ35">
            <v>201.68700000000001</v>
          </cell>
          <cell r="AK35">
            <v>350.01</v>
          </cell>
          <cell r="AL35">
            <v>181.95400000000001</v>
          </cell>
          <cell r="AM35">
            <v>168.05600000000001</v>
          </cell>
          <cell r="AN35">
            <v>6608.74</v>
          </cell>
          <cell r="AO35">
            <v>3344.6370000000002</v>
          </cell>
          <cell r="AP35">
            <v>3264.1030000000001</v>
          </cell>
          <cell r="AQ35">
            <v>1646.412</v>
          </cell>
          <cell r="AR35">
            <v>1085.6679999999999</v>
          </cell>
          <cell r="AS35">
            <v>560.74400000000003</v>
          </cell>
          <cell r="AT35">
            <v>1087.6120000000001</v>
          </cell>
          <cell r="AU35">
            <v>735.48500000000001</v>
          </cell>
          <cell r="AV35">
            <v>352.12599999999998</v>
          </cell>
          <cell r="AW35">
            <v>66.754000000000005</v>
          </cell>
          <cell r="AX35">
            <v>35.146000000000001</v>
          </cell>
          <cell r="AY35">
            <v>31.609000000000002</v>
          </cell>
          <cell r="AZ35">
            <v>25.716000000000001</v>
          </cell>
          <cell r="BA35">
            <v>19.102</v>
          </cell>
          <cell r="BB35">
            <v>6.6139999999999999</v>
          </cell>
          <cell r="BC35">
            <v>11.762</v>
          </cell>
          <cell r="BD35">
            <v>6.99</v>
          </cell>
          <cell r="BE35">
            <v>4.7720000000000002</v>
          </cell>
          <cell r="BF35">
            <v>29.276</v>
          </cell>
          <cell r="BG35">
            <v>9.0540000000000003</v>
          </cell>
          <cell r="BH35">
            <v>20.222000000000001</v>
          </cell>
          <cell r="BI35">
            <v>72.225999999999999</v>
          </cell>
          <cell r="BJ35">
            <v>39.186</v>
          </cell>
          <cell r="BK35">
            <v>33.04</v>
          </cell>
          <cell r="BL35">
            <v>28.802</v>
          </cell>
          <cell r="BM35">
            <v>20.282</v>
          </cell>
          <cell r="BN35">
            <v>8.52</v>
          </cell>
          <cell r="BO35">
            <v>25.760999999999999</v>
          </cell>
          <cell r="BP35">
            <v>12.805999999999999</v>
          </cell>
          <cell r="BQ35">
            <v>12.954000000000001</v>
          </cell>
          <cell r="BR35">
            <v>17.663</v>
          </cell>
          <cell r="BS35">
            <v>6.0979999999999999</v>
          </cell>
          <cell r="BT35">
            <v>11.566000000000001</v>
          </cell>
          <cell r="BU35">
            <v>419.82</v>
          </cell>
          <cell r="BV35">
            <v>275.851</v>
          </cell>
          <cell r="BW35">
            <v>143.96899999999999</v>
          </cell>
          <cell r="BX35">
            <v>1848.38</v>
          </cell>
          <cell r="BY35">
            <v>938.12599999999998</v>
          </cell>
          <cell r="BZ35">
            <v>910.25400000000002</v>
          </cell>
          <cell r="CA35">
            <v>747.61</v>
          </cell>
          <cell r="CB35">
            <v>375.53899999999999</v>
          </cell>
          <cell r="CC35">
            <v>372.07100000000003</v>
          </cell>
          <cell r="CD35">
            <v>243.708</v>
          </cell>
          <cell r="CE35">
            <v>127.517</v>
          </cell>
          <cell r="CF35">
            <v>116.191</v>
          </cell>
          <cell r="CG35">
            <v>100.601</v>
          </cell>
          <cell r="CH35">
            <v>53.994999999999997</v>
          </cell>
          <cell r="CI35">
            <v>46.604999999999997</v>
          </cell>
          <cell r="CJ35">
            <v>143.108</v>
          </cell>
          <cell r="CK35">
            <v>73.522000000000006</v>
          </cell>
          <cell r="CL35">
            <v>69.585999999999999</v>
          </cell>
          <cell r="CM35">
            <v>112.363</v>
          </cell>
          <cell r="CN35">
            <v>61.847000000000001</v>
          </cell>
          <cell r="CO35">
            <v>50.515999999999998</v>
          </cell>
          <cell r="CP35">
            <v>131.345</v>
          </cell>
          <cell r="CQ35">
            <v>65.67</v>
          </cell>
          <cell r="CR35">
            <v>65.674999999999997</v>
          </cell>
          <cell r="CS35">
            <v>53.064999999999998</v>
          </cell>
          <cell r="CT35">
            <v>29.579000000000001</v>
          </cell>
          <cell r="CU35">
            <v>23.486000000000001</v>
          </cell>
          <cell r="CV35">
            <v>114.01600000000001</v>
          </cell>
          <cell r="CW35">
            <v>53.692</v>
          </cell>
          <cell r="CX35">
            <v>60.323</v>
          </cell>
          <cell r="CY35">
            <v>16.736000000000001</v>
          </cell>
          <cell r="CZ35">
            <v>10.061</v>
          </cell>
          <cell r="DA35">
            <v>6.6740000000000004</v>
          </cell>
          <cell r="DB35">
            <v>53.53</v>
          </cell>
          <cell r="DC35">
            <v>25.802</v>
          </cell>
          <cell r="DD35">
            <v>27.728000000000002</v>
          </cell>
          <cell r="DE35">
            <v>43.75</v>
          </cell>
          <cell r="DF35">
            <v>17.829000000000001</v>
          </cell>
          <cell r="DG35">
            <v>25.920999999999999</v>
          </cell>
          <cell r="DH35">
            <v>76.628</v>
          </cell>
          <cell r="DI35">
            <v>44.246000000000002</v>
          </cell>
          <cell r="DJ35">
            <v>32.381</v>
          </cell>
          <cell r="DK35">
            <v>28.856000000000002</v>
          </cell>
          <cell r="DL35">
            <v>20.594000000000001</v>
          </cell>
          <cell r="DM35">
            <v>8.2629999999999999</v>
          </cell>
          <cell r="DN35">
            <v>21.931999999999999</v>
          </cell>
          <cell r="DO35">
            <v>12.965999999999999</v>
          </cell>
          <cell r="DP35">
            <v>8.9649999999999999</v>
          </cell>
          <cell r="DQ35">
            <v>25.84</v>
          </cell>
          <cell r="DR35">
            <v>10.686</v>
          </cell>
          <cell r="DS35">
            <v>15.154</v>
          </cell>
          <cell r="DT35">
            <v>153.97</v>
          </cell>
          <cell r="DU35">
            <v>76.12</v>
          </cell>
          <cell r="DV35">
            <v>77.849999999999994</v>
          </cell>
          <cell r="DW35">
            <v>89.738</v>
          </cell>
          <cell r="DX35">
            <v>51.396999999999998</v>
          </cell>
          <cell r="DY35">
            <v>38.341000000000001</v>
          </cell>
          <cell r="DZ35">
            <v>503.90199999999999</v>
          </cell>
          <cell r="EA35">
            <v>248.02199999999999</v>
          </cell>
          <cell r="EB35">
            <v>255.88</v>
          </cell>
          <cell r="EC35">
            <v>1100.77</v>
          </cell>
          <cell r="ED35">
            <v>562.58699999999999</v>
          </cell>
          <cell r="EE35">
            <v>538.18299999999999</v>
          </cell>
          <cell r="EF35">
            <v>1053.377</v>
          </cell>
          <cell r="EG35">
            <v>527.82299999999998</v>
          </cell>
          <cell r="EH35">
            <v>525.553</v>
          </cell>
          <cell r="EI35">
            <v>999.88199999999995</v>
          </cell>
          <cell r="EJ35">
            <v>500.63299999999998</v>
          </cell>
          <cell r="EK35">
            <v>499.24900000000002</v>
          </cell>
          <cell r="EL35">
            <v>30.039000000000001</v>
          </cell>
          <cell r="EM35">
            <v>15.611000000000001</v>
          </cell>
          <cell r="EN35">
            <v>14.427</v>
          </cell>
          <cell r="EO35">
            <v>22.559000000000001</v>
          </cell>
          <cell r="EP35">
            <v>11.081</v>
          </cell>
          <cell r="EQ35">
            <v>11.477</v>
          </cell>
          <cell r="ER35">
            <v>727.33500000000004</v>
          </cell>
          <cell r="ES35">
            <v>381.57100000000003</v>
          </cell>
          <cell r="ET35">
            <v>345.76400000000001</v>
          </cell>
          <cell r="EU35">
            <v>68.292000000000002</v>
          </cell>
          <cell r="EV35">
            <v>26.733000000000001</v>
          </cell>
          <cell r="EW35">
            <v>41.558999999999997</v>
          </cell>
          <cell r="EX35">
            <v>7.7690000000000001</v>
          </cell>
          <cell r="EY35">
            <v>5.1459999999999999</v>
          </cell>
          <cell r="EZ35">
            <v>2.6219999999999999</v>
          </cell>
          <cell r="FA35">
            <v>20.536999999999999</v>
          </cell>
          <cell r="FB35">
            <v>7.1159999999999997</v>
          </cell>
          <cell r="FC35">
            <v>13.420999999999999</v>
          </cell>
          <cell r="FD35">
            <v>39.985999999999997</v>
          </cell>
          <cell r="FE35">
            <v>14.471</v>
          </cell>
          <cell r="FF35">
            <v>25.515000000000001</v>
          </cell>
          <cell r="FG35">
            <v>59.66</v>
          </cell>
          <cell r="FH35">
            <v>25.811</v>
          </cell>
          <cell r="FI35">
            <v>33.848999999999997</v>
          </cell>
          <cell r="FJ35">
            <v>7.8360000000000003</v>
          </cell>
          <cell r="FK35">
            <v>5.367</v>
          </cell>
          <cell r="FL35">
            <v>2.4689999999999999</v>
          </cell>
          <cell r="FM35">
            <v>18.318999999999999</v>
          </cell>
          <cell r="FN35">
            <v>6.883</v>
          </cell>
          <cell r="FO35">
            <v>11.436</v>
          </cell>
          <cell r="FP35">
            <v>33.505000000000003</v>
          </cell>
          <cell r="FQ35">
            <v>13.561999999999999</v>
          </cell>
          <cell r="FR35">
            <v>19.943000000000001</v>
          </cell>
          <cell r="FS35">
            <v>198.09</v>
          </cell>
          <cell r="FT35">
            <v>93.709000000000003</v>
          </cell>
          <cell r="FU35">
            <v>104.38200000000001</v>
          </cell>
          <cell r="FV35">
            <v>126.82</v>
          </cell>
          <cell r="FW35">
            <v>62.08</v>
          </cell>
          <cell r="FX35">
            <v>64.739999999999995</v>
          </cell>
          <cell r="FY35">
            <v>926.55700000000002</v>
          </cell>
          <cell r="FZ35">
            <v>465.74400000000003</v>
          </cell>
          <cell r="GA35">
            <v>460.81299999999999</v>
          </cell>
          <cell r="GB35">
            <v>92.448999999999998</v>
          </cell>
          <cell r="GC35">
            <v>45.122</v>
          </cell>
          <cell r="GD35">
            <v>47.326999999999998</v>
          </cell>
          <cell r="GE35">
            <v>960.928</v>
          </cell>
          <cell r="GF35">
            <v>482.702</v>
          </cell>
          <cell r="GG35">
            <v>478.226</v>
          </cell>
          <cell r="GH35">
            <v>163.27199999999999</v>
          </cell>
          <cell r="GI35">
            <v>77.846999999999994</v>
          </cell>
          <cell r="GJ35">
            <v>85.424999999999997</v>
          </cell>
          <cell r="GK35">
            <v>70.822999999999993</v>
          </cell>
          <cell r="GL35">
            <v>32.725000000000001</v>
          </cell>
          <cell r="GM35">
            <v>38.097999999999999</v>
          </cell>
          <cell r="GN35">
            <v>36.451999999999998</v>
          </cell>
          <cell r="GO35">
            <v>15.766999999999999</v>
          </cell>
          <cell r="GP35">
            <v>20.684999999999999</v>
          </cell>
          <cell r="GQ35">
            <v>55.997</v>
          </cell>
          <cell r="GR35">
            <v>29.355</v>
          </cell>
          <cell r="GS35">
            <v>26.641999999999999</v>
          </cell>
          <cell r="GT35">
            <v>890.10500000000002</v>
          </cell>
          <cell r="GU35">
            <v>449.97699999999998</v>
          </cell>
          <cell r="GV35">
            <v>440.12799999999999</v>
          </cell>
          <cell r="GW35">
            <v>47.393000000000001</v>
          </cell>
          <cell r="GX35">
            <v>34.764000000000003</v>
          </cell>
          <cell r="GY35">
            <v>12.629</v>
          </cell>
          <cell r="GZ35">
            <v>28.167999999999999</v>
          </cell>
          <cell r="HA35">
            <v>21.599</v>
          </cell>
          <cell r="HB35">
            <v>6.569</v>
          </cell>
          <cell r="HC35">
            <v>3.5550000000000002</v>
          </cell>
          <cell r="HD35">
            <v>2.3290000000000002</v>
          </cell>
          <cell r="HE35">
            <v>1.2270000000000001</v>
          </cell>
          <cell r="HF35">
            <v>1.022</v>
          </cell>
          <cell r="HG35">
            <v>1.022</v>
          </cell>
          <cell r="HH35">
            <v>0</v>
          </cell>
          <cell r="HI35">
            <v>0.59499999999999997</v>
          </cell>
          <cell r="HJ35">
            <v>0</v>
          </cell>
          <cell r="HK35">
            <v>0.59499999999999997</v>
          </cell>
          <cell r="HL35">
            <v>1.9390000000000001</v>
          </cell>
          <cell r="HM35">
            <v>1.3069999999999999</v>
          </cell>
          <cell r="HN35">
            <v>0.63200000000000001</v>
          </cell>
          <cell r="HO35">
            <v>1.663</v>
          </cell>
          <cell r="HP35">
            <v>0.68600000000000005</v>
          </cell>
          <cell r="HQ35">
            <v>0.97699999999999998</v>
          </cell>
          <cell r="HR35">
            <v>0</v>
          </cell>
          <cell r="HS35">
            <v>0</v>
          </cell>
          <cell r="HT35">
            <v>0</v>
          </cell>
          <cell r="HU35">
            <v>0.83199999999999996</v>
          </cell>
          <cell r="HV35">
            <v>0</v>
          </cell>
          <cell r="HW35">
            <v>0.83199999999999996</v>
          </cell>
          <cell r="HX35">
            <v>0.83099999999999996</v>
          </cell>
          <cell r="HY35">
            <v>0.68600000000000005</v>
          </cell>
          <cell r="HZ35">
            <v>0.14499999999999999</v>
          </cell>
          <cell r="IA35">
            <v>14.006</v>
          </cell>
          <cell r="IB35">
            <v>10.15</v>
          </cell>
          <cell r="IC35">
            <v>3.8559999999999999</v>
          </cell>
          <cell r="ID35">
            <v>5451.7920000000004</v>
          </cell>
          <cell r="IE35">
            <v>2974.39</v>
          </cell>
          <cell r="IF35">
            <v>2477.402</v>
          </cell>
          <cell r="IG35">
            <v>1038.6089999999999</v>
          </cell>
          <cell r="IH35">
            <v>573.95899999999995</v>
          </cell>
          <cell r="II35">
            <v>464.65</v>
          </cell>
          <cell r="IJ35">
            <v>507.33499999999998</v>
          </cell>
          <cell r="IK35">
            <v>307.45100000000002</v>
          </cell>
          <cell r="IL35">
            <v>199.88300000000001</v>
          </cell>
          <cell r="IM35">
            <v>246.453</v>
          </cell>
          <cell r="IN35">
            <v>157.226</v>
          </cell>
          <cell r="IO35">
            <v>89.227000000000004</v>
          </cell>
          <cell r="IP35">
            <v>260.32400000000001</v>
          </cell>
          <cell r="IQ35">
            <v>149.66800000000001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114.384</v>
          </cell>
          <cell r="C47">
            <v>246.21899999999999</v>
          </cell>
          <cell r="D47">
            <v>98.111999999999995</v>
          </cell>
          <cell r="E47">
            <v>60.996000000000002</v>
          </cell>
          <cell r="F47">
            <v>37.116</v>
          </cell>
          <cell r="G47">
            <v>125.13</v>
          </cell>
          <cell r="H47">
            <v>30.821999999999999</v>
          </cell>
          <cell r="I47">
            <v>94.307000000000002</v>
          </cell>
          <cell r="J47">
            <v>137.36000000000001</v>
          </cell>
          <cell r="K47">
            <v>22.565999999999999</v>
          </cell>
          <cell r="L47">
            <v>114.795</v>
          </cell>
          <cell r="M47">
            <v>913.29100000000005</v>
          </cell>
          <cell r="N47">
            <v>486.74099999999999</v>
          </cell>
          <cell r="O47">
            <v>426.55</v>
          </cell>
          <cell r="P47">
            <v>833.52800000000002</v>
          </cell>
          <cell r="Q47">
            <v>425.70400000000001</v>
          </cell>
          <cell r="R47">
            <v>407.82400000000001</v>
          </cell>
          <cell r="S47">
            <v>7055.3630000000003</v>
          </cell>
          <cell r="T47">
            <v>3511.35</v>
          </cell>
          <cell r="U47">
            <v>3544.0129999999999</v>
          </cell>
          <cell r="V47">
            <v>791.13400000000001</v>
          </cell>
          <cell r="W47">
            <v>371.21199999999999</v>
          </cell>
          <cell r="X47">
            <v>419.92200000000003</v>
          </cell>
          <cell r="Y47">
            <v>7097.7569999999996</v>
          </cell>
          <cell r="Z47">
            <v>3565.8420000000001</v>
          </cell>
          <cell r="AA47">
            <v>3531.915</v>
          </cell>
          <cell r="AB47">
            <v>1231.6389999999999</v>
          </cell>
          <cell r="AC47">
            <v>607.03399999999999</v>
          </cell>
          <cell r="AD47">
            <v>624.60500000000002</v>
          </cell>
          <cell r="AE47">
            <v>440.50400000000002</v>
          </cell>
          <cell r="AF47">
            <v>235.822</v>
          </cell>
          <cell r="AG47">
            <v>204.68199999999999</v>
          </cell>
          <cell r="AH47">
            <v>398.11099999999999</v>
          </cell>
          <cell r="AI47">
            <v>181.33</v>
          </cell>
          <cell r="AJ47">
            <v>216.78</v>
          </cell>
          <cell r="AK47">
            <v>393.02300000000002</v>
          </cell>
          <cell r="AL47">
            <v>189.881</v>
          </cell>
          <cell r="AM47">
            <v>203.142</v>
          </cell>
          <cell r="AN47">
            <v>6657.2529999999997</v>
          </cell>
          <cell r="AO47">
            <v>3330.02</v>
          </cell>
          <cell r="AP47">
            <v>3327.2330000000002</v>
          </cell>
          <cell r="AQ47">
            <v>1663.299</v>
          </cell>
          <cell r="AR47">
            <v>1109.6769999999999</v>
          </cell>
          <cell r="AS47">
            <v>553.62199999999996</v>
          </cell>
          <cell r="AT47">
            <v>1100.7460000000001</v>
          </cell>
          <cell r="AU47">
            <v>741.928</v>
          </cell>
          <cell r="AV47">
            <v>358.81799999999998</v>
          </cell>
          <cell r="AW47">
            <v>63.658000000000001</v>
          </cell>
          <cell r="AX47">
            <v>39.588000000000001</v>
          </cell>
          <cell r="AY47">
            <v>24.07</v>
          </cell>
          <cell r="AZ47">
            <v>27.084</v>
          </cell>
          <cell r="BA47">
            <v>23.469000000000001</v>
          </cell>
          <cell r="BB47">
            <v>3.6150000000000002</v>
          </cell>
          <cell r="BC47">
            <v>14.555999999999999</v>
          </cell>
          <cell r="BD47">
            <v>8.9659999999999993</v>
          </cell>
          <cell r="BE47">
            <v>5.59</v>
          </cell>
          <cell r="BF47">
            <v>22.018000000000001</v>
          </cell>
          <cell r="BG47">
            <v>7.1539999999999999</v>
          </cell>
          <cell r="BH47">
            <v>14.865</v>
          </cell>
          <cell r="BI47">
            <v>78.912000000000006</v>
          </cell>
          <cell r="BJ47">
            <v>43.430999999999997</v>
          </cell>
          <cell r="BK47">
            <v>35.481999999999999</v>
          </cell>
          <cell r="BL47">
            <v>28.19</v>
          </cell>
          <cell r="BM47">
            <v>18.363</v>
          </cell>
          <cell r="BN47">
            <v>9.827</v>
          </cell>
          <cell r="BO47">
            <v>23.992999999999999</v>
          </cell>
          <cell r="BP47">
            <v>15.281000000000001</v>
          </cell>
          <cell r="BQ47">
            <v>8.7119999999999997</v>
          </cell>
          <cell r="BR47">
            <v>26.728999999999999</v>
          </cell>
          <cell r="BS47">
            <v>9.7870000000000008</v>
          </cell>
          <cell r="BT47">
            <v>16.942</v>
          </cell>
          <cell r="BU47">
            <v>419.98200000000003</v>
          </cell>
          <cell r="BV47">
            <v>284.73</v>
          </cell>
          <cell r="BW47">
            <v>135.25200000000001</v>
          </cell>
          <cell r="BX47">
            <v>1912.5419999999999</v>
          </cell>
          <cell r="BY47">
            <v>971.27499999999998</v>
          </cell>
          <cell r="BZ47">
            <v>941.26800000000003</v>
          </cell>
          <cell r="CA47">
            <v>765.529</v>
          </cell>
          <cell r="CB47">
            <v>386.8</v>
          </cell>
          <cell r="CC47">
            <v>378.72899999999998</v>
          </cell>
          <cell r="CD47">
            <v>235.66499999999999</v>
          </cell>
          <cell r="CE47">
            <v>113.113</v>
          </cell>
          <cell r="CF47">
            <v>122.55200000000001</v>
          </cell>
          <cell r="CG47">
            <v>80.108000000000004</v>
          </cell>
          <cell r="CH47">
            <v>36.360999999999997</v>
          </cell>
          <cell r="CI47">
            <v>43.747</v>
          </cell>
          <cell r="CJ47">
            <v>155.37</v>
          </cell>
          <cell r="CK47">
            <v>76.751999999999995</v>
          </cell>
          <cell r="CL47">
            <v>78.617999999999995</v>
          </cell>
          <cell r="CM47">
            <v>101.749</v>
          </cell>
          <cell r="CN47">
            <v>53.731000000000002</v>
          </cell>
          <cell r="CO47">
            <v>48.018000000000001</v>
          </cell>
          <cell r="CP47">
            <v>133.298</v>
          </cell>
          <cell r="CQ47">
            <v>58.951000000000001</v>
          </cell>
          <cell r="CR47">
            <v>74.346999999999994</v>
          </cell>
          <cell r="CS47">
            <v>50.603000000000002</v>
          </cell>
          <cell r="CT47">
            <v>30.561</v>
          </cell>
          <cell r="CU47">
            <v>20.042000000000002</v>
          </cell>
          <cell r="CV47">
            <v>119.721</v>
          </cell>
          <cell r="CW47">
            <v>53.963999999999999</v>
          </cell>
          <cell r="CX47">
            <v>65.757000000000005</v>
          </cell>
          <cell r="CY47">
            <v>19.71</v>
          </cell>
          <cell r="CZ47">
            <v>13.856999999999999</v>
          </cell>
          <cell r="DA47">
            <v>5.8529999999999998</v>
          </cell>
          <cell r="DB47">
            <v>60.487000000000002</v>
          </cell>
          <cell r="DC47">
            <v>26.350999999999999</v>
          </cell>
          <cell r="DD47">
            <v>34.136000000000003</v>
          </cell>
          <cell r="DE47">
            <v>39.524000000000001</v>
          </cell>
          <cell r="DF47">
            <v>13.756</v>
          </cell>
          <cell r="DG47">
            <v>25.768000000000001</v>
          </cell>
          <cell r="DH47">
            <v>65.340999999999994</v>
          </cell>
          <cell r="DI47">
            <v>28.588000000000001</v>
          </cell>
          <cell r="DJ47">
            <v>36.753</v>
          </cell>
          <cell r="DK47">
            <v>24.597000000000001</v>
          </cell>
          <cell r="DL47">
            <v>13.638</v>
          </cell>
          <cell r="DM47">
            <v>10.959</v>
          </cell>
          <cell r="DN47">
            <v>19.099</v>
          </cell>
          <cell r="DO47">
            <v>6.077</v>
          </cell>
          <cell r="DP47">
            <v>13.023</v>
          </cell>
          <cell r="DQ47">
            <v>21.645</v>
          </cell>
          <cell r="DR47">
            <v>8.8729999999999993</v>
          </cell>
          <cell r="DS47">
            <v>12.771000000000001</v>
          </cell>
          <cell r="DT47">
            <v>139.78299999999999</v>
          </cell>
          <cell r="DU47">
            <v>65.100999999999999</v>
          </cell>
          <cell r="DV47">
            <v>74.682000000000002</v>
          </cell>
          <cell r="DW47">
            <v>95.881</v>
          </cell>
          <cell r="DX47">
            <v>48.011000000000003</v>
          </cell>
          <cell r="DY47">
            <v>47.87</v>
          </cell>
          <cell r="DZ47">
            <v>529.86400000000003</v>
          </cell>
          <cell r="EA47">
            <v>273.68799999999999</v>
          </cell>
          <cell r="EB47">
            <v>256.17700000000002</v>
          </cell>
          <cell r="EC47">
            <v>1147.0129999999999</v>
          </cell>
          <cell r="ED47">
            <v>584.47400000000005</v>
          </cell>
          <cell r="EE47">
            <v>562.53899999999999</v>
          </cell>
          <cell r="EF47">
            <v>1100.4690000000001</v>
          </cell>
          <cell r="EG47">
            <v>547.94299999999998</v>
          </cell>
          <cell r="EH47">
            <v>552.52499999999998</v>
          </cell>
          <cell r="EI47">
            <v>1052.0440000000001</v>
          </cell>
          <cell r="EJ47">
            <v>522.30499999999995</v>
          </cell>
          <cell r="EK47">
            <v>529.73900000000003</v>
          </cell>
          <cell r="EL47">
            <v>23.187000000000001</v>
          </cell>
          <cell r="EM47">
            <v>10.648999999999999</v>
          </cell>
          <cell r="EN47">
            <v>12.537000000000001</v>
          </cell>
          <cell r="EO47">
            <v>23.984999999999999</v>
          </cell>
          <cell r="EP47">
            <v>14.179</v>
          </cell>
          <cell r="EQ47">
            <v>9.8059999999999992</v>
          </cell>
          <cell r="ER47">
            <v>741.053</v>
          </cell>
          <cell r="ES47">
            <v>377.14800000000002</v>
          </cell>
          <cell r="ET47">
            <v>363.90499999999997</v>
          </cell>
          <cell r="EU47">
            <v>87.876999999999995</v>
          </cell>
          <cell r="EV47">
            <v>40.137999999999998</v>
          </cell>
          <cell r="EW47">
            <v>47.738999999999997</v>
          </cell>
          <cell r="EX47">
            <v>13.435</v>
          </cell>
          <cell r="EY47">
            <v>8.5109999999999992</v>
          </cell>
          <cell r="EZ47">
            <v>4.9240000000000004</v>
          </cell>
          <cell r="FA47">
            <v>29.43</v>
          </cell>
          <cell r="FB47">
            <v>13.163</v>
          </cell>
          <cell r="FC47">
            <v>16.266999999999999</v>
          </cell>
          <cell r="FD47">
            <v>45.011000000000003</v>
          </cell>
          <cell r="FE47">
            <v>18.463000000000001</v>
          </cell>
          <cell r="FF47">
            <v>26.547999999999998</v>
          </cell>
          <cell r="FG47">
            <v>43.899000000000001</v>
          </cell>
          <cell r="FH47">
            <v>16.675000000000001</v>
          </cell>
          <cell r="FI47">
            <v>27.225000000000001</v>
          </cell>
          <cell r="FJ47">
            <v>3.1259999999999999</v>
          </cell>
          <cell r="FK47">
            <v>1.5580000000000001</v>
          </cell>
          <cell r="FL47">
            <v>1.5680000000000001</v>
          </cell>
          <cell r="FM47">
            <v>11.923999999999999</v>
          </cell>
          <cell r="FN47">
            <v>6.1609999999999996</v>
          </cell>
          <cell r="FO47">
            <v>5.7629999999999999</v>
          </cell>
          <cell r="FP47">
            <v>28.85</v>
          </cell>
          <cell r="FQ47">
            <v>8.9550000000000001</v>
          </cell>
          <cell r="FR47">
            <v>19.893999999999998</v>
          </cell>
          <cell r="FS47">
            <v>227.63900000000001</v>
          </cell>
          <cell r="FT47">
            <v>113.983</v>
          </cell>
          <cell r="FU47">
            <v>113.65600000000001</v>
          </cell>
          <cell r="FV47">
            <v>142.31399999999999</v>
          </cell>
          <cell r="FW47">
            <v>70.501000000000005</v>
          </cell>
          <cell r="FX47">
            <v>71.811999999999998</v>
          </cell>
          <cell r="FY47">
            <v>958.15499999999997</v>
          </cell>
          <cell r="FZ47">
            <v>477.44200000000001</v>
          </cell>
          <cell r="GA47">
            <v>480.71300000000002</v>
          </cell>
          <cell r="GB47">
            <v>103.999</v>
          </cell>
          <cell r="GC47">
            <v>50.23</v>
          </cell>
          <cell r="GD47">
            <v>53.768999999999998</v>
          </cell>
          <cell r="GE47">
            <v>996.47</v>
          </cell>
          <cell r="GF47">
            <v>497.714</v>
          </cell>
          <cell r="GG47">
            <v>498.75599999999997</v>
          </cell>
          <cell r="GH47">
            <v>184.06899999999999</v>
          </cell>
          <cell r="GI47">
            <v>90.986000000000004</v>
          </cell>
          <cell r="GJ47">
            <v>93.082999999999998</v>
          </cell>
          <cell r="GK47">
            <v>80.070999999999998</v>
          </cell>
          <cell r="GL47">
            <v>40.756999999999998</v>
          </cell>
          <cell r="GM47">
            <v>39.314</v>
          </cell>
          <cell r="GN47">
            <v>41.755000000000003</v>
          </cell>
          <cell r="GO47">
            <v>20.484999999999999</v>
          </cell>
          <cell r="GP47">
            <v>21.27</v>
          </cell>
          <cell r="GQ47">
            <v>62.243000000000002</v>
          </cell>
          <cell r="GR47">
            <v>29.745000000000001</v>
          </cell>
          <cell r="GS47">
            <v>32.499000000000002</v>
          </cell>
          <cell r="GT47">
            <v>916.4</v>
          </cell>
          <cell r="GU47">
            <v>456.95699999999999</v>
          </cell>
          <cell r="GV47">
            <v>459.44299999999998</v>
          </cell>
          <cell r="GW47">
            <v>46.543999999999997</v>
          </cell>
          <cell r="GX47">
            <v>36.530999999999999</v>
          </cell>
          <cell r="GY47">
            <v>10.013</v>
          </cell>
          <cell r="GZ47">
            <v>27.716000000000001</v>
          </cell>
          <cell r="HA47">
            <v>22.31</v>
          </cell>
          <cell r="HB47">
            <v>5.4059999999999997</v>
          </cell>
          <cell r="HC47">
            <v>2.7709999999999999</v>
          </cell>
          <cell r="HD47">
            <v>2.089</v>
          </cell>
          <cell r="HE47">
            <v>0.68200000000000005</v>
          </cell>
          <cell r="HF47">
            <v>0.41799999999999998</v>
          </cell>
          <cell r="HG47">
            <v>0.41799999999999998</v>
          </cell>
          <cell r="HH47">
            <v>0</v>
          </cell>
          <cell r="HI47">
            <v>0.68200000000000005</v>
          </cell>
          <cell r="HJ47">
            <v>0</v>
          </cell>
          <cell r="HK47">
            <v>0.68200000000000005</v>
          </cell>
          <cell r="HL47">
            <v>1.671</v>
          </cell>
          <cell r="HM47">
            <v>1.671</v>
          </cell>
          <cell r="HN47">
            <v>0</v>
          </cell>
          <cell r="HO47">
            <v>2.327</v>
          </cell>
          <cell r="HP47">
            <v>0.42799999999999999</v>
          </cell>
          <cell r="HQ47">
            <v>1.9</v>
          </cell>
          <cell r="HR47">
            <v>0</v>
          </cell>
          <cell r="HS47">
            <v>0</v>
          </cell>
          <cell r="HT47">
            <v>0</v>
          </cell>
          <cell r="HU47">
            <v>0</v>
          </cell>
          <cell r="HV47">
            <v>0</v>
          </cell>
          <cell r="HW47">
            <v>0</v>
          </cell>
          <cell r="HX47">
            <v>2.327</v>
          </cell>
          <cell r="HY47">
            <v>0.42799999999999999</v>
          </cell>
          <cell r="HZ47">
            <v>1.9</v>
          </cell>
          <cell r="IA47">
            <v>13.728999999999999</v>
          </cell>
          <cell r="IB47">
            <v>11.704000000000001</v>
          </cell>
          <cell r="IC47">
            <v>2.0249999999999999</v>
          </cell>
          <cell r="ID47">
            <v>5631.89</v>
          </cell>
          <cell r="IE47">
            <v>3022.547</v>
          </cell>
          <cell r="IF47">
            <v>2609.3429999999998</v>
          </cell>
          <cell r="IG47">
            <v>1149.6030000000001</v>
          </cell>
          <cell r="IH47">
            <v>612.77599999999995</v>
          </cell>
          <cell r="II47">
            <v>536.827</v>
          </cell>
          <cell r="IJ47">
            <v>566.13699999999994</v>
          </cell>
          <cell r="IK47">
            <v>336.69600000000003</v>
          </cell>
          <cell r="IL47">
            <v>229.441</v>
          </cell>
          <cell r="IM47">
            <v>268.18099999999998</v>
          </cell>
          <cell r="IN47">
            <v>164.89500000000001</v>
          </cell>
          <cell r="IO47">
            <v>103.286</v>
          </cell>
          <cell r="IP47">
            <v>296.07100000000003</v>
          </cell>
          <cell r="IQ47">
            <v>170.40199999999999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126.61</v>
          </cell>
          <cell r="C59">
            <v>245.786</v>
          </cell>
          <cell r="D59">
            <v>118.97499999999999</v>
          </cell>
          <cell r="E59">
            <v>75.724000000000004</v>
          </cell>
          <cell r="F59">
            <v>43.250999999999998</v>
          </cell>
          <cell r="G59">
            <v>119.221</v>
          </cell>
          <cell r="H59">
            <v>23.768000000000001</v>
          </cell>
          <cell r="I59">
            <v>95.453000000000003</v>
          </cell>
          <cell r="J59">
            <v>134.19999999999999</v>
          </cell>
          <cell r="K59">
            <v>27.117000000000001</v>
          </cell>
          <cell r="L59">
            <v>107.08199999999999</v>
          </cell>
          <cell r="M59">
            <v>973.59799999999996</v>
          </cell>
          <cell r="N59">
            <v>500.09699999999998</v>
          </cell>
          <cell r="O59">
            <v>473.50200000000001</v>
          </cell>
          <cell r="P59">
            <v>930.58100000000002</v>
          </cell>
          <cell r="Q59">
            <v>495.67899999999997</v>
          </cell>
          <cell r="R59">
            <v>434.90100000000001</v>
          </cell>
          <cell r="S59">
            <v>7131.1710000000003</v>
          </cell>
          <cell r="T59">
            <v>3572.3440000000001</v>
          </cell>
          <cell r="U59">
            <v>3558.8270000000002</v>
          </cell>
          <cell r="V59">
            <v>816.65</v>
          </cell>
          <cell r="W59">
            <v>404.13499999999999</v>
          </cell>
          <cell r="X59">
            <v>412.51499999999999</v>
          </cell>
          <cell r="Y59">
            <v>7245.1019999999999</v>
          </cell>
          <cell r="Z59">
            <v>3663.8879999999999</v>
          </cell>
          <cell r="AA59">
            <v>3581.2139999999999</v>
          </cell>
          <cell r="AB59">
            <v>1330.6669999999999</v>
          </cell>
          <cell r="AC59">
            <v>686.91600000000005</v>
          </cell>
          <cell r="AD59">
            <v>643.75099999999998</v>
          </cell>
          <cell r="AE59">
            <v>514.01700000000005</v>
          </cell>
          <cell r="AF59">
            <v>282.78100000000001</v>
          </cell>
          <cell r="AG59">
            <v>231.23599999999999</v>
          </cell>
          <cell r="AH59">
            <v>400.08699999999999</v>
          </cell>
          <cell r="AI59">
            <v>191.23699999999999</v>
          </cell>
          <cell r="AJ59">
            <v>208.85</v>
          </cell>
          <cell r="AK59">
            <v>416.56400000000002</v>
          </cell>
          <cell r="AL59">
            <v>212.899</v>
          </cell>
          <cell r="AM59">
            <v>203.66499999999999</v>
          </cell>
          <cell r="AN59">
            <v>6731.085</v>
          </cell>
          <cell r="AO59">
            <v>3381.107</v>
          </cell>
          <cell r="AP59">
            <v>3349.9780000000001</v>
          </cell>
          <cell r="AQ59">
            <v>1702.4939999999999</v>
          </cell>
          <cell r="AR59">
            <v>1094.3989999999999</v>
          </cell>
          <cell r="AS59">
            <v>608.096</v>
          </cell>
          <cell r="AT59">
            <v>1092.2190000000001</v>
          </cell>
          <cell r="AU59">
            <v>719.07</v>
          </cell>
          <cell r="AV59">
            <v>373.149</v>
          </cell>
          <cell r="AW59">
            <v>72.423000000000002</v>
          </cell>
          <cell r="AX59">
            <v>38.634999999999998</v>
          </cell>
          <cell r="AY59">
            <v>33.786999999999999</v>
          </cell>
          <cell r="AZ59">
            <v>25.638000000000002</v>
          </cell>
          <cell r="BA59">
            <v>20.46</v>
          </cell>
          <cell r="BB59">
            <v>5.1779999999999999</v>
          </cell>
          <cell r="BC59">
            <v>19.710999999999999</v>
          </cell>
          <cell r="BD59">
            <v>10.791</v>
          </cell>
          <cell r="BE59">
            <v>8.92</v>
          </cell>
          <cell r="BF59">
            <v>27.074000000000002</v>
          </cell>
          <cell r="BG59">
            <v>7.3849999999999998</v>
          </cell>
          <cell r="BH59">
            <v>19.689</v>
          </cell>
          <cell r="BI59">
            <v>84.54</v>
          </cell>
          <cell r="BJ59">
            <v>51.774000000000001</v>
          </cell>
          <cell r="BK59">
            <v>32.765999999999998</v>
          </cell>
          <cell r="BL59">
            <v>32.295999999999999</v>
          </cell>
          <cell r="BM59">
            <v>23.965</v>
          </cell>
          <cell r="BN59">
            <v>8.3309999999999995</v>
          </cell>
          <cell r="BO59">
            <v>27.696000000000002</v>
          </cell>
          <cell r="BP59">
            <v>16.728999999999999</v>
          </cell>
          <cell r="BQ59">
            <v>10.967000000000001</v>
          </cell>
          <cell r="BR59">
            <v>24.547000000000001</v>
          </cell>
          <cell r="BS59">
            <v>11.08</v>
          </cell>
          <cell r="BT59">
            <v>13.468</v>
          </cell>
          <cell r="BU59">
            <v>453.31299999999999</v>
          </cell>
          <cell r="BV59">
            <v>284.92</v>
          </cell>
          <cell r="BW59">
            <v>168.39400000000001</v>
          </cell>
          <cell r="BX59">
            <v>1973.749</v>
          </cell>
          <cell r="BY59">
            <v>1007.0359999999999</v>
          </cell>
          <cell r="BZ59">
            <v>966.71299999999997</v>
          </cell>
          <cell r="CA59">
            <v>789.94899999999996</v>
          </cell>
          <cell r="CB59">
            <v>397.15699999999998</v>
          </cell>
          <cell r="CC59">
            <v>392.79199999999997</v>
          </cell>
          <cell r="CD59">
            <v>281.17399999999998</v>
          </cell>
          <cell r="CE59">
            <v>137.90600000000001</v>
          </cell>
          <cell r="CF59">
            <v>143.268</v>
          </cell>
          <cell r="CG59">
            <v>102.9</v>
          </cell>
          <cell r="CH59">
            <v>52.558999999999997</v>
          </cell>
          <cell r="CI59">
            <v>50.341000000000001</v>
          </cell>
          <cell r="CJ59">
            <v>178.274</v>
          </cell>
          <cell r="CK59">
            <v>85.346999999999994</v>
          </cell>
          <cell r="CL59">
            <v>92.927000000000007</v>
          </cell>
          <cell r="CM59">
            <v>128.24600000000001</v>
          </cell>
          <cell r="CN59">
            <v>62.268000000000001</v>
          </cell>
          <cell r="CO59">
            <v>65.977999999999994</v>
          </cell>
          <cell r="CP59">
            <v>152.928</v>
          </cell>
          <cell r="CQ59">
            <v>75.638000000000005</v>
          </cell>
          <cell r="CR59">
            <v>77.290000000000006</v>
          </cell>
          <cell r="CS59">
            <v>53.209000000000003</v>
          </cell>
          <cell r="CT59">
            <v>29.167999999999999</v>
          </cell>
          <cell r="CU59">
            <v>24.042000000000002</v>
          </cell>
          <cell r="CV59">
            <v>157.62299999999999</v>
          </cell>
          <cell r="CW59">
            <v>74.981999999999999</v>
          </cell>
          <cell r="CX59">
            <v>82.641000000000005</v>
          </cell>
          <cell r="CY59">
            <v>32.859000000000002</v>
          </cell>
          <cell r="CZ59">
            <v>21.433</v>
          </cell>
          <cell r="DA59">
            <v>11.426</v>
          </cell>
          <cell r="DB59">
            <v>68.108000000000004</v>
          </cell>
          <cell r="DC59">
            <v>29.192</v>
          </cell>
          <cell r="DD59">
            <v>38.915999999999997</v>
          </cell>
          <cell r="DE59">
            <v>56.655999999999999</v>
          </cell>
          <cell r="DF59">
            <v>24.356999999999999</v>
          </cell>
          <cell r="DG59">
            <v>32.298000000000002</v>
          </cell>
          <cell r="DH59">
            <v>70.341999999999999</v>
          </cell>
          <cell r="DI59">
            <v>33.756</v>
          </cell>
          <cell r="DJ59">
            <v>36.585999999999999</v>
          </cell>
          <cell r="DK59">
            <v>21.015999999999998</v>
          </cell>
          <cell r="DL59">
            <v>15.25</v>
          </cell>
          <cell r="DM59">
            <v>5.766</v>
          </cell>
          <cell r="DN59">
            <v>21.934000000000001</v>
          </cell>
          <cell r="DO59">
            <v>9.4329999999999998</v>
          </cell>
          <cell r="DP59">
            <v>12.500999999999999</v>
          </cell>
          <cell r="DQ59">
            <v>27.391999999999999</v>
          </cell>
          <cell r="DR59">
            <v>9.0739999999999998</v>
          </cell>
          <cell r="DS59">
            <v>18.318999999999999</v>
          </cell>
          <cell r="DT59">
            <v>173.71299999999999</v>
          </cell>
          <cell r="DU59">
            <v>85.587000000000003</v>
          </cell>
          <cell r="DV59">
            <v>88.126000000000005</v>
          </cell>
          <cell r="DW59">
            <v>107.461</v>
          </cell>
          <cell r="DX59">
            <v>52.319000000000003</v>
          </cell>
          <cell r="DY59">
            <v>55.142000000000003</v>
          </cell>
          <cell r="DZ59">
            <v>508.77499999999998</v>
          </cell>
          <cell r="EA59">
            <v>259.25200000000001</v>
          </cell>
          <cell r="EB59">
            <v>249.524</v>
          </cell>
          <cell r="EC59">
            <v>1183.8</v>
          </cell>
          <cell r="ED59">
            <v>609.87900000000002</v>
          </cell>
          <cell r="EE59">
            <v>573.92100000000005</v>
          </cell>
          <cell r="EF59">
            <v>1136.527</v>
          </cell>
          <cell r="EG59">
            <v>580.64800000000002</v>
          </cell>
          <cell r="EH59">
            <v>555.87900000000002</v>
          </cell>
          <cell r="EI59">
            <v>1075.173</v>
          </cell>
          <cell r="EJ59">
            <v>552.35400000000004</v>
          </cell>
          <cell r="EK59">
            <v>522.82000000000005</v>
          </cell>
          <cell r="EL59">
            <v>26.26</v>
          </cell>
          <cell r="EM59">
            <v>13.784000000000001</v>
          </cell>
          <cell r="EN59">
            <v>12.476000000000001</v>
          </cell>
          <cell r="EO59">
            <v>35.094000000000001</v>
          </cell>
          <cell r="EP59">
            <v>14.51</v>
          </cell>
          <cell r="EQ59">
            <v>20.584</v>
          </cell>
          <cell r="ER59">
            <v>780.22799999999995</v>
          </cell>
          <cell r="ES59">
            <v>426.69900000000001</v>
          </cell>
          <cell r="ET59">
            <v>353.529</v>
          </cell>
          <cell r="EU59">
            <v>75.444999999999993</v>
          </cell>
          <cell r="EV59">
            <v>27.763999999999999</v>
          </cell>
          <cell r="EW59">
            <v>47.68</v>
          </cell>
          <cell r="EX59">
            <v>7.23</v>
          </cell>
          <cell r="EY59">
            <v>3.7650000000000001</v>
          </cell>
          <cell r="EZ59">
            <v>3.4649999999999999</v>
          </cell>
          <cell r="FA59">
            <v>32.085000000000001</v>
          </cell>
          <cell r="FB59">
            <v>13.831</v>
          </cell>
          <cell r="FC59">
            <v>18.254000000000001</v>
          </cell>
          <cell r="FD59">
            <v>36.130000000000003</v>
          </cell>
          <cell r="FE59">
            <v>10.167999999999999</v>
          </cell>
          <cell r="FF59">
            <v>25.962</v>
          </cell>
          <cell r="FG59">
            <v>55.805999999999997</v>
          </cell>
          <cell r="FH59">
            <v>20.922999999999998</v>
          </cell>
          <cell r="FI59">
            <v>34.884</v>
          </cell>
          <cell r="FJ59">
            <v>9.2870000000000008</v>
          </cell>
          <cell r="FK59">
            <v>4.6849999999999996</v>
          </cell>
          <cell r="FL59">
            <v>4.6020000000000003</v>
          </cell>
          <cell r="FM59">
            <v>11.975</v>
          </cell>
          <cell r="FN59">
            <v>3.028</v>
          </cell>
          <cell r="FO59">
            <v>8.9469999999999992</v>
          </cell>
          <cell r="FP59">
            <v>34.543999999999997</v>
          </cell>
          <cell r="FQ59">
            <v>13.21</v>
          </cell>
          <cell r="FR59">
            <v>21.334</v>
          </cell>
          <cell r="FS59">
            <v>225.048</v>
          </cell>
          <cell r="FT59">
            <v>105.262</v>
          </cell>
          <cell r="FU59">
            <v>119.786</v>
          </cell>
          <cell r="FV59">
            <v>146.779</v>
          </cell>
          <cell r="FW59">
            <v>76.968000000000004</v>
          </cell>
          <cell r="FX59">
            <v>69.811000000000007</v>
          </cell>
          <cell r="FY59">
            <v>989.74800000000005</v>
          </cell>
          <cell r="FZ59">
            <v>503.68099999999998</v>
          </cell>
          <cell r="GA59">
            <v>486.06799999999998</v>
          </cell>
          <cell r="GB59">
            <v>103.68</v>
          </cell>
          <cell r="GC59">
            <v>44.805</v>
          </cell>
          <cell r="GD59">
            <v>58.875</v>
          </cell>
          <cell r="GE59">
            <v>1032.847</v>
          </cell>
          <cell r="GF59">
            <v>535.84299999999996</v>
          </cell>
          <cell r="GG59">
            <v>497.00400000000002</v>
          </cell>
          <cell r="GH59">
            <v>185.63800000000001</v>
          </cell>
          <cell r="GI59">
            <v>93.787000000000006</v>
          </cell>
          <cell r="GJ59">
            <v>91.850999999999999</v>
          </cell>
          <cell r="GK59">
            <v>81.957999999999998</v>
          </cell>
          <cell r="GL59">
            <v>48.981999999999999</v>
          </cell>
          <cell r="GM59">
            <v>32.975999999999999</v>
          </cell>
          <cell r="GN59">
            <v>38.859000000000002</v>
          </cell>
          <cell r="GO59">
            <v>16.82</v>
          </cell>
          <cell r="GP59">
            <v>22.039000000000001</v>
          </cell>
          <cell r="GQ59">
            <v>64.820999999999998</v>
          </cell>
          <cell r="GR59">
            <v>27.984999999999999</v>
          </cell>
          <cell r="GS59">
            <v>36.835999999999999</v>
          </cell>
          <cell r="GT59">
            <v>950.88900000000001</v>
          </cell>
          <cell r="GU59">
            <v>486.86099999999999</v>
          </cell>
          <cell r="GV59">
            <v>464.02800000000002</v>
          </cell>
          <cell r="GW59">
            <v>47.273000000000003</v>
          </cell>
          <cell r="GX59">
            <v>29.231000000000002</v>
          </cell>
          <cell r="GY59">
            <v>18.042000000000002</v>
          </cell>
          <cell r="GZ59">
            <v>25.87</v>
          </cell>
          <cell r="HA59">
            <v>17.600000000000001</v>
          </cell>
          <cell r="HB59">
            <v>8.2710000000000008</v>
          </cell>
          <cell r="HC59">
            <v>1.151</v>
          </cell>
          <cell r="HD59">
            <v>0.52600000000000002</v>
          </cell>
          <cell r="HE59">
            <v>0.624</v>
          </cell>
          <cell r="HF59">
            <v>0.52600000000000002</v>
          </cell>
          <cell r="HG59">
            <v>0.52600000000000002</v>
          </cell>
          <cell r="HH59">
            <v>0</v>
          </cell>
          <cell r="HI59">
            <v>0.624</v>
          </cell>
          <cell r="HJ59">
            <v>0</v>
          </cell>
          <cell r="HK59">
            <v>0.624</v>
          </cell>
          <cell r="HL59">
            <v>0</v>
          </cell>
          <cell r="HM59">
            <v>0</v>
          </cell>
          <cell r="HN59">
            <v>0</v>
          </cell>
          <cell r="HO59">
            <v>1.0169999999999999</v>
          </cell>
          <cell r="HP59">
            <v>0.63100000000000001</v>
          </cell>
          <cell r="HQ59">
            <v>0.38600000000000001</v>
          </cell>
          <cell r="HR59">
            <v>0</v>
          </cell>
          <cell r="HS59">
            <v>0</v>
          </cell>
          <cell r="HT59">
            <v>0</v>
          </cell>
          <cell r="HU59">
            <v>0</v>
          </cell>
          <cell r="HV59">
            <v>0</v>
          </cell>
          <cell r="HW59">
            <v>0</v>
          </cell>
          <cell r="HX59">
            <v>1.0169999999999999</v>
          </cell>
          <cell r="HY59">
            <v>0.63100000000000001</v>
          </cell>
          <cell r="HZ59">
            <v>0.38600000000000001</v>
          </cell>
          <cell r="IA59">
            <v>19.234999999999999</v>
          </cell>
          <cell r="IB59">
            <v>10.473000000000001</v>
          </cell>
          <cell r="IC59">
            <v>8.7609999999999992</v>
          </cell>
          <cell r="ID59">
            <v>5747.5839999999998</v>
          </cell>
          <cell r="IE59">
            <v>3073.7080000000001</v>
          </cell>
          <cell r="IF59">
            <v>2673.8760000000002</v>
          </cell>
          <cell r="IG59">
            <v>1149.818</v>
          </cell>
          <cell r="IH59">
            <v>590.38599999999997</v>
          </cell>
          <cell r="II59">
            <v>559.43200000000002</v>
          </cell>
          <cell r="IJ59">
            <v>576.92700000000002</v>
          </cell>
          <cell r="IK59">
            <v>322.99599999999998</v>
          </cell>
          <cell r="IL59">
            <v>253.93100000000001</v>
          </cell>
          <cell r="IM59">
            <v>269.79199999999997</v>
          </cell>
          <cell r="IN59">
            <v>145.87</v>
          </cell>
          <cell r="IO59">
            <v>123.922</v>
          </cell>
          <cell r="IP59">
            <v>306.10300000000001</v>
          </cell>
          <cell r="IQ59">
            <v>176.839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143.87</v>
          </cell>
          <cell r="C71">
            <v>256.48599999999999</v>
          </cell>
          <cell r="D71">
            <v>121.489</v>
          </cell>
          <cell r="E71">
            <v>77.364999999999995</v>
          </cell>
          <cell r="F71">
            <v>44.124000000000002</v>
          </cell>
          <cell r="G71">
            <v>132.90100000000001</v>
          </cell>
          <cell r="H71">
            <v>35.253</v>
          </cell>
          <cell r="I71">
            <v>97.647999999999996</v>
          </cell>
          <cell r="J71">
            <v>145.96600000000001</v>
          </cell>
          <cell r="K71">
            <v>31.251999999999999</v>
          </cell>
          <cell r="L71">
            <v>114.715</v>
          </cell>
          <cell r="M71">
            <v>1161.818</v>
          </cell>
          <cell r="N71">
            <v>618.72900000000004</v>
          </cell>
          <cell r="O71">
            <v>543.08900000000006</v>
          </cell>
          <cell r="P71">
            <v>934.65300000000002</v>
          </cell>
          <cell r="Q71">
            <v>464.97899999999998</v>
          </cell>
          <cell r="R71">
            <v>469.67399999999998</v>
          </cell>
          <cell r="S71">
            <v>7366.8869999999997</v>
          </cell>
          <cell r="T71">
            <v>3692.3319999999999</v>
          </cell>
          <cell r="U71">
            <v>3674.5549999999998</v>
          </cell>
          <cell r="V71">
            <v>799.60699999999997</v>
          </cell>
          <cell r="W71">
            <v>386.28500000000003</v>
          </cell>
          <cell r="X71">
            <v>413.32299999999998</v>
          </cell>
          <cell r="Y71">
            <v>7501.933</v>
          </cell>
          <cell r="Z71">
            <v>3771.0259999999998</v>
          </cell>
          <cell r="AA71">
            <v>3730.9070000000002</v>
          </cell>
          <cell r="AB71">
            <v>1297.3230000000001</v>
          </cell>
          <cell r="AC71">
            <v>643.01199999999994</v>
          </cell>
          <cell r="AD71">
            <v>654.31100000000004</v>
          </cell>
          <cell r="AE71">
            <v>497.71600000000001</v>
          </cell>
          <cell r="AF71">
            <v>256.72800000000001</v>
          </cell>
          <cell r="AG71">
            <v>240.988</v>
          </cell>
          <cell r="AH71">
            <v>362.67</v>
          </cell>
          <cell r="AI71">
            <v>178.03299999999999</v>
          </cell>
          <cell r="AJ71">
            <v>184.636</v>
          </cell>
          <cell r="AK71">
            <v>436.93799999999999</v>
          </cell>
          <cell r="AL71">
            <v>208.251</v>
          </cell>
          <cell r="AM71">
            <v>228.68600000000001</v>
          </cell>
          <cell r="AN71">
            <v>7004.2169999999996</v>
          </cell>
          <cell r="AO71">
            <v>3514.2979999999998</v>
          </cell>
          <cell r="AP71">
            <v>3489.9189999999999</v>
          </cell>
          <cell r="AQ71">
            <v>1709.675</v>
          </cell>
          <cell r="AR71">
            <v>1106.723</v>
          </cell>
          <cell r="AS71">
            <v>602.95299999999997</v>
          </cell>
          <cell r="AT71">
            <v>1045.067</v>
          </cell>
          <cell r="AU71">
            <v>690.77</v>
          </cell>
          <cell r="AV71">
            <v>354.29700000000003</v>
          </cell>
          <cell r="AW71">
            <v>80.465000000000003</v>
          </cell>
          <cell r="AX71">
            <v>47.01</v>
          </cell>
          <cell r="AY71">
            <v>33.454999999999998</v>
          </cell>
          <cell r="AZ71">
            <v>26.231000000000002</v>
          </cell>
          <cell r="BA71">
            <v>21.331</v>
          </cell>
          <cell r="BB71">
            <v>4.9000000000000004</v>
          </cell>
          <cell r="BC71">
            <v>26.265999999999998</v>
          </cell>
          <cell r="BD71">
            <v>18.11</v>
          </cell>
          <cell r="BE71">
            <v>8.1560000000000006</v>
          </cell>
          <cell r="BF71">
            <v>27.969000000000001</v>
          </cell>
          <cell r="BG71">
            <v>7.57</v>
          </cell>
          <cell r="BH71">
            <v>20.399000000000001</v>
          </cell>
          <cell r="BI71">
            <v>79.765000000000001</v>
          </cell>
          <cell r="BJ71">
            <v>43.146000000000001</v>
          </cell>
          <cell r="BK71">
            <v>36.619</v>
          </cell>
          <cell r="BL71">
            <v>31.332000000000001</v>
          </cell>
          <cell r="BM71">
            <v>23.047000000000001</v>
          </cell>
          <cell r="BN71">
            <v>8.2850000000000001</v>
          </cell>
          <cell r="BO71">
            <v>21.407</v>
          </cell>
          <cell r="BP71">
            <v>11.385999999999999</v>
          </cell>
          <cell r="BQ71">
            <v>10.021000000000001</v>
          </cell>
          <cell r="BR71">
            <v>27.026</v>
          </cell>
          <cell r="BS71">
            <v>8.7129999999999992</v>
          </cell>
          <cell r="BT71">
            <v>18.312999999999999</v>
          </cell>
          <cell r="BU71">
            <v>504.37799999999999</v>
          </cell>
          <cell r="BV71">
            <v>325.79599999999999</v>
          </cell>
          <cell r="BW71">
            <v>178.58199999999999</v>
          </cell>
          <cell r="BX71">
            <v>1942.6959999999999</v>
          </cell>
          <cell r="BY71">
            <v>971.24</v>
          </cell>
          <cell r="BZ71">
            <v>971.45500000000004</v>
          </cell>
          <cell r="CA71">
            <v>753.24300000000005</v>
          </cell>
          <cell r="CB71">
            <v>372.322</v>
          </cell>
          <cell r="CC71">
            <v>380.92099999999999</v>
          </cell>
          <cell r="CD71">
            <v>249.93199999999999</v>
          </cell>
          <cell r="CE71">
            <v>116.274</v>
          </cell>
          <cell r="CF71">
            <v>133.65799999999999</v>
          </cell>
          <cell r="CG71">
            <v>100.41</v>
          </cell>
          <cell r="CH71">
            <v>42.347999999999999</v>
          </cell>
          <cell r="CI71">
            <v>58.061999999999998</v>
          </cell>
          <cell r="CJ71">
            <v>149.52199999999999</v>
          </cell>
          <cell r="CK71">
            <v>73.926000000000002</v>
          </cell>
          <cell r="CL71">
            <v>75.596000000000004</v>
          </cell>
          <cell r="CM71">
            <v>118.236</v>
          </cell>
          <cell r="CN71">
            <v>56.372</v>
          </cell>
          <cell r="CO71">
            <v>61.863999999999997</v>
          </cell>
          <cell r="CP71">
            <v>131.696</v>
          </cell>
          <cell r="CQ71">
            <v>59.902999999999999</v>
          </cell>
          <cell r="CR71">
            <v>71.793999999999997</v>
          </cell>
          <cell r="CS71">
            <v>57.811999999999998</v>
          </cell>
          <cell r="CT71">
            <v>29.481999999999999</v>
          </cell>
          <cell r="CU71">
            <v>28.33</v>
          </cell>
          <cell r="CV71">
            <v>119.29300000000001</v>
          </cell>
          <cell r="CW71">
            <v>52.960999999999999</v>
          </cell>
          <cell r="CX71">
            <v>66.331999999999994</v>
          </cell>
          <cell r="CY71">
            <v>15.129</v>
          </cell>
          <cell r="CZ71">
            <v>10.388</v>
          </cell>
          <cell r="DA71">
            <v>4.7409999999999997</v>
          </cell>
          <cell r="DB71">
            <v>55.302</v>
          </cell>
          <cell r="DC71">
            <v>25.943000000000001</v>
          </cell>
          <cell r="DD71">
            <v>29.359000000000002</v>
          </cell>
          <cell r="DE71">
            <v>48.863</v>
          </cell>
          <cell r="DF71">
            <v>16.631</v>
          </cell>
          <cell r="DG71">
            <v>32.231999999999999</v>
          </cell>
          <cell r="DH71">
            <v>72.825999999999993</v>
          </cell>
          <cell r="DI71">
            <v>33.831000000000003</v>
          </cell>
          <cell r="DJ71">
            <v>38.996000000000002</v>
          </cell>
          <cell r="DK71">
            <v>22.396000000000001</v>
          </cell>
          <cell r="DL71">
            <v>13.789</v>
          </cell>
          <cell r="DM71">
            <v>8.6069999999999993</v>
          </cell>
          <cell r="DN71">
            <v>20.981000000000002</v>
          </cell>
          <cell r="DO71">
            <v>10.7</v>
          </cell>
          <cell r="DP71">
            <v>10.281000000000001</v>
          </cell>
          <cell r="DQ71">
            <v>29.449000000000002</v>
          </cell>
          <cell r="DR71">
            <v>9.3420000000000005</v>
          </cell>
          <cell r="DS71">
            <v>20.106999999999999</v>
          </cell>
          <cell r="DT71">
            <v>167.50899999999999</v>
          </cell>
          <cell r="DU71">
            <v>75.941000000000003</v>
          </cell>
          <cell r="DV71">
            <v>91.567999999999998</v>
          </cell>
          <cell r="DW71">
            <v>82.423000000000002</v>
          </cell>
          <cell r="DX71">
            <v>40.332999999999998</v>
          </cell>
          <cell r="DY71">
            <v>42.09</v>
          </cell>
          <cell r="DZ71">
            <v>503.31099999999998</v>
          </cell>
          <cell r="EA71">
            <v>256.048</v>
          </cell>
          <cell r="EB71">
            <v>247.26300000000001</v>
          </cell>
          <cell r="EC71">
            <v>1189.452</v>
          </cell>
          <cell r="ED71">
            <v>598.91800000000001</v>
          </cell>
          <cell r="EE71">
            <v>590.53399999999999</v>
          </cell>
          <cell r="EF71">
            <v>1147.809</v>
          </cell>
          <cell r="EG71">
            <v>573.25900000000001</v>
          </cell>
          <cell r="EH71">
            <v>574.54999999999995</v>
          </cell>
          <cell r="EI71">
            <v>1095.068</v>
          </cell>
          <cell r="EJ71">
            <v>545.57299999999998</v>
          </cell>
          <cell r="EK71">
            <v>549.495</v>
          </cell>
          <cell r="EL71">
            <v>21.736999999999998</v>
          </cell>
          <cell r="EM71">
            <v>11.971</v>
          </cell>
          <cell r="EN71">
            <v>9.7650000000000006</v>
          </cell>
          <cell r="EO71">
            <v>31.004999999999999</v>
          </cell>
          <cell r="EP71">
            <v>15.715</v>
          </cell>
          <cell r="EQ71">
            <v>15.29</v>
          </cell>
          <cell r="ER71">
            <v>725.6</v>
          </cell>
          <cell r="ES71">
            <v>368.77199999999999</v>
          </cell>
          <cell r="ET71">
            <v>356.82900000000001</v>
          </cell>
          <cell r="EU71">
            <v>78.703999999999994</v>
          </cell>
          <cell r="EV71">
            <v>43.612000000000002</v>
          </cell>
          <cell r="EW71">
            <v>35.093000000000004</v>
          </cell>
          <cell r="EX71">
            <v>12.18</v>
          </cell>
          <cell r="EY71">
            <v>10.385</v>
          </cell>
          <cell r="EZ71">
            <v>1.794</v>
          </cell>
          <cell r="FA71">
            <v>24.667999999999999</v>
          </cell>
          <cell r="FB71">
            <v>15.135999999999999</v>
          </cell>
          <cell r="FC71">
            <v>9.532</v>
          </cell>
          <cell r="FD71">
            <v>41.856000000000002</v>
          </cell>
          <cell r="FE71">
            <v>18.09</v>
          </cell>
          <cell r="FF71">
            <v>23.765999999999998</v>
          </cell>
          <cell r="FG71">
            <v>67.150999999999996</v>
          </cell>
          <cell r="FH71">
            <v>26.318999999999999</v>
          </cell>
          <cell r="FI71">
            <v>40.832000000000001</v>
          </cell>
          <cell r="FJ71">
            <v>11.7</v>
          </cell>
          <cell r="FK71">
            <v>8.5519999999999996</v>
          </cell>
          <cell r="FL71">
            <v>3.149</v>
          </cell>
          <cell r="FM71">
            <v>16.873999999999999</v>
          </cell>
          <cell r="FN71">
            <v>6.4589999999999996</v>
          </cell>
          <cell r="FO71">
            <v>10.414999999999999</v>
          </cell>
          <cell r="FP71">
            <v>38.576999999999998</v>
          </cell>
          <cell r="FQ71">
            <v>11.308</v>
          </cell>
          <cell r="FR71">
            <v>27.268999999999998</v>
          </cell>
          <cell r="FS71">
            <v>276.35300000000001</v>
          </cell>
          <cell r="FT71">
            <v>134.55699999999999</v>
          </cell>
          <cell r="FU71">
            <v>141.79599999999999</v>
          </cell>
          <cell r="FV71">
            <v>144.43299999999999</v>
          </cell>
          <cell r="FW71">
            <v>72.158000000000001</v>
          </cell>
          <cell r="FX71">
            <v>72.275000000000006</v>
          </cell>
          <cell r="FY71">
            <v>1003.376</v>
          </cell>
          <cell r="FZ71">
            <v>501.101</v>
          </cell>
          <cell r="GA71">
            <v>502.27499999999998</v>
          </cell>
          <cell r="GB71">
            <v>93.533000000000001</v>
          </cell>
          <cell r="GC71">
            <v>45.015999999999998</v>
          </cell>
          <cell r="GD71">
            <v>48.517000000000003</v>
          </cell>
          <cell r="GE71">
            <v>1054.2760000000001</v>
          </cell>
          <cell r="GF71">
            <v>528.24400000000003</v>
          </cell>
          <cell r="GG71">
            <v>526.03300000000002</v>
          </cell>
          <cell r="GH71">
            <v>179.79499999999999</v>
          </cell>
          <cell r="GI71">
            <v>90.278000000000006</v>
          </cell>
          <cell r="GJ71">
            <v>89.518000000000001</v>
          </cell>
          <cell r="GK71">
            <v>86.263000000000005</v>
          </cell>
          <cell r="GL71">
            <v>45.262</v>
          </cell>
          <cell r="GM71">
            <v>41.000999999999998</v>
          </cell>
          <cell r="GN71">
            <v>35.362000000000002</v>
          </cell>
          <cell r="GO71">
            <v>18.119</v>
          </cell>
          <cell r="GP71">
            <v>17.242999999999999</v>
          </cell>
          <cell r="GQ71">
            <v>58.17</v>
          </cell>
          <cell r="GR71">
            <v>26.896000000000001</v>
          </cell>
          <cell r="GS71">
            <v>31.274000000000001</v>
          </cell>
          <cell r="GT71">
            <v>968.01400000000001</v>
          </cell>
          <cell r="GU71">
            <v>482.98200000000003</v>
          </cell>
          <cell r="GV71">
            <v>485.03199999999998</v>
          </cell>
          <cell r="GW71">
            <v>41.643000000000001</v>
          </cell>
          <cell r="GX71">
            <v>25.658999999999999</v>
          </cell>
          <cell r="GY71">
            <v>15.984</v>
          </cell>
          <cell r="GZ71">
            <v>17.484999999999999</v>
          </cell>
          <cell r="HA71">
            <v>11.510999999999999</v>
          </cell>
          <cell r="HB71">
            <v>5.9740000000000002</v>
          </cell>
          <cell r="HC71">
            <v>1.1919999999999999</v>
          </cell>
          <cell r="HD71">
            <v>0.73299999999999998</v>
          </cell>
          <cell r="HE71">
            <v>0.45900000000000002</v>
          </cell>
          <cell r="HF71">
            <v>0</v>
          </cell>
          <cell r="HG71">
            <v>0</v>
          </cell>
          <cell r="HH71">
            <v>0</v>
          </cell>
          <cell r="HI71">
            <v>0.18099999999999999</v>
          </cell>
          <cell r="HJ71">
            <v>0.18099999999999999</v>
          </cell>
          <cell r="HK71">
            <v>0</v>
          </cell>
          <cell r="HL71">
            <v>1.0109999999999999</v>
          </cell>
          <cell r="HM71">
            <v>0.55200000000000005</v>
          </cell>
          <cell r="HN71">
            <v>0.45900000000000002</v>
          </cell>
          <cell r="HO71">
            <v>3.4260000000000002</v>
          </cell>
          <cell r="HP71">
            <v>1.8280000000000001</v>
          </cell>
          <cell r="HQ71">
            <v>1.597</v>
          </cell>
          <cell r="HR71">
            <v>0.52</v>
          </cell>
          <cell r="HS71">
            <v>0.52</v>
          </cell>
          <cell r="HT71">
            <v>0</v>
          </cell>
          <cell r="HU71">
            <v>0</v>
          </cell>
          <cell r="HV71">
            <v>0</v>
          </cell>
          <cell r="HW71">
            <v>0</v>
          </cell>
          <cell r="HX71">
            <v>2.9060000000000001</v>
          </cell>
          <cell r="HY71">
            <v>1.3089999999999999</v>
          </cell>
          <cell r="HZ71">
            <v>1.597</v>
          </cell>
          <cell r="IA71">
            <v>19.54</v>
          </cell>
          <cell r="IB71">
            <v>11.587</v>
          </cell>
          <cell r="IC71">
            <v>7.9530000000000003</v>
          </cell>
          <cell r="ID71">
            <v>5894.451</v>
          </cell>
          <cell r="IE71">
            <v>3127.0529999999999</v>
          </cell>
          <cell r="IF71">
            <v>2767.3980000000001</v>
          </cell>
          <cell r="IG71">
            <v>1169.0719999999999</v>
          </cell>
          <cell r="IH71">
            <v>607.57899999999995</v>
          </cell>
          <cell r="II71">
            <v>561.49300000000005</v>
          </cell>
          <cell r="IJ71">
            <v>583.01</v>
          </cell>
          <cell r="IK71">
            <v>334.98500000000001</v>
          </cell>
          <cell r="IL71">
            <v>248.02600000000001</v>
          </cell>
          <cell r="IM71">
            <v>312.16800000000001</v>
          </cell>
          <cell r="IN71">
            <v>188.988</v>
          </cell>
          <cell r="IO71">
            <v>123.179</v>
          </cell>
          <cell r="IP71">
            <v>270.55799999999999</v>
          </cell>
          <cell r="IQ71">
            <v>145.99600000000001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215.959</v>
          </cell>
          <cell r="C83">
            <v>304.363</v>
          </cell>
          <cell r="D83">
            <v>164.12899999999999</v>
          </cell>
          <cell r="E83">
            <v>110.797</v>
          </cell>
          <cell r="F83">
            <v>53.331000000000003</v>
          </cell>
          <cell r="G83">
            <v>169.71799999999999</v>
          </cell>
          <cell r="H83">
            <v>61.976999999999997</v>
          </cell>
          <cell r="I83">
            <v>107.741</v>
          </cell>
          <cell r="J83">
            <v>186.47499999999999</v>
          </cell>
          <cell r="K83">
            <v>43.185000000000002</v>
          </cell>
          <cell r="L83">
            <v>143.291</v>
          </cell>
          <cell r="M83">
            <v>1168.252</v>
          </cell>
          <cell r="N83">
            <v>616.61300000000006</v>
          </cell>
          <cell r="O83">
            <v>551.63900000000001</v>
          </cell>
          <cell r="P83">
            <v>879.06700000000001</v>
          </cell>
          <cell r="Q83">
            <v>426.62299999999999</v>
          </cell>
          <cell r="R83">
            <v>452.44400000000002</v>
          </cell>
          <cell r="S83">
            <v>7464.8860000000004</v>
          </cell>
          <cell r="T83">
            <v>3766.4340000000002</v>
          </cell>
          <cell r="U83">
            <v>3698.453</v>
          </cell>
          <cell r="V83">
            <v>847.10400000000004</v>
          </cell>
          <cell r="W83">
            <v>384.66800000000001</v>
          </cell>
          <cell r="X83">
            <v>462.435</v>
          </cell>
          <cell r="Y83">
            <v>7496.85</v>
          </cell>
          <cell r="Z83">
            <v>3808.3890000000001</v>
          </cell>
          <cell r="AA83">
            <v>3688.4609999999998</v>
          </cell>
          <cell r="AB83">
            <v>1307.5809999999999</v>
          </cell>
          <cell r="AC83">
            <v>618.14800000000002</v>
          </cell>
          <cell r="AD83">
            <v>689.43299999999999</v>
          </cell>
          <cell r="AE83">
            <v>460.47699999999998</v>
          </cell>
          <cell r="AF83">
            <v>233.48</v>
          </cell>
          <cell r="AG83">
            <v>226.99700000000001</v>
          </cell>
          <cell r="AH83">
            <v>428.51400000000001</v>
          </cell>
          <cell r="AI83">
            <v>191.52500000000001</v>
          </cell>
          <cell r="AJ83">
            <v>236.989</v>
          </cell>
          <cell r="AK83">
            <v>418.59</v>
          </cell>
          <cell r="AL83">
            <v>193.143</v>
          </cell>
          <cell r="AM83">
            <v>225.447</v>
          </cell>
          <cell r="AN83">
            <v>7036.3729999999996</v>
          </cell>
          <cell r="AO83">
            <v>3574.9090000000001</v>
          </cell>
          <cell r="AP83">
            <v>3461.4639999999999</v>
          </cell>
          <cell r="AQ83">
            <v>1697.9</v>
          </cell>
          <cell r="AR83">
            <v>1077.9059999999999</v>
          </cell>
          <cell r="AS83">
            <v>619.99400000000003</v>
          </cell>
          <cell r="AT83">
            <v>955.39700000000005</v>
          </cell>
          <cell r="AU83">
            <v>620.04</v>
          </cell>
          <cell r="AV83">
            <v>335.35700000000003</v>
          </cell>
          <cell r="AW83">
            <v>118.099</v>
          </cell>
          <cell r="AX83">
            <v>64.674000000000007</v>
          </cell>
          <cell r="AY83">
            <v>53.426000000000002</v>
          </cell>
          <cell r="AZ83">
            <v>35.518999999999998</v>
          </cell>
          <cell r="BA83">
            <v>22.827999999999999</v>
          </cell>
          <cell r="BB83">
            <v>12.691000000000001</v>
          </cell>
          <cell r="BC83">
            <v>51.956000000000003</v>
          </cell>
          <cell r="BD83">
            <v>32.345999999999997</v>
          </cell>
          <cell r="BE83">
            <v>19.61</v>
          </cell>
          <cell r="BF83">
            <v>30.625</v>
          </cell>
          <cell r="BG83">
            <v>9.5</v>
          </cell>
          <cell r="BH83">
            <v>21.125</v>
          </cell>
          <cell r="BI83">
            <v>175.65199999999999</v>
          </cell>
          <cell r="BJ83">
            <v>96.789000000000001</v>
          </cell>
          <cell r="BK83">
            <v>78.863</v>
          </cell>
          <cell r="BL83">
            <v>58.173999999999999</v>
          </cell>
          <cell r="BM83">
            <v>38.15</v>
          </cell>
          <cell r="BN83">
            <v>20.024000000000001</v>
          </cell>
          <cell r="BO83">
            <v>59.316000000000003</v>
          </cell>
          <cell r="BP83">
            <v>36.329000000000001</v>
          </cell>
          <cell r="BQ83">
            <v>22.986999999999998</v>
          </cell>
          <cell r="BR83">
            <v>58.161999999999999</v>
          </cell>
          <cell r="BS83">
            <v>22.31</v>
          </cell>
          <cell r="BT83">
            <v>35.851999999999997</v>
          </cell>
          <cell r="BU83">
            <v>448.75200000000001</v>
          </cell>
          <cell r="BV83">
            <v>296.40300000000002</v>
          </cell>
          <cell r="BW83">
            <v>152.34899999999999</v>
          </cell>
          <cell r="BX83">
            <v>1867.347</v>
          </cell>
          <cell r="BY83">
            <v>932.75</v>
          </cell>
          <cell r="BZ83">
            <v>934.59699999999998</v>
          </cell>
          <cell r="CA83">
            <v>742.04100000000005</v>
          </cell>
          <cell r="CB83">
            <v>363.79700000000003</v>
          </cell>
          <cell r="CC83">
            <v>378.24400000000003</v>
          </cell>
          <cell r="CD83">
            <v>246.08600000000001</v>
          </cell>
          <cell r="CE83">
            <v>122.78100000000001</v>
          </cell>
          <cell r="CF83">
            <v>123.30500000000001</v>
          </cell>
          <cell r="CG83">
            <v>84.271000000000001</v>
          </cell>
          <cell r="CH83">
            <v>40.817999999999998</v>
          </cell>
          <cell r="CI83">
            <v>43.454000000000001</v>
          </cell>
          <cell r="CJ83">
            <v>161.084</v>
          </cell>
          <cell r="CK83">
            <v>81.233000000000004</v>
          </cell>
          <cell r="CL83">
            <v>79.850999999999999</v>
          </cell>
          <cell r="CM83">
            <v>102.785</v>
          </cell>
          <cell r="CN83">
            <v>48.774999999999999</v>
          </cell>
          <cell r="CO83">
            <v>54.011000000000003</v>
          </cell>
          <cell r="CP83">
            <v>142.16399999999999</v>
          </cell>
          <cell r="CQ83">
            <v>73.275999999999996</v>
          </cell>
          <cell r="CR83">
            <v>68.887</v>
          </cell>
          <cell r="CS83">
            <v>63.27</v>
          </cell>
          <cell r="CT83">
            <v>33.744999999999997</v>
          </cell>
          <cell r="CU83">
            <v>29.524999999999999</v>
          </cell>
          <cell r="CV83">
            <v>126.346</v>
          </cell>
          <cell r="CW83">
            <v>60.34</v>
          </cell>
          <cell r="CX83">
            <v>66.006</v>
          </cell>
          <cell r="CY83">
            <v>13.734999999999999</v>
          </cell>
          <cell r="CZ83">
            <v>6.5289999999999999</v>
          </cell>
          <cell r="DA83">
            <v>7.2060000000000004</v>
          </cell>
          <cell r="DB83">
            <v>58.173000000000002</v>
          </cell>
          <cell r="DC83">
            <v>27.774999999999999</v>
          </cell>
          <cell r="DD83">
            <v>30.396999999999998</v>
          </cell>
          <cell r="DE83">
            <v>54.438000000000002</v>
          </cell>
          <cell r="DF83">
            <v>26.035</v>
          </cell>
          <cell r="DG83">
            <v>28.402999999999999</v>
          </cell>
          <cell r="DH83">
            <v>56.47</v>
          </cell>
          <cell r="DI83">
            <v>28.696000000000002</v>
          </cell>
          <cell r="DJ83">
            <v>27.774000000000001</v>
          </cell>
          <cell r="DK83">
            <v>15.794</v>
          </cell>
          <cell r="DL83">
            <v>7.56</v>
          </cell>
          <cell r="DM83">
            <v>8.234</v>
          </cell>
          <cell r="DN83">
            <v>19.055</v>
          </cell>
          <cell r="DO83">
            <v>11.654999999999999</v>
          </cell>
          <cell r="DP83">
            <v>7.4</v>
          </cell>
          <cell r="DQ83">
            <v>21.620999999999999</v>
          </cell>
          <cell r="DR83">
            <v>9.4819999999999993</v>
          </cell>
          <cell r="DS83">
            <v>12.138999999999999</v>
          </cell>
          <cell r="DT83">
            <v>163.43600000000001</v>
          </cell>
          <cell r="DU83">
            <v>82.59</v>
          </cell>
          <cell r="DV83">
            <v>80.846999999999994</v>
          </cell>
          <cell r="DW83">
            <v>82.649000000000001</v>
          </cell>
          <cell r="DX83">
            <v>40.191000000000003</v>
          </cell>
          <cell r="DY83">
            <v>42.457999999999998</v>
          </cell>
          <cell r="DZ83">
            <v>495.95600000000002</v>
          </cell>
          <cell r="EA83">
            <v>241.01599999999999</v>
          </cell>
          <cell r="EB83">
            <v>254.94</v>
          </cell>
          <cell r="EC83">
            <v>1125.306</v>
          </cell>
          <cell r="ED83">
            <v>568.95399999999995</v>
          </cell>
          <cell r="EE83">
            <v>556.35199999999998</v>
          </cell>
          <cell r="EF83">
            <v>1094.0840000000001</v>
          </cell>
          <cell r="EG83">
            <v>548.09</v>
          </cell>
          <cell r="EH83">
            <v>545.99300000000005</v>
          </cell>
          <cell r="EI83">
            <v>1029.682</v>
          </cell>
          <cell r="EJ83">
            <v>522.10900000000004</v>
          </cell>
          <cell r="EK83">
            <v>507.57299999999998</v>
          </cell>
          <cell r="EL83">
            <v>29.466999999999999</v>
          </cell>
          <cell r="EM83">
            <v>13.842000000000001</v>
          </cell>
          <cell r="EN83">
            <v>15.625</v>
          </cell>
          <cell r="EO83">
            <v>34.935000000000002</v>
          </cell>
          <cell r="EP83">
            <v>12.138999999999999</v>
          </cell>
          <cell r="EQ83">
            <v>22.795999999999999</v>
          </cell>
          <cell r="ER83">
            <v>666.03499999999997</v>
          </cell>
          <cell r="ES83">
            <v>362.01100000000002</v>
          </cell>
          <cell r="ET83">
            <v>304.024</v>
          </cell>
          <cell r="EU83">
            <v>101.087</v>
          </cell>
          <cell r="EV83">
            <v>38.031999999999996</v>
          </cell>
          <cell r="EW83">
            <v>63.055</v>
          </cell>
          <cell r="EX83">
            <v>9.0250000000000004</v>
          </cell>
          <cell r="EY83">
            <v>4.9930000000000003</v>
          </cell>
          <cell r="EZ83">
            <v>4.032</v>
          </cell>
          <cell r="FA83">
            <v>37.429000000000002</v>
          </cell>
          <cell r="FB83">
            <v>13.177</v>
          </cell>
          <cell r="FC83">
            <v>24.251999999999999</v>
          </cell>
          <cell r="FD83">
            <v>54.633000000000003</v>
          </cell>
          <cell r="FE83">
            <v>19.861999999999998</v>
          </cell>
          <cell r="FF83">
            <v>34.771000000000001</v>
          </cell>
          <cell r="FG83">
            <v>70.108000000000004</v>
          </cell>
          <cell r="FH83">
            <v>27.687999999999999</v>
          </cell>
          <cell r="FI83">
            <v>42.420999999999999</v>
          </cell>
          <cell r="FJ83">
            <v>8.6470000000000002</v>
          </cell>
          <cell r="FK83">
            <v>4.54</v>
          </cell>
          <cell r="FL83">
            <v>4.1079999999999997</v>
          </cell>
          <cell r="FM83">
            <v>16.913</v>
          </cell>
          <cell r="FN83">
            <v>7.8220000000000001</v>
          </cell>
          <cell r="FO83">
            <v>9.0909999999999993</v>
          </cell>
          <cell r="FP83">
            <v>44.548000000000002</v>
          </cell>
          <cell r="FQ83">
            <v>15.326000000000001</v>
          </cell>
          <cell r="FR83">
            <v>29.222999999999999</v>
          </cell>
          <cell r="FS83">
            <v>256.85300000000001</v>
          </cell>
          <cell r="FT83">
            <v>120.35899999999999</v>
          </cell>
          <cell r="FU83">
            <v>136.494</v>
          </cell>
          <cell r="FV83">
            <v>156.245</v>
          </cell>
          <cell r="FW83">
            <v>71.132000000000005</v>
          </cell>
          <cell r="FX83">
            <v>85.113</v>
          </cell>
          <cell r="FY83">
            <v>937.83799999999997</v>
          </cell>
          <cell r="FZ83">
            <v>476.95800000000003</v>
          </cell>
          <cell r="GA83">
            <v>460.88</v>
          </cell>
          <cell r="GB83">
            <v>106.291</v>
          </cell>
          <cell r="GC83">
            <v>38.832999999999998</v>
          </cell>
          <cell r="GD83">
            <v>67.457999999999998</v>
          </cell>
          <cell r="GE83">
            <v>987.79200000000003</v>
          </cell>
          <cell r="GF83">
            <v>509.25700000000001</v>
          </cell>
          <cell r="GG83">
            <v>478.536</v>
          </cell>
          <cell r="GH83">
            <v>195.99600000000001</v>
          </cell>
          <cell r="GI83">
            <v>86.35</v>
          </cell>
          <cell r="GJ83">
            <v>109.646</v>
          </cell>
          <cell r="GK83">
            <v>89.704999999999998</v>
          </cell>
          <cell r="GL83">
            <v>47.517000000000003</v>
          </cell>
          <cell r="GM83">
            <v>42.189</v>
          </cell>
          <cell r="GN83">
            <v>39.750999999999998</v>
          </cell>
          <cell r="GO83">
            <v>15.218</v>
          </cell>
          <cell r="GP83">
            <v>24.533000000000001</v>
          </cell>
          <cell r="GQ83">
            <v>66.540000000000006</v>
          </cell>
          <cell r="GR83">
            <v>23.616</v>
          </cell>
          <cell r="GS83">
            <v>42.924999999999997</v>
          </cell>
          <cell r="GT83">
            <v>898.08699999999999</v>
          </cell>
          <cell r="GU83">
            <v>461.74</v>
          </cell>
          <cell r="GV83">
            <v>436.34699999999998</v>
          </cell>
          <cell r="GW83">
            <v>31.222000000000001</v>
          </cell>
          <cell r="GX83">
            <v>20.863</v>
          </cell>
          <cell r="GY83">
            <v>10.359</v>
          </cell>
          <cell r="GZ83">
            <v>16.443999999999999</v>
          </cell>
          <cell r="HA83">
            <v>10.727</v>
          </cell>
          <cell r="HB83">
            <v>5.7169999999999996</v>
          </cell>
          <cell r="HC83">
            <v>1.712</v>
          </cell>
          <cell r="HD83">
            <v>1.321</v>
          </cell>
          <cell r="HE83">
            <v>0.39100000000000001</v>
          </cell>
          <cell r="HF83">
            <v>0</v>
          </cell>
          <cell r="HG83">
            <v>0</v>
          </cell>
          <cell r="HH83">
            <v>0</v>
          </cell>
          <cell r="HI83">
            <v>1.712</v>
          </cell>
          <cell r="HJ83">
            <v>1.321</v>
          </cell>
          <cell r="HK83">
            <v>0.39100000000000001</v>
          </cell>
          <cell r="HL83">
            <v>0</v>
          </cell>
          <cell r="HM83">
            <v>0</v>
          </cell>
          <cell r="HN83">
            <v>0</v>
          </cell>
          <cell r="HO83">
            <v>3.448</v>
          </cell>
          <cell r="HP83">
            <v>2.1429999999999998</v>
          </cell>
          <cell r="HQ83">
            <v>1.3049999999999999</v>
          </cell>
          <cell r="HR83">
            <v>0</v>
          </cell>
          <cell r="HS83">
            <v>0</v>
          </cell>
          <cell r="HT83">
            <v>0</v>
          </cell>
          <cell r="HU83">
            <v>1.4</v>
          </cell>
          <cell r="HV83">
            <v>0.78100000000000003</v>
          </cell>
          <cell r="HW83">
            <v>0.61899999999999999</v>
          </cell>
          <cell r="HX83">
            <v>2.048</v>
          </cell>
          <cell r="HY83">
            <v>1.3620000000000001</v>
          </cell>
          <cell r="HZ83">
            <v>0.68600000000000005</v>
          </cell>
          <cell r="IA83">
            <v>9.6180000000000003</v>
          </cell>
          <cell r="IB83">
            <v>6.6719999999999997</v>
          </cell>
          <cell r="IC83">
            <v>2.9460000000000002</v>
          </cell>
          <cell r="ID83">
            <v>5884.6890000000003</v>
          </cell>
          <cell r="IE83">
            <v>3112.6210000000001</v>
          </cell>
          <cell r="IF83">
            <v>2772.0680000000002</v>
          </cell>
          <cell r="IG83">
            <v>1058.98</v>
          </cell>
          <cell r="IH83">
            <v>535.75400000000002</v>
          </cell>
          <cell r="II83">
            <v>523.226</v>
          </cell>
          <cell r="IJ83">
            <v>499.48500000000001</v>
          </cell>
          <cell r="IK83">
            <v>268.00599999999997</v>
          </cell>
          <cell r="IL83">
            <v>231.47900000000001</v>
          </cell>
          <cell r="IM83">
            <v>212.09100000000001</v>
          </cell>
          <cell r="IN83">
            <v>117.343</v>
          </cell>
          <cell r="IO83">
            <v>94.748000000000005</v>
          </cell>
          <cell r="IP83">
            <v>285.67500000000001</v>
          </cell>
          <cell r="IQ83">
            <v>150.66300000000001</v>
          </cell>
        </row>
      </sheetData>
      <sheetData sheetId="6">
        <row r="1">
          <cell r="B1" t="str">
            <v>&gt; 25-44 years ;  &gt;&gt;&gt; Changed jobs into a different industry division ;  &gt; Females ;</v>
          </cell>
          <cell r="C1" t="str">
            <v>&gt; 25-44 years ;  &gt;&gt;&gt; Changed jobs in the same major occupation group ;  Persons ;</v>
          </cell>
          <cell r="D1" t="str">
            <v>&gt; 25-44 years ;  &gt;&gt;&gt; Changed jobs in the same major occupation group ;  &gt; Males ;</v>
          </cell>
          <cell r="E1" t="str">
            <v>&gt; 25-44 years ;  &gt;&gt;&gt; Changed jobs in the same major occupation group ;  &gt; Females ;</v>
          </cell>
          <cell r="F1" t="str">
            <v>&gt; 25-44 years ;  &gt;&gt;&gt; Changed jobs into a different major occupation group ;  Persons ;</v>
          </cell>
          <cell r="G1" t="str">
            <v>&gt; 25-44 years ;  &gt;&gt;&gt; Changed jobs into a different major occupation group ;  &gt; Males ;</v>
          </cell>
          <cell r="H1" t="str">
            <v>&gt; 25-44 years ;  &gt;&gt;&gt; Changed jobs into a different major occupation group ;  &gt; Females ;</v>
          </cell>
          <cell r="I1" t="str">
            <v>&gt; 25-44 years ;  &gt;&gt;&gt; Changed to a job with the same usual hours ;  Persons ;</v>
          </cell>
          <cell r="J1" t="str">
            <v>&gt; 25-44 years ;  &gt;&gt;&gt; Changed to a job with the same usual hours ;  &gt; Males ;</v>
          </cell>
          <cell r="K1" t="str">
            <v>&gt; 25-44 years ;  &gt;&gt;&gt; Changed to a job with the same usual hours ;  &gt; Females ;</v>
          </cell>
          <cell r="L1" t="str">
            <v>&gt; 25-44 years ;  &gt;&gt;&gt; Changed to a job with more usual hours ;  Persons ;</v>
          </cell>
          <cell r="M1" t="str">
            <v>&gt; 25-44 years ;  &gt;&gt;&gt; Changed to a job with more usual hours ;  &gt; Males ;</v>
          </cell>
          <cell r="N1" t="str">
            <v>&gt; 25-44 years ;  &gt;&gt;&gt; Changed to a job with more usual hours ;  &gt; Females ;</v>
          </cell>
          <cell r="O1" t="str">
            <v>&gt; 25-44 years ;  &gt;&gt;&gt;&gt; Changed to a job with more full-time hours ;  Persons ;</v>
          </cell>
          <cell r="P1" t="str">
            <v>&gt; 25-44 years ;  &gt;&gt;&gt;&gt; Changed to a job with more full-time hours ;  &gt; Males ;</v>
          </cell>
          <cell r="Q1" t="str">
            <v>&gt; 25-44 years ;  &gt;&gt;&gt;&gt; Changed to a job with more full-time hours ;  &gt; Females ;</v>
          </cell>
          <cell r="R1" t="str">
            <v>&gt; 25-44 years ;  &gt;&gt;&gt;&gt; Changed from a part-time job to a full-time job ;  Persons ;</v>
          </cell>
          <cell r="S1" t="str">
            <v>&gt; 25-44 years ;  &gt;&gt;&gt;&gt; Changed from a part-time job to a full-time job ;  &gt; Males ;</v>
          </cell>
          <cell r="T1" t="str">
            <v>&gt; 25-44 years ;  &gt;&gt;&gt;&gt; Changed from a part-time job to a full-time job ;  &gt; Females ;</v>
          </cell>
          <cell r="U1" t="str">
            <v>&gt; 25-44 years ;  &gt;&gt;&gt;&gt; Changed to a job with more part-time hours ;  Persons ;</v>
          </cell>
          <cell r="V1" t="str">
            <v>&gt; 25-44 years ;  &gt;&gt;&gt;&gt; Changed to a job with more part-time hours ;  &gt; Males ;</v>
          </cell>
          <cell r="W1" t="str">
            <v>&gt; 25-44 years ;  &gt;&gt;&gt;&gt; Changed to a job with more part-time hours ;  &gt; Females ;</v>
          </cell>
          <cell r="X1" t="str">
            <v>&gt; 25-44 years ;  &gt;&gt;&gt; Changed to a job with fewer usual hours ;  Persons ;</v>
          </cell>
          <cell r="Y1" t="str">
            <v>&gt; 25-44 years ;  &gt;&gt;&gt; Changed to a job with fewer usual hours ;  &gt; Males ;</v>
          </cell>
          <cell r="Z1" t="str">
            <v>&gt; 25-44 years ;  &gt;&gt;&gt; Changed to a job with fewer usual hours ;  &gt; Females ;</v>
          </cell>
          <cell r="AA1" t="str">
            <v>&gt; 25-44 years ;  &gt;&gt;&gt;&gt; Changed to a job with fewer full-time hours ;  Persons ;</v>
          </cell>
          <cell r="AB1" t="str">
            <v>&gt; 25-44 years ;  &gt;&gt;&gt;&gt; Changed to a job with fewer full-time hours ;  &gt; Males ;</v>
          </cell>
          <cell r="AC1" t="str">
            <v>&gt; 25-44 years ;  &gt;&gt;&gt;&gt; Changed to a job with fewer full-time hours ;  &gt; Females ;</v>
          </cell>
          <cell r="AD1" t="str">
            <v>&gt; 25-44 years ;  &gt;&gt;&gt;&gt; Changed from a full-time job to a part-time job ;  Persons ;</v>
          </cell>
          <cell r="AE1" t="str">
            <v>&gt; 25-44 years ;  &gt;&gt;&gt;&gt; Changed from a full-time job to a part-time job ;  &gt; Males ;</v>
          </cell>
          <cell r="AF1" t="str">
            <v>&gt; 25-44 years ;  &gt;&gt;&gt;&gt; Changed from a full-time job to a part-time job ;  &gt; Females ;</v>
          </cell>
          <cell r="AG1" t="str">
            <v>&gt; 25-44 years ;  &gt;&gt;&gt;&gt; Changed to a job with fewer part-time hours ;  Persons ;</v>
          </cell>
          <cell r="AH1" t="str">
            <v>&gt; 25-44 years ;  &gt;&gt;&gt;&gt; Changed to a job with fewer part-time hours ;  &gt; Males ;</v>
          </cell>
          <cell r="AI1" t="str">
            <v>&gt; 25-44 years ;  &gt;&gt;&gt;&gt; Changed to a job with fewer part-time hours ;  &gt; Females ;</v>
          </cell>
          <cell r="AJ1" t="str">
            <v>&gt; 25-44 years ;  &gt;&gt;&gt; Changed jobs with the same status in employment ;  Persons ;</v>
          </cell>
          <cell r="AK1" t="str">
            <v>&gt; 25-44 years ;  &gt;&gt;&gt; Changed jobs with the same status in employment ;  &gt; Males ;</v>
          </cell>
          <cell r="AL1" t="str">
            <v>&gt; 25-44 years ;  &gt;&gt;&gt; Changed jobs with the same status in employment ;  &gt; Females ;</v>
          </cell>
          <cell r="AM1" t="str">
            <v>&gt; 25-44 years ;  &gt;&gt;&gt; Changed jobs with a different status in employment ;  Persons ;</v>
          </cell>
          <cell r="AN1" t="str">
            <v>&gt; 25-44 years ;  &gt;&gt;&gt; Changed jobs with a different status in employment ;  &gt; Males ;</v>
          </cell>
          <cell r="AO1" t="str">
            <v>&gt; 25-44 years ;  &gt;&gt;&gt; Changed jobs with a different status in employment ;  &gt; Females ;</v>
          </cell>
          <cell r="AP1" t="str">
            <v>&gt; 25-44 years ;  &gt;&gt; Did not change jobs in last 12 months ;  Persons ;</v>
          </cell>
          <cell r="AQ1" t="str">
            <v>&gt; 25-44 years ;  &gt;&gt; Did not change jobs in last 12 months ;  &gt; Males ;</v>
          </cell>
          <cell r="AR1" t="str">
            <v>&gt; 25-44 years ;  &gt;&gt; Did not change jobs in last 12 months ;  &gt; Females ;</v>
          </cell>
          <cell r="AS1" t="str">
            <v>&gt; 25-44 years ;  &gt; 1 year or more in main job ;  Persons ;</v>
          </cell>
          <cell r="AT1" t="str">
            <v>&gt; 25-44 years ;  &gt; 1 year or more in main job ;  &gt; Males ;</v>
          </cell>
          <cell r="AU1" t="str">
            <v>&gt; 25-44 years ;  &gt; 1 year or more in main job ;  &gt; Females ;</v>
          </cell>
          <cell r="AV1" t="str">
            <v>&gt; 25-44 years ;  &gt;&gt; Employees ;  Persons ;</v>
          </cell>
          <cell r="AW1" t="str">
            <v>&gt; 25-44 years ;  &gt;&gt; Employees ;  &gt; Males ;</v>
          </cell>
          <cell r="AX1" t="str">
            <v>&gt; 25-44 years ;  &gt;&gt; Employees ;  &gt; Females ;</v>
          </cell>
          <cell r="AY1" t="str">
            <v>&gt; 25-44 years ;  &gt;&gt;&gt; No change in occupation with current employer last year ;  Persons ;</v>
          </cell>
          <cell r="AZ1" t="str">
            <v>&gt; 25-44 years ;  &gt;&gt;&gt; No change in occupation with current employer last year ;  &gt; Males ;</v>
          </cell>
          <cell r="BA1" t="str">
            <v>&gt; 25-44 years ;  &gt;&gt;&gt; No change in occupation with current employer last year ;  &gt; Females ;</v>
          </cell>
          <cell r="BB1" t="str">
            <v>&gt; 25-44 years ;  &gt;&gt;&gt; Changed occupations with current employer in the same major group last year ;  Persons ;</v>
          </cell>
          <cell r="BC1" t="str">
            <v>&gt; 25-44 years ;  &gt;&gt;&gt; Changed occupations with current employer in the same major group last year ;  &gt; Males ;</v>
          </cell>
          <cell r="BD1" t="str">
            <v>&gt; 25-44 years ;  &gt;&gt;&gt; Changed occupations with current employer in the same major group last year ;  &gt; Females ;</v>
          </cell>
          <cell r="BE1" t="str">
            <v>&gt; 25-44 years ;  &gt;&gt;&gt; Changed occupations with current employer into a different major group last year ;  Persons ;</v>
          </cell>
          <cell r="BF1" t="str">
            <v>&gt; 25-44 years ;  &gt;&gt;&gt; Changed occupations with current employer into a different major group last year ;  &gt; Males ;</v>
          </cell>
          <cell r="BG1" t="str">
            <v>&gt; 25-44 years ;  &gt;&gt;&gt; Changed occupations with current employer into a different major group last year ;  &gt; Females ;</v>
          </cell>
          <cell r="BH1" t="str">
            <v>&gt; 25-44 years ;  &gt;&gt;&gt; No change in usual weekly hours with current employer last year ;  Persons ;</v>
          </cell>
          <cell r="BI1" t="str">
            <v>&gt; 25-44 years ;  &gt;&gt;&gt; No change in usual weekly hours with current employer last year ;  &gt; Males ;</v>
          </cell>
          <cell r="BJ1" t="str">
            <v>&gt; 25-44 years ;  &gt;&gt;&gt; No change in usual weekly hours with current employer last year ;  &gt; Females ;</v>
          </cell>
          <cell r="BK1" t="str">
            <v>&gt; 25-44 years ;  &gt;&gt;&gt; Usual weekly hours increased with current employer last year ;  Persons ;</v>
          </cell>
          <cell r="BL1" t="str">
            <v>&gt; 25-44 years ;  &gt;&gt;&gt; Usual weekly hours increased with current employer last year ;  &gt; Males ;</v>
          </cell>
          <cell r="BM1" t="str">
            <v>&gt; 25-44 years ;  &gt;&gt;&gt; Usual weekly hours increased with current employer last year ;  &gt; Females ;</v>
          </cell>
          <cell r="BN1" t="str">
            <v>&gt; 25-44 years ;  &gt;&gt;&gt;&gt; Usual weekly hours increased with more full-time hours last year ;  Persons ;</v>
          </cell>
          <cell r="BO1" t="str">
            <v>&gt; 25-44 years ;  &gt;&gt;&gt;&gt; Usual weekly hours increased with more full-time hours last year ;  &gt; Males ;</v>
          </cell>
          <cell r="BP1" t="str">
            <v>&gt; 25-44 years ;  &gt;&gt;&gt;&gt; Usual weekly hours increased with more full-time hours last year ;  &gt; Females ;</v>
          </cell>
          <cell r="BQ1" t="str">
            <v>&gt; 25-44 years ;  &gt;&gt;&gt;&gt; Usual weekly hours increased from part-time to full-time hours last year ;  Persons ;</v>
          </cell>
          <cell r="BR1" t="str">
            <v>&gt; 25-44 years ;  &gt;&gt;&gt;&gt; Usual weekly hours increased from part-time to full-time hours last year ;  &gt; Males ;</v>
          </cell>
          <cell r="BS1" t="str">
            <v>&gt; 25-44 years ;  &gt;&gt;&gt;&gt; Usual weekly hours increased from part-time to full-time hours last year ;  &gt; Females ;</v>
          </cell>
          <cell r="BT1" t="str">
            <v>&gt; 25-44 years ;  &gt;&gt;&gt;&gt; Usual weekly hours increased with more part-time hours last year ;  Persons ;</v>
          </cell>
          <cell r="BU1" t="str">
            <v>&gt; 25-44 years ;  &gt;&gt;&gt;&gt; Usual weekly hours increased with more part-time hours last year ;  &gt; Males ;</v>
          </cell>
          <cell r="BV1" t="str">
            <v>&gt; 25-44 years ;  &gt;&gt;&gt;&gt; Usual weekly hours increased with more part-time hours last year ;  &gt; Females ;</v>
          </cell>
          <cell r="BW1" t="str">
            <v>&gt; 25-44 years ;  &gt;&gt;&gt; Usual weekly hours decreased with current employer last year ;  Persons ;</v>
          </cell>
          <cell r="BX1" t="str">
            <v>&gt; 25-44 years ;  &gt;&gt;&gt; Usual weekly hours decreased with current employer last year ;  &gt; Males ;</v>
          </cell>
          <cell r="BY1" t="str">
            <v>&gt; 25-44 years ;  &gt;&gt;&gt; Usual weekly hours decreased with current employer last year ;  &gt; Females ;</v>
          </cell>
          <cell r="BZ1" t="str">
            <v>&gt; 25-44 years ;  &gt;&gt;&gt;&gt; Usual weekly hours decreased with fewer full-time hours last year ;  Persons ;</v>
          </cell>
          <cell r="CA1" t="str">
            <v>&gt; 25-44 years ;  &gt;&gt;&gt;&gt; Usual weekly hours decreased with fewer full-time hours last year ;  &gt; Males ;</v>
          </cell>
          <cell r="CB1" t="str">
            <v>&gt; 25-44 years ;  &gt;&gt;&gt;&gt; Usual weekly hours decreased with fewer full-time hours last year ;  &gt; Females ;</v>
          </cell>
          <cell r="CC1" t="str">
            <v>&gt; 25-44 years ;  &gt;&gt;&gt;&gt; Usual weekly hours decreased from full-time to part-time hours last year ;  Persons ;</v>
          </cell>
          <cell r="CD1" t="str">
            <v>&gt; 25-44 years ;  &gt;&gt;&gt;&gt; Usual weekly hours decreased from full-time to part-time hours last year ;  &gt; Males ;</v>
          </cell>
          <cell r="CE1" t="str">
            <v>&gt; 25-44 years ;  &gt;&gt;&gt;&gt; Usual weekly hours decreased from full-time to part-time hours last year ;  &gt; Females ;</v>
          </cell>
          <cell r="CF1" t="str">
            <v>&gt; 25-44 years ;  &gt;&gt;&gt;&gt; Usual weekly hours decreased with fewer part-time hours last year ;  Persons ;</v>
          </cell>
          <cell r="CG1" t="str">
            <v>&gt; 25-44 years ;  &gt;&gt;&gt;&gt; Usual weekly hours decreased with fewer part-time hours last year ;  &gt; Males ;</v>
          </cell>
          <cell r="CH1" t="str">
            <v>&gt; 25-44 years ;  &gt;&gt;&gt;&gt; Usual weekly hours decreased with fewer part-time hours last year ;  &gt; Females ;</v>
          </cell>
          <cell r="CI1" t="str">
            <v>&gt; 25-44 years ;  &gt;&gt;&gt; Did not know or usual weekly hours varied last year ;  Persons ;</v>
          </cell>
          <cell r="CJ1" t="str">
            <v>&gt; 25-44 years ;  &gt;&gt;&gt; Did not know or usual weekly hours varied last year ;  &gt; Males ;</v>
          </cell>
          <cell r="CK1" t="str">
            <v>&gt; 25-44 years ;  &gt;&gt;&gt; Did not know or usual weekly hours varied last year ;  &gt; Females ;</v>
          </cell>
          <cell r="CL1" t="str">
            <v>&gt; 25-44 years ;  &gt;&gt;&gt; Promoted last year ;  Persons ;</v>
          </cell>
          <cell r="CM1" t="str">
            <v>&gt; 25-44 years ;  &gt;&gt;&gt; Promoted last year ;  &gt; Males ;</v>
          </cell>
          <cell r="CN1" t="str">
            <v>&gt; 25-44 years ;  &gt;&gt;&gt; Promoted last year ;  &gt; Females ;</v>
          </cell>
          <cell r="CO1" t="str">
            <v>&gt; 25-44 years ;  &gt;&gt;&gt; Was not promoted last year ;  Persons ;</v>
          </cell>
          <cell r="CP1" t="str">
            <v>&gt; 25-44 years ;  &gt;&gt;&gt; Was not promoted last year ;  &gt; Males ;</v>
          </cell>
          <cell r="CQ1" t="str">
            <v>&gt; 25-44 years ;  &gt;&gt;&gt; Was not promoted last year ;  &gt; Females ;</v>
          </cell>
          <cell r="CR1" t="str">
            <v>&gt; 25-44 years ;  &gt;&gt;&gt; Transferred last year ;  Persons ;</v>
          </cell>
          <cell r="CS1" t="str">
            <v>&gt; 25-44 years ;  &gt;&gt;&gt; Transferred last year ;  &gt; Males ;</v>
          </cell>
          <cell r="CT1" t="str">
            <v>&gt; 25-44 years ;  &gt;&gt;&gt; Transferred last year ;  &gt; Females ;</v>
          </cell>
          <cell r="CU1" t="str">
            <v>&gt; 25-44 years ;  &gt;&gt;&gt; Was not transferred last year ;  Persons ;</v>
          </cell>
          <cell r="CV1" t="str">
            <v>&gt; 25-44 years ;  &gt;&gt;&gt; Was not transferred last year ;  &gt; Males ;</v>
          </cell>
          <cell r="CW1" t="str">
            <v>&gt; 25-44 years ;  &gt;&gt;&gt; Was not transferred last year ;  &gt; Females ;</v>
          </cell>
          <cell r="CX1" t="str">
            <v>&gt; 25-44 years ;  &gt;&gt;&gt; Promoted or transferred last year ;  Persons ;</v>
          </cell>
          <cell r="CY1" t="str">
            <v>&gt; 25-44 years ;  &gt;&gt;&gt; Promoted or transferred last year ;  &gt; Males ;</v>
          </cell>
          <cell r="CZ1" t="str">
            <v>&gt; 25-44 years ;  &gt;&gt;&gt; Promoted or transferred last year ;  &gt; Females ;</v>
          </cell>
          <cell r="DA1" t="str">
            <v>&gt; 25-44 years ;  &gt;&gt;&gt;&gt; Promoted and transferred last year ;  Persons ;</v>
          </cell>
          <cell r="DB1" t="str">
            <v>&gt; 25-44 years ;  &gt;&gt;&gt;&gt; Promoted and transferred last year ;  &gt; Males ;</v>
          </cell>
          <cell r="DC1" t="str">
            <v>&gt; 25-44 years ;  &gt;&gt;&gt;&gt; Promoted and transferred last year ;  &gt; Females ;</v>
          </cell>
          <cell r="DD1" t="str">
            <v>&gt; 25-44 years ;  &gt;&gt;&gt;&gt; Promoted only last year ;  Persons ;</v>
          </cell>
          <cell r="DE1" t="str">
            <v>&gt; 25-44 years ;  &gt;&gt;&gt;&gt; Promoted only last year ;  &gt; Males ;</v>
          </cell>
          <cell r="DF1" t="str">
            <v>&gt; 25-44 years ;  &gt;&gt;&gt;&gt; Promoted only last year ;  &gt; Females ;</v>
          </cell>
          <cell r="DG1" t="str">
            <v>&gt; 25-44 years ;  &gt;&gt;&gt;&gt; Transferred only last year ;  Persons ;</v>
          </cell>
          <cell r="DH1" t="str">
            <v>&gt; 25-44 years ;  &gt;&gt;&gt;&gt; Transferred only last year ;  &gt; Males ;</v>
          </cell>
          <cell r="DI1" t="str">
            <v>&gt; 25-44 years ;  &gt;&gt;&gt;&gt; Transferred only last year ;  &gt; Females ;</v>
          </cell>
          <cell r="DJ1" t="str">
            <v>&gt; 25-44 years ;  &gt;&gt;&gt; Was not promoted or transferred last year ;  Persons ;</v>
          </cell>
          <cell r="DK1" t="str">
            <v>&gt; 25-44 years ;  &gt;&gt;&gt; Was not promoted or transferred last year ;  &gt; Males ;</v>
          </cell>
          <cell r="DL1" t="str">
            <v>&gt; 25-44 years ;  &gt;&gt;&gt; Was not promoted or transferred last year ;  &gt; Females ;</v>
          </cell>
          <cell r="DM1" t="str">
            <v>&gt; 25-44 years ;  &gt;&gt; Owner managers and contributing family workers ;  Persons ;</v>
          </cell>
          <cell r="DN1" t="str">
            <v>&gt; 25-44 years ;  &gt;&gt; Owner managers and contributing family workers ;  &gt; Males ;</v>
          </cell>
          <cell r="DO1" t="str">
            <v>&gt; 25-44 years ;  &gt;&gt; Owner managers and contributing family workers ;  &gt; Females ;</v>
          </cell>
          <cell r="DP1" t="str">
            <v>&gt; 25-44 years ;  &gt;&gt;&gt; No change in usual weekly hours last year ;  Persons ;</v>
          </cell>
          <cell r="DQ1" t="str">
            <v>&gt; 25-44 years ;  &gt;&gt;&gt; No change in usual weekly hours last year ;  &gt; Males ;</v>
          </cell>
          <cell r="DR1" t="str">
            <v>&gt; 25-44 years ;  &gt;&gt;&gt; No change in usual weekly hours last year ;  &gt; Females ;</v>
          </cell>
          <cell r="DS1" t="str">
            <v>&gt; 25-44 years ;  &gt;&gt;&gt; Usual weekly hours increased last year ;  Persons ;</v>
          </cell>
          <cell r="DT1" t="str">
            <v>&gt; 25-44 years ;  &gt;&gt;&gt; Usual weekly hours increased last year ;  &gt; Males ;</v>
          </cell>
          <cell r="DU1" t="str">
            <v>&gt; 25-44 years ;  &gt;&gt;&gt; Usual weekly hours increased last year ;  &gt; Females ;</v>
          </cell>
          <cell r="DV1" t="str">
            <v>&gt; 25-44 years ;  &gt;&gt;&gt;&gt; Usual weekly hours increased with more full-time hours last year ;  Persons ;</v>
          </cell>
          <cell r="DW1" t="str">
            <v>&gt; 25-44 years ;  &gt;&gt;&gt;&gt; Usual weekly hours increased with more full-time hours last year ;  &gt; Males ;</v>
          </cell>
          <cell r="DX1" t="str">
            <v>&gt; 25-44 years ;  &gt;&gt;&gt;&gt; Usual weekly hours increased with more full-time hours last year ;  &gt; Females ;</v>
          </cell>
          <cell r="DY1" t="str">
            <v>&gt; 25-44 years ;  &gt;&gt;&gt;&gt; Usual weekly hours increased from part-time to full-time hours last year ;  Persons ;</v>
          </cell>
          <cell r="DZ1" t="str">
            <v>&gt; 25-44 years ;  &gt;&gt;&gt;&gt; Usual weekly hours increased from part-time to full-time hours last year ;  &gt; Males ;</v>
          </cell>
          <cell r="EA1" t="str">
            <v>&gt; 25-44 years ;  &gt;&gt;&gt;&gt; Usual weekly hours increased from part-time to full-time hours last year ;  &gt; Females ;</v>
          </cell>
          <cell r="EB1" t="str">
            <v>&gt; 25-44 years ;  &gt;&gt;&gt;&gt; Usual weekly hours increased with more part-time hours last year ;  Persons ;</v>
          </cell>
          <cell r="EC1" t="str">
            <v>&gt; 25-44 years ;  &gt;&gt;&gt;&gt; Usual weekly hours increased with more part-time hours last year ;  &gt; Males ;</v>
          </cell>
          <cell r="ED1" t="str">
            <v>&gt; 25-44 years ;  &gt;&gt;&gt;&gt; Usual weekly hours increased with more part-time hours last year ;  &gt; Females ;</v>
          </cell>
          <cell r="EE1" t="str">
            <v>&gt; 25-44 years ;  &gt;&gt;&gt; Usual weekly hours decreased last year ;  Persons ;</v>
          </cell>
          <cell r="EF1" t="str">
            <v>&gt; 25-44 years ;  &gt;&gt;&gt; Usual weekly hours decreased last year ;  &gt; Males ;</v>
          </cell>
          <cell r="EG1" t="str">
            <v>&gt; 25-44 years ;  &gt;&gt;&gt; Usual weekly hours decreased last year ;  &gt; Females ;</v>
          </cell>
          <cell r="EH1" t="str">
            <v>&gt; 25-44 years ;  &gt;&gt;&gt;&gt; Usual weekly hours decreased with fewer full-time hours last year ;  Persons ;</v>
          </cell>
          <cell r="EI1" t="str">
            <v>&gt; 25-44 years ;  &gt;&gt;&gt;&gt; Usual weekly hours decreased with fewer full-time hours last year ;  &gt; Males ;</v>
          </cell>
          <cell r="EJ1" t="str">
            <v>&gt; 25-44 years ;  &gt;&gt;&gt;&gt; Usual weekly hours decreased with fewer full-time hours last year ;  &gt; Females ;</v>
          </cell>
          <cell r="EK1" t="str">
            <v>&gt; 25-44 years ;  &gt;&gt;&gt;&gt; Usual weekly hours decreased from full-time to part-time hours last year ;  Persons ;</v>
          </cell>
          <cell r="EL1" t="str">
            <v>&gt; 25-44 years ;  &gt;&gt;&gt;&gt; Usual weekly hours decreased from full-time to part-time hours last year ;  &gt; Males ;</v>
          </cell>
          <cell r="EM1" t="str">
            <v>&gt; 25-44 years ;  &gt;&gt;&gt;&gt; Usual weekly hours decreased from full-time to part-time hours last year ;  &gt; Females ;</v>
          </cell>
          <cell r="EN1" t="str">
            <v>&gt; 25-44 years ;  &gt;&gt;&gt;&gt; Usual weekly hours decreased with fewer part-time hours last year ;  Persons ;</v>
          </cell>
          <cell r="EO1" t="str">
            <v>&gt; 25-44 years ;  &gt;&gt;&gt;&gt; Usual weekly hours decreased with fewer part-time hours last year ;  &gt; Males ;</v>
          </cell>
          <cell r="EP1" t="str">
            <v>&gt; 25-44 years ;  &gt;&gt;&gt;&gt; Usual weekly hours decreased with fewer part-time hours last year ;  &gt; Females ;</v>
          </cell>
          <cell r="EQ1" t="str">
            <v>&gt; 25-44 years ;  &gt;&gt;&gt; Did not know or usual weekly hours varied last year ;  Persons ;</v>
          </cell>
          <cell r="ER1" t="str">
            <v>&gt; 25-44 years ;  &gt;&gt;&gt; Did not know or usual weekly hours varied last year ;  &gt; Males ;</v>
          </cell>
          <cell r="ES1" t="str">
            <v>&gt; 25-44 years ;  &gt;&gt;&gt; Did not know or usual weekly hours varied last year ;  &gt; Females ;</v>
          </cell>
          <cell r="ET1" t="str">
            <v>&gt; 45-64 years ;  Employed total ;  Persons ;</v>
          </cell>
          <cell r="EU1" t="str">
            <v>&gt; 45-64 years ;  Employed total ;  &gt; Males ;</v>
          </cell>
          <cell r="EV1" t="str">
            <v>&gt; 45-64 years ;  Employed total ;  &gt; Females ;</v>
          </cell>
          <cell r="EW1" t="str">
            <v>&gt; 45-64 years ;  &gt; Less than 1 year in main job ;  Persons ;</v>
          </cell>
          <cell r="EX1" t="str">
            <v>&gt; 45-64 years ;  &gt; Less than 1 year in main job ;  &gt; Males ;</v>
          </cell>
          <cell r="EY1" t="str">
            <v>&gt; 45-64 years ;  &gt; Less than 1 year in main job ;  &gt; Females ;</v>
          </cell>
          <cell r="EZ1" t="str">
            <v>&gt; 45-64 years ;  &gt;&gt; Changed jobs in last 12 months ;  Persons ;</v>
          </cell>
          <cell r="FA1" t="str">
            <v>&gt; 45-64 years ;  &gt;&gt; Changed jobs in last 12 months ;  &gt; Males ;</v>
          </cell>
          <cell r="FB1" t="str">
            <v>&gt; 45-64 years ;  &gt;&gt; Changed jobs in last 12 months ;  &gt; Females ;</v>
          </cell>
          <cell r="FC1" t="str">
            <v>&gt; 45-64 years ;  &gt;&gt;&gt; Changed jobs in the same industry division ;  Persons ;</v>
          </cell>
          <cell r="FD1" t="str">
            <v>&gt; 45-64 years ;  &gt;&gt;&gt; Changed jobs in the same industry division ;  &gt; Males ;</v>
          </cell>
          <cell r="FE1" t="str">
            <v>&gt; 45-64 years ;  &gt;&gt;&gt; Changed jobs in the same industry division ;  &gt; Females ;</v>
          </cell>
          <cell r="FF1" t="str">
            <v>&gt; 45-64 years ;  &gt;&gt;&gt; Changed jobs into a different industry division ;  Persons ;</v>
          </cell>
          <cell r="FG1" t="str">
            <v>&gt; 45-64 years ;  &gt;&gt;&gt; Changed jobs into a different industry division ;  &gt; Males ;</v>
          </cell>
          <cell r="FH1" t="str">
            <v>&gt; 45-64 years ;  &gt;&gt;&gt; Changed jobs into a different industry division ;  &gt; Females ;</v>
          </cell>
          <cell r="FI1" t="str">
            <v>&gt; 45-64 years ;  &gt;&gt;&gt; Changed jobs in the same major occupation group ;  Persons ;</v>
          </cell>
          <cell r="FJ1" t="str">
            <v>&gt; 45-64 years ;  &gt;&gt;&gt; Changed jobs in the same major occupation group ;  &gt; Males ;</v>
          </cell>
          <cell r="FK1" t="str">
            <v>&gt; 45-64 years ;  &gt;&gt;&gt; Changed jobs in the same major occupation group ;  &gt; Females ;</v>
          </cell>
          <cell r="FL1" t="str">
            <v>&gt; 45-64 years ;  &gt;&gt;&gt; Changed jobs into a different major occupation group ;  Persons ;</v>
          </cell>
          <cell r="FM1" t="str">
            <v>&gt; 45-64 years ;  &gt;&gt;&gt; Changed jobs into a different major occupation group ;  &gt; Males ;</v>
          </cell>
          <cell r="FN1" t="str">
            <v>&gt; 45-64 years ;  &gt;&gt;&gt; Changed jobs into a different major occupation group ;  &gt; Females ;</v>
          </cell>
          <cell r="FO1" t="str">
            <v>&gt; 45-64 years ;  &gt;&gt;&gt; Changed to a job with the same usual hours ;  Persons ;</v>
          </cell>
          <cell r="FP1" t="str">
            <v>&gt; 45-64 years ;  &gt;&gt;&gt; Changed to a job with the same usual hours ;  &gt; Males ;</v>
          </cell>
          <cell r="FQ1" t="str">
            <v>&gt; 45-64 years ;  &gt;&gt;&gt; Changed to a job with the same usual hours ;  &gt; Females ;</v>
          </cell>
          <cell r="FR1" t="str">
            <v>&gt; 45-64 years ;  &gt;&gt;&gt; Changed to a job with more usual hours ;  Persons ;</v>
          </cell>
          <cell r="FS1" t="str">
            <v>&gt; 45-64 years ;  &gt;&gt;&gt; Changed to a job with more usual hours ;  &gt; Males ;</v>
          </cell>
          <cell r="FT1" t="str">
            <v>&gt; 45-64 years ;  &gt;&gt;&gt; Changed to a job with more usual hours ;  &gt; Females ;</v>
          </cell>
          <cell r="FU1" t="str">
            <v>&gt; 45-64 years ;  &gt;&gt;&gt;&gt; Changed to a job with more full-time hours ;  Persons ;</v>
          </cell>
          <cell r="FV1" t="str">
            <v>&gt; 45-64 years ;  &gt;&gt;&gt;&gt; Changed to a job with more full-time hours ;  &gt; Males ;</v>
          </cell>
          <cell r="FW1" t="str">
            <v>&gt; 45-64 years ;  &gt;&gt;&gt;&gt; Changed to a job with more full-time hours ;  &gt; Females ;</v>
          </cell>
          <cell r="FX1" t="str">
            <v>&gt; 45-64 years ;  &gt;&gt;&gt;&gt; Changed from a part-time job to a full-time job ;  Persons ;</v>
          </cell>
          <cell r="FY1" t="str">
            <v>&gt; 45-64 years ;  &gt;&gt;&gt;&gt; Changed from a part-time job to a full-time job ;  &gt; Males ;</v>
          </cell>
          <cell r="FZ1" t="str">
            <v>&gt; 45-64 years ;  &gt;&gt;&gt;&gt; Changed from a part-time job to a full-time job ;  &gt; Females ;</v>
          </cell>
          <cell r="GA1" t="str">
            <v>&gt; 45-64 years ;  &gt;&gt;&gt;&gt; Changed to a job with more part-time hours ;  Persons ;</v>
          </cell>
          <cell r="GB1" t="str">
            <v>&gt; 45-64 years ;  &gt;&gt;&gt;&gt; Changed to a job with more part-time hours ;  &gt; Males ;</v>
          </cell>
          <cell r="GC1" t="str">
            <v>&gt; 45-64 years ;  &gt;&gt;&gt;&gt; Changed to a job with more part-time hours ;  &gt; Females ;</v>
          </cell>
          <cell r="GD1" t="str">
            <v>&gt; 45-64 years ;  &gt;&gt;&gt; Changed to a job with fewer usual hours ;  Persons ;</v>
          </cell>
          <cell r="GE1" t="str">
            <v>&gt; 45-64 years ;  &gt;&gt;&gt; Changed to a job with fewer usual hours ;  &gt; Males ;</v>
          </cell>
          <cell r="GF1" t="str">
            <v>&gt; 45-64 years ;  &gt;&gt;&gt; Changed to a job with fewer usual hours ;  &gt; Females ;</v>
          </cell>
          <cell r="GG1" t="str">
            <v>&gt; 45-64 years ;  &gt;&gt;&gt;&gt; Changed to a job with fewer full-time hours ;  Persons ;</v>
          </cell>
          <cell r="GH1" t="str">
            <v>&gt; 45-64 years ;  &gt;&gt;&gt;&gt; Changed to a job with fewer full-time hours ;  &gt; Males ;</v>
          </cell>
          <cell r="GI1" t="str">
            <v>&gt; 45-64 years ;  &gt;&gt;&gt;&gt; Changed to a job with fewer full-time hours ;  &gt; Females ;</v>
          </cell>
          <cell r="GJ1" t="str">
            <v>&gt; 45-64 years ;  &gt;&gt;&gt;&gt; Changed from a full-time job to a part-time job ;  Persons ;</v>
          </cell>
          <cell r="GK1" t="str">
            <v>&gt; 45-64 years ;  &gt;&gt;&gt;&gt; Changed from a full-time job to a part-time job ;  &gt; Males ;</v>
          </cell>
          <cell r="GL1" t="str">
            <v>&gt; 45-64 years ;  &gt;&gt;&gt;&gt; Changed from a full-time job to a part-time job ;  &gt; Females ;</v>
          </cell>
          <cell r="GM1" t="str">
            <v>&gt; 45-64 years ;  &gt;&gt;&gt;&gt; Changed to a job with fewer part-time hours ;  Persons ;</v>
          </cell>
          <cell r="GN1" t="str">
            <v>&gt; 45-64 years ;  &gt;&gt;&gt;&gt; Changed to a job with fewer part-time hours ;  &gt; Males ;</v>
          </cell>
          <cell r="GO1" t="str">
            <v>&gt; 45-64 years ;  &gt;&gt;&gt;&gt; Changed to a job with fewer part-time hours ;  &gt; Females ;</v>
          </cell>
          <cell r="GP1" t="str">
            <v>&gt; 45-64 years ;  &gt;&gt;&gt; Changed jobs with the same status in employment ;  Persons ;</v>
          </cell>
          <cell r="GQ1" t="str">
            <v>&gt; 45-64 years ;  &gt;&gt;&gt; Changed jobs with the same status in employment ;  &gt; Males ;</v>
          </cell>
          <cell r="GR1" t="str">
            <v>&gt; 45-64 years ;  &gt;&gt;&gt; Changed jobs with the same status in employment ;  &gt; Females ;</v>
          </cell>
          <cell r="GS1" t="str">
            <v>&gt; 45-64 years ;  &gt;&gt;&gt; Changed jobs with a different status in employment ;  Persons ;</v>
          </cell>
          <cell r="GT1" t="str">
            <v>&gt; 45-64 years ;  &gt;&gt;&gt; Changed jobs with a different status in employment ;  &gt; Males ;</v>
          </cell>
          <cell r="GU1" t="str">
            <v>&gt; 45-64 years ;  &gt;&gt;&gt; Changed jobs with a different status in employment ;  &gt; Females ;</v>
          </cell>
          <cell r="GV1" t="str">
            <v>&gt; 45-64 years ;  &gt;&gt; Did not change jobs in last 12 months ;  Persons ;</v>
          </cell>
          <cell r="GW1" t="str">
            <v>&gt; 45-64 years ;  &gt;&gt; Did not change jobs in last 12 months ;  &gt; Males ;</v>
          </cell>
          <cell r="GX1" t="str">
            <v>&gt; 45-64 years ;  &gt;&gt; Did not change jobs in last 12 months ;  &gt; Females ;</v>
          </cell>
          <cell r="GY1" t="str">
            <v>&gt; 45-64 years ;  &gt; 1 year or more in main job ;  Persons ;</v>
          </cell>
          <cell r="GZ1" t="str">
            <v>&gt; 45-64 years ;  &gt; 1 year or more in main job ;  &gt; Males ;</v>
          </cell>
          <cell r="HA1" t="str">
            <v>&gt; 45-64 years ;  &gt; 1 year or more in main job ;  &gt; Females ;</v>
          </cell>
          <cell r="HB1" t="str">
            <v>&gt; 45-64 years ;  &gt;&gt; Employees ;  Persons ;</v>
          </cell>
          <cell r="HC1" t="str">
            <v>&gt; 45-64 years ;  &gt;&gt; Employees ;  &gt; Males ;</v>
          </cell>
          <cell r="HD1" t="str">
            <v>&gt; 45-64 years ;  &gt;&gt; Employees ;  &gt; Females ;</v>
          </cell>
          <cell r="HE1" t="str">
            <v>&gt; 45-64 years ;  &gt;&gt;&gt; No change in occupation with current employer last year ;  Persons ;</v>
          </cell>
          <cell r="HF1" t="str">
            <v>&gt; 45-64 years ;  &gt;&gt;&gt; No change in occupation with current employer last year ;  &gt; Males ;</v>
          </cell>
          <cell r="HG1" t="str">
            <v>&gt; 45-64 years ;  &gt;&gt;&gt; No change in occupation with current employer last year ;  &gt; Females ;</v>
          </cell>
          <cell r="HH1" t="str">
            <v>&gt; 45-64 years ;  &gt;&gt;&gt; Changed occupations with current employer in the same major group last year ;  Persons ;</v>
          </cell>
          <cell r="HI1" t="str">
            <v>&gt; 45-64 years ;  &gt;&gt;&gt; Changed occupations with current employer in the same major group last year ;  &gt; Males ;</v>
          </cell>
          <cell r="HJ1" t="str">
            <v>&gt; 45-64 years ;  &gt;&gt;&gt; Changed occupations with current employer in the same major group last year ;  &gt; Females ;</v>
          </cell>
          <cell r="HK1" t="str">
            <v>&gt; 45-64 years ;  &gt;&gt;&gt; Changed occupations with current employer into a different major group last year ;  Persons ;</v>
          </cell>
          <cell r="HL1" t="str">
            <v>&gt; 45-64 years ;  &gt;&gt;&gt; Changed occupations with current employer into a different major group last year ;  &gt; Males ;</v>
          </cell>
          <cell r="HM1" t="str">
            <v>&gt; 45-64 years ;  &gt;&gt;&gt; Changed occupations with current employer into a different major group last year ;  &gt; Females ;</v>
          </cell>
          <cell r="HN1" t="str">
            <v>&gt; 45-64 years ;  &gt;&gt;&gt; No change in usual weekly hours with current employer last year ;  Persons ;</v>
          </cell>
          <cell r="HO1" t="str">
            <v>&gt; 45-64 years ;  &gt;&gt;&gt; No change in usual weekly hours with current employer last year ;  &gt; Males ;</v>
          </cell>
          <cell r="HP1" t="str">
            <v>&gt; 45-64 years ;  &gt;&gt;&gt; No change in usual weekly hours with current employer last year ;  &gt; Females ;</v>
          </cell>
          <cell r="HQ1" t="str">
            <v>&gt; 45-64 years ;  &gt;&gt;&gt; Usual weekly hours increased with current employer last year ;  Persons ;</v>
          </cell>
          <cell r="HR1" t="str">
            <v>&gt; 45-64 years ;  &gt;&gt;&gt; Usual weekly hours increased with current employer last year ;  &gt; Males ;</v>
          </cell>
          <cell r="HS1" t="str">
            <v>&gt; 45-64 years ;  &gt;&gt;&gt; Usual weekly hours increased with current employer last year ;  &gt; Females ;</v>
          </cell>
          <cell r="HT1" t="str">
            <v>&gt; 45-64 years ;  &gt;&gt;&gt;&gt; Usual weekly hours increased with more full-time hours last year ;  Persons ;</v>
          </cell>
          <cell r="HU1" t="str">
            <v>&gt; 45-64 years ;  &gt;&gt;&gt;&gt; Usual weekly hours increased with more full-time hours last year ;  &gt; Males ;</v>
          </cell>
          <cell r="HV1" t="str">
            <v>&gt; 45-64 years ;  &gt;&gt;&gt;&gt; Usual weekly hours increased with more full-time hours last year ;  &gt; Females ;</v>
          </cell>
          <cell r="HW1" t="str">
            <v>&gt; 45-64 years ;  &gt;&gt;&gt;&gt; Usual weekly hours increased from part-time to full-time hours last year ;  Persons ;</v>
          </cell>
          <cell r="HX1" t="str">
            <v>&gt; 45-64 years ;  &gt;&gt;&gt;&gt; Usual weekly hours increased from part-time to full-time hours last year ;  &gt; Males ;</v>
          </cell>
          <cell r="HY1" t="str">
            <v>&gt; 45-64 years ;  &gt;&gt;&gt;&gt; Usual weekly hours increased from part-time to full-time hours last year ;  &gt; Females ;</v>
          </cell>
          <cell r="HZ1" t="str">
            <v>&gt; 45-64 years ;  &gt;&gt;&gt;&gt; Usual weekly hours increased with more part-time hours last year ;  Persons ;</v>
          </cell>
          <cell r="IA1" t="str">
            <v>&gt; 45-64 years ;  &gt;&gt;&gt;&gt; Usual weekly hours increased with more part-time hours last year ;  &gt; Males ;</v>
          </cell>
          <cell r="IB1" t="str">
            <v>&gt; 45-64 years ;  &gt;&gt;&gt;&gt; Usual weekly hours increased with more part-time hours last year ;  &gt; Females ;</v>
          </cell>
          <cell r="IC1" t="str">
            <v>&gt; 45-64 years ;  &gt;&gt;&gt; Usual weekly hours decreased with current employer last year ;  Persons ;</v>
          </cell>
          <cell r="ID1" t="str">
            <v>&gt; 45-64 years ;  &gt;&gt;&gt; Usual weekly hours decreased with current employer last year ;  &gt; Males ;</v>
          </cell>
          <cell r="IE1" t="str">
            <v>&gt; 45-64 years ;  &gt;&gt;&gt; Usual weekly hours decreased with current employer last year ;  &gt; Females ;</v>
          </cell>
          <cell r="IF1" t="str">
            <v>&gt; 45-64 years ;  &gt;&gt;&gt;&gt; Usual weekly hours decreased with fewer full-time hours last year ;  Persons ;</v>
          </cell>
          <cell r="IG1" t="str">
            <v>&gt; 45-64 years ;  &gt;&gt;&gt;&gt; Usual weekly hours decreased with fewer full-time hours last year ;  &gt; Males ;</v>
          </cell>
          <cell r="IH1" t="str">
            <v>&gt; 45-64 years ;  &gt;&gt;&gt;&gt; Usual weekly hours decreased with fewer full-time hours last year ;  &gt; Females ;</v>
          </cell>
          <cell r="II1" t="str">
            <v>&gt; 45-64 years ;  &gt;&gt;&gt;&gt; Usual weekly hours decreased from full-time to part-time hours last year ;  Persons ;</v>
          </cell>
          <cell r="IJ1" t="str">
            <v>&gt; 45-64 years ;  &gt;&gt;&gt;&gt; Usual weekly hours decreased from full-time to part-time hours last year ;  &gt; Males ;</v>
          </cell>
          <cell r="IK1" t="str">
            <v>&gt; 45-64 years ;  &gt;&gt;&gt;&gt; Usual weekly hours decreased from full-time to part-time hours last year ;  &gt; Females ;</v>
          </cell>
          <cell r="IL1" t="str">
            <v>&gt; 45-64 years ;  &gt;&gt;&gt;&gt; Usual weekly hours decreased with fewer part-time hours last year ;  Persons ;</v>
          </cell>
          <cell r="IM1" t="str">
            <v>&gt; 45-64 years ;  &gt;&gt;&gt;&gt; Usual weekly hours decreased with fewer part-time hours last year ;  &gt; Males ;</v>
          </cell>
          <cell r="IN1" t="str">
            <v>&gt; 45-64 years ;  &gt;&gt;&gt;&gt; Usual weekly hours decreased with fewer part-time hours last year ;  &gt; Females ;</v>
          </cell>
          <cell r="IO1" t="str">
            <v>&gt; 45-64 years ;  &gt;&gt;&gt; Did not know or usual weekly hours varied last year ;  Persons ;</v>
          </cell>
          <cell r="IP1" t="str">
            <v>&gt; 45-64 years ;  &gt;&gt;&gt; Did not know or usual weekly hours varied last year ;  &gt; Males ;</v>
          </cell>
          <cell r="IQ1" t="str">
            <v>&gt; 45-64 years ;  &gt;&gt;&gt; Did not know or usual weekly hours varied last year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A126293314F</v>
          </cell>
          <cell r="C10" t="str">
            <v>A126281574C</v>
          </cell>
          <cell r="D10" t="str">
            <v>A126304902R</v>
          </cell>
          <cell r="E10" t="str">
            <v>A126293238R</v>
          </cell>
          <cell r="F10" t="str">
            <v>A126281578L</v>
          </cell>
          <cell r="G10" t="str">
            <v>A126304906X</v>
          </cell>
          <cell r="H10" t="str">
            <v>A126293242F</v>
          </cell>
          <cell r="I10" t="str">
            <v>A126281618V</v>
          </cell>
          <cell r="J10" t="str">
            <v>A126304946T</v>
          </cell>
          <cell r="K10" t="str">
            <v>A126293282X</v>
          </cell>
          <cell r="L10" t="str">
            <v>A126281534K</v>
          </cell>
          <cell r="M10" t="str">
            <v>A126304862J</v>
          </cell>
          <cell r="N10" t="str">
            <v>A126293198J</v>
          </cell>
          <cell r="O10" t="str">
            <v>A126281654C</v>
          </cell>
          <cell r="P10" t="str">
            <v>A126304982A</v>
          </cell>
          <cell r="Q10" t="str">
            <v>A126293318R</v>
          </cell>
          <cell r="R10" t="str">
            <v>A126281622K</v>
          </cell>
          <cell r="S10" t="str">
            <v>A126304950J</v>
          </cell>
          <cell r="T10" t="str">
            <v>A126293286J</v>
          </cell>
          <cell r="U10" t="str">
            <v>A126281666L</v>
          </cell>
          <cell r="V10" t="str">
            <v>A126304994K</v>
          </cell>
          <cell r="W10" t="str">
            <v>A126293330F</v>
          </cell>
          <cell r="X10" t="str">
            <v>A126281538V</v>
          </cell>
          <cell r="Y10" t="str">
            <v>A126304866T</v>
          </cell>
          <cell r="Z10" t="str">
            <v>A126293202L</v>
          </cell>
          <cell r="AA10" t="str">
            <v>A126281474V</v>
          </cell>
          <cell r="AB10" t="str">
            <v>A126304802F</v>
          </cell>
          <cell r="AC10" t="str">
            <v>A126293138F</v>
          </cell>
          <cell r="AD10" t="str">
            <v>A126281502T</v>
          </cell>
          <cell r="AE10" t="str">
            <v>A126304830R</v>
          </cell>
          <cell r="AF10" t="str">
            <v>A126293166R</v>
          </cell>
          <cell r="AG10" t="str">
            <v>A126281582C</v>
          </cell>
          <cell r="AH10" t="str">
            <v>A126304910R</v>
          </cell>
          <cell r="AI10" t="str">
            <v>A126293246R</v>
          </cell>
          <cell r="AJ10" t="str">
            <v>A126281506A</v>
          </cell>
          <cell r="AK10" t="str">
            <v>A126304834X</v>
          </cell>
          <cell r="AL10" t="str">
            <v>A126293170F</v>
          </cell>
          <cell r="AM10" t="str">
            <v>A126281586L</v>
          </cell>
          <cell r="AN10" t="str">
            <v>A126304914X</v>
          </cell>
          <cell r="AO10" t="str">
            <v>A126293250F</v>
          </cell>
          <cell r="AP10" t="str">
            <v>A126281590C</v>
          </cell>
          <cell r="AQ10" t="str">
            <v>A126304918J</v>
          </cell>
          <cell r="AR10" t="str">
            <v>A126293254R</v>
          </cell>
          <cell r="AS10" t="str">
            <v>A126281670C</v>
          </cell>
          <cell r="AT10" t="str">
            <v>A126304998V</v>
          </cell>
          <cell r="AU10" t="str">
            <v>A126293334R</v>
          </cell>
          <cell r="AV10" t="str">
            <v>A126281478C</v>
          </cell>
          <cell r="AW10" t="str">
            <v>A126304806R</v>
          </cell>
          <cell r="AX10" t="str">
            <v>A126293142W</v>
          </cell>
          <cell r="AY10" t="str">
            <v>A126281658L</v>
          </cell>
          <cell r="AZ10" t="str">
            <v>A126304986K</v>
          </cell>
          <cell r="BA10" t="str">
            <v>A126293322F</v>
          </cell>
          <cell r="BB10" t="str">
            <v>A126281662C</v>
          </cell>
          <cell r="BC10" t="str">
            <v>A126304990A</v>
          </cell>
          <cell r="BD10" t="str">
            <v>A126293326R</v>
          </cell>
          <cell r="BE10" t="str">
            <v>A126281482V</v>
          </cell>
          <cell r="BF10" t="str">
            <v>A126304810F</v>
          </cell>
          <cell r="BG10" t="str">
            <v>A126293146F</v>
          </cell>
          <cell r="BH10" t="str">
            <v>A126281542K</v>
          </cell>
          <cell r="BI10" t="str">
            <v>A126304870J</v>
          </cell>
          <cell r="BJ10" t="str">
            <v>A126293206W</v>
          </cell>
          <cell r="BK10" t="str">
            <v>A126281594L</v>
          </cell>
          <cell r="BL10" t="str">
            <v>A126304922X</v>
          </cell>
          <cell r="BM10" t="str">
            <v>A126293258X</v>
          </cell>
          <cell r="BN10" t="str">
            <v>A126281674L</v>
          </cell>
          <cell r="BO10" t="str">
            <v>A126305002A</v>
          </cell>
          <cell r="BP10" t="str">
            <v>A126293338X</v>
          </cell>
          <cell r="BQ10" t="str">
            <v>A126281486C</v>
          </cell>
          <cell r="BR10" t="str">
            <v>A126304814R</v>
          </cell>
          <cell r="BS10" t="str">
            <v>A126293150W</v>
          </cell>
          <cell r="BT10" t="str">
            <v>A126281626V</v>
          </cell>
          <cell r="BU10" t="str">
            <v>A126304954T</v>
          </cell>
          <cell r="BV10" t="str">
            <v>A126293290X</v>
          </cell>
          <cell r="BW10" t="str">
            <v>A126281630K</v>
          </cell>
          <cell r="BX10" t="str">
            <v>A126304958A</v>
          </cell>
          <cell r="BY10" t="str">
            <v>A126293294J</v>
          </cell>
          <cell r="BZ10" t="str">
            <v>A126281518K</v>
          </cell>
          <cell r="CA10" t="str">
            <v>A126304846J</v>
          </cell>
          <cell r="CB10" t="str">
            <v>A126293182R</v>
          </cell>
          <cell r="CC10" t="str">
            <v>A126281490V</v>
          </cell>
          <cell r="CD10" t="str">
            <v>A126304818X</v>
          </cell>
          <cell r="CE10" t="str">
            <v>A126293154F</v>
          </cell>
          <cell r="CF10" t="str">
            <v>A126281546V</v>
          </cell>
          <cell r="CG10" t="str">
            <v>A126304874T</v>
          </cell>
          <cell r="CH10" t="str">
            <v>A126293210L</v>
          </cell>
          <cell r="CI10" t="str">
            <v>A126281510T</v>
          </cell>
          <cell r="CJ10" t="str">
            <v>A126304838J</v>
          </cell>
          <cell r="CK10" t="str">
            <v>A126293174R</v>
          </cell>
          <cell r="CL10" t="str">
            <v>A126281550K</v>
          </cell>
          <cell r="CM10" t="str">
            <v>A126304878A</v>
          </cell>
          <cell r="CN10" t="str">
            <v>A126293214W</v>
          </cell>
          <cell r="CO10" t="str">
            <v>A126281522A</v>
          </cell>
          <cell r="CP10" t="str">
            <v>A126304850X</v>
          </cell>
          <cell r="CQ10" t="str">
            <v>A126293186X</v>
          </cell>
          <cell r="CR10" t="str">
            <v>A126281554V</v>
          </cell>
          <cell r="CS10" t="str">
            <v>A126304882T</v>
          </cell>
          <cell r="CT10" t="str">
            <v>A126293218F</v>
          </cell>
          <cell r="CU10" t="str">
            <v>A126281598W</v>
          </cell>
          <cell r="CV10" t="str">
            <v>A126304926J</v>
          </cell>
          <cell r="CW10" t="str">
            <v>A126293262R</v>
          </cell>
          <cell r="CX10" t="str">
            <v>A126281558C</v>
          </cell>
          <cell r="CY10" t="str">
            <v>A126304886A</v>
          </cell>
          <cell r="CZ10" t="str">
            <v>A126293222W</v>
          </cell>
          <cell r="DA10" t="str">
            <v>A126281526K</v>
          </cell>
          <cell r="DB10" t="str">
            <v>A126304854J</v>
          </cell>
          <cell r="DC10" t="str">
            <v>A126293190R</v>
          </cell>
          <cell r="DD10" t="str">
            <v>A126281634V</v>
          </cell>
          <cell r="DE10" t="str">
            <v>A126304962T</v>
          </cell>
          <cell r="DF10" t="str">
            <v>A126293298T</v>
          </cell>
          <cell r="DG10" t="str">
            <v>A126281602A</v>
          </cell>
          <cell r="DH10" t="str">
            <v>A126304930X</v>
          </cell>
          <cell r="DI10" t="str">
            <v>A126293266X</v>
          </cell>
          <cell r="DJ10" t="str">
            <v>A126281606K</v>
          </cell>
          <cell r="DK10" t="str">
            <v>A126304934J</v>
          </cell>
          <cell r="DL10" t="str">
            <v>A126293270R</v>
          </cell>
          <cell r="DM10" t="str">
            <v>A126281678W</v>
          </cell>
          <cell r="DN10" t="str">
            <v>A126305006K</v>
          </cell>
          <cell r="DO10" t="str">
            <v>A126293342R</v>
          </cell>
          <cell r="DP10" t="str">
            <v>A126281494C</v>
          </cell>
          <cell r="DQ10" t="str">
            <v>A126304822R</v>
          </cell>
          <cell r="DR10" t="str">
            <v>A126293158R</v>
          </cell>
          <cell r="DS10" t="str">
            <v>A126281562V</v>
          </cell>
          <cell r="DT10" t="str">
            <v>A126304890T</v>
          </cell>
          <cell r="DU10" t="str">
            <v>A126293226F</v>
          </cell>
          <cell r="DV10" t="str">
            <v>A126281514A</v>
          </cell>
          <cell r="DW10" t="str">
            <v>A126304842X</v>
          </cell>
          <cell r="DX10" t="str">
            <v>A126293178X</v>
          </cell>
          <cell r="DY10" t="str">
            <v>A126281610A</v>
          </cell>
          <cell r="DZ10" t="str">
            <v>A126304938T</v>
          </cell>
          <cell r="EA10" t="str">
            <v>A126293274X</v>
          </cell>
          <cell r="EB10" t="str">
            <v>A126281614K</v>
          </cell>
          <cell r="EC10" t="str">
            <v>A126304942J</v>
          </cell>
          <cell r="ED10" t="str">
            <v>A126293278J</v>
          </cell>
          <cell r="EE10" t="str">
            <v>A126281530A</v>
          </cell>
          <cell r="EF10" t="str">
            <v>A126304858T</v>
          </cell>
          <cell r="EG10" t="str">
            <v>A126293194X</v>
          </cell>
          <cell r="EH10" t="str">
            <v>A126281498L</v>
          </cell>
          <cell r="EI10" t="str">
            <v>A126304826X</v>
          </cell>
          <cell r="EJ10" t="str">
            <v>A126293162F</v>
          </cell>
          <cell r="EK10" t="str">
            <v>A126281682L</v>
          </cell>
          <cell r="EL10" t="str">
            <v>A126305010A</v>
          </cell>
          <cell r="EM10" t="str">
            <v>A126293346X</v>
          </cell>
          <cell r="EN10" t="str">
            <v>A126281566C</v>
          </cell>
          <cell r="EO10" t="str">
            <v>A126304894A</v>
          </cell>
          <cell r="EP10" t="str">
            <v>A126293230W</v>
          </cell>
          <cell r="EQ10" t="str">
            <v>A126281638C</v>
          </cell>
          <cell r="ER10" t="str">
            <v>A126304966A</v>
          </cell>
          <cell r="ES10" t="str">
            <v>A126293302W</v>
          </cell>
          <cell r="ET10" t="str">
            <v>A126283630W</v>
          </cell>
          <cell r="EU10" t="str">
            <v>A126306958L</v>
          </cell>
          <cell r="EV10" t="str">
            <v>A126295294V</v>
          </cell>
          <cell r="EW10" t="str">
            <v>A126283586X</v>
          </cell>
          <cell r="EX10" t="str">
            <v>A126306914K</v>
          </cell>
          <cell r="EY10" t="str">
            <v>A126295250T</v>
          </cell>
          <cell r="EZ10" t="str">
            <v>A126283514L</v>
          </cell>
          <cell r="FA10" t="str">
            <v>A126306842K</v>
          </cell>
          <cell r="FB10" t="str">
            <v>A126295178K</v>
          </cell>
          <cell r="FC10" t="str">
            <v>A126283590R</v>
          </cell>
          <cell r="FD10" t="str">
            <v>A126306918V</v>
          </cell>
          <cell r="FE10" t="str">
            <v>A126295254A</v>
          </cell>
          <cell r="FF10" t="str">
            <v>A126283594X</v>
          </cell>
          <cell r="FG10" t="str">
            <v>A126306922K</v>
          </cell>
          <cell r="FH10" t="str">
            <v>A126295258K</v>
          </cell>
          <cell r="FI10" t="str">
            <v>A126283518W</v>
          </cell>
          <cell r="FJ10" t="str">
            <v>A126306846V</v>
          </cell>
          <cell r="FK10" t="str">
            <v>A126295182A</v>
          </cell>
          <cell r="FL10" t="str">
            <v>A126283522L</v>
          </cell>
          <cell r="FM10" t="str">
            <v>A126306850K</v>
          </cell>
          <cell r="FN10" t="str">
            <v>A126295186K</v>
          </cell>
          <cell r="FO10" t="str">
            <v>A126283562F</v>
          </cell>
          <cell r="FP10" t="str">
            <v>A126306890C</v>
          </cell>
          <cell r="FQ10" t="str">
            <v>A126295226T</v>
          </cell>
          <cell r="FR10" t="str">
            <v>A126283478R</v>
          </cell>
          <cell r="FS10" t="str">
            <v>A126306806A</v>
          </cell>
          <cell r="FT10" t="str">
            <v>A126295142J</v>
          </cell>
          <cell r="FU10" t="str">
            <v>A126283598J</v>
          </cell>
          <cell r="FV10" t="str">
            <v>A126306926V</v>
          </cell>
          <cell r="FW10" t="str">
            <v>A126295262A</v>
          </cell>
          <cell r="FX10" t="str">
            <v>A126283566R</v>
          </cell>
          <cell r="FY10" t="str">
            <v>A126306894L</v>
          </cell>
          <cell r="FZ10" t="str">
            <v>A126295230J</v>
          </cell>
          <cell r="GA10" t="str">
            <v>A126283610L</v>
          </cell>
          <cell r="GB10" t="str">
            <v>A126306938C</v>
          </cell>
          <cell r="GC10" t="str">
            <v>A126295274K</v>
          </cell>
          <cell r="GD10" t="str">
            <v>A126283482F</v>
          </cell>
          <cell r="GE10" t="str">
            <v>A126306810T</v>
          </cell>
          <cell r="GF10" t="str">
            <v>A126295146T</v>
          </cell>
          <cell r="GG10" t="str">
            <v>A126283418L</v>
          </cell>
          <cell r="GH10" t="str">
            <v>A126306746K</v>
          </cell>
          <cell r="GI10" t="str">
            <v>A126295082T</v>
          </cell>
          <cell r="GJ10" t="str">
            <v>A126283446W</v>
          </cell>
          <cell r="GK10" t="str">
            <v>A126306774V</v>
          </cell>
          <cell r="GL10" t="str">
            <v>A126295110R</v>
          </cell>
          <cell r="GM10" t="str">
            <v>A126283526W</v>
          </cell>
          <cell r="GN10" t="str">
            <v>A126306854V</v>
          </cell>
          <cell r="GO10" t="str">
            <v>A126295190A</v>
          </cell>
          <cell r="GP10" t="str">
            <v>A126283450L</v>
          </cell>
          <cell r="GQ10" t="str">
            <v>A126306778C</v>
          </cell>
          <cell r="GR10" t="str">
            <v>A126295114X</v>
          </cell>
          <cell r="GS10" t="str">
            <v>A126283530L</v>
          </cell>
          <cell r="GT10" t="str">
            <v>A126306858C</v>
          </cell>
          <cell r="GU10" t="str">
            <v>A126295194K</v>
          </cell>
          <cell r="GV10" t="str">
            <v>A126283534W</v>
          </cell>
          <cell r="GW10" t="str">
            <v>A126306862V</v>
          </cell>
          <cell r="GX10" t="str">
            <v>A126295198V</v>
          </cell>
          <cell r="GY10" t="str">
            <v>A126283614W</v>
          </cell>
          <cell r="GZ10" t="str">
            <v>A126306942V</v>
          </cell>
          <cell r="HA10" t="str">
            <v>A126295278V</v>
          </cell>
          <cell r="HB10" t="str">
            <v>A126283422C</v>
          </cell>
          <cell r="HC10" t="str">
            <v>A126306750A</v>
          </cell>
          <cell r="HD10" t="str">
            <v>A126295086A</v>
          </cell>
          <cell r="HE10" t="str">
            <v>A126283602L</v>
          </cell>
          <cell r="HF10" t="str">
            <v>A126306930K</v>
          </cell>
          <cell r="HG10" t="str">
            <v>A126295266K</v>
          </cell>
          <cell r="HH10" t="str">
            <v>A126283606W</v>
          </cell>
          <cell r="HI10" t="str">
            <v>A126306934V</v>
          </cell>
          <cell r="HJ10" t="str">
            <v>A126295270A</v>
          </cell>
          <cell r="HK10" t="str">
            <v>A126283426L</v>
          </cell>
          <cell r="HL10" t="str">
            <v>A126306754K</v>
          </cell>
          <cell r="HM10" t="str">
            <v>A126295090T</v>
          </cell>
          <cell r="HN10" t="str">
            <v>A126283486R</v>
          </cell>
          <cell r="HO10" t="str">
            <v>A126306814A</v>
          </cell>
          <cell r="HP10" t="str">
            <v>A126295150J</v>
          </cell>
          <cell r="HQ10" t="str">
            <v>A126283538F</v>
          </cell>
          <cell r="HR10" t="str">
            <v>A126306866C</v>
          </cell>
          <cell r="HS10" t="str">
            <v>A126295202X</v>
          </cell>
          <cell r="HT10" t="str">
            <v>A126283618F</v>
          </cell>
          <cell r="HU10" t="str">
            <v>A126306946C</v>
          </cell>
          <cell r="HV10" t="str">
            <v>A126295282K</v>
          </cell>
          <cell r="HW10" t="str">
            <v>A126283430C</v>
          </cell>
          <cell r="HX10" t="str">
            <v>A126306758V</v>
          </cell>
          <cell r="HY10" t="str">
            <v>A126295094A</v>
          </cell>
          <cell r="HZ10" t="str">
            <v>A126283570F</v>
          </cell>
          <cell r="IA10" t="str">
            <v>A126306898W</v>
          </cell>
          <cell r="IB10" t="str">
            <v>A126295234T</v>
          </cell>
          <cell r="IC10" t="str">
            <v>A126283574R</v>
          </cell>
          <cell r="ID10" t="str">
            <v>A126306902A</v>
          </cell>
          <cell r="IE10" t="str">
            <v>A126295238A</v>
          </cell>
          <cell r="IF10" t="str">
            <v>A126283462W</v>
          </cell>
          <cell r="IG10" t="str">
            <v>A126306790V</v>
          </cell>
          <cell r="IH10" t="str">
            <v>A126295126J</v>
          </cell>
          <cell r="II10" t="str">
            <v>A126283434L</v>
          </cell>
          <cell r="IJ10" t="str">
            <v>A126306762K</v>
          </cell>
          <cell r="IK10" t="str">
            <v>A126295098K</v>
          </cell>
          <cell r="IL10" t="str">
            <v>A126283490F</v>
          </cell>
          <cell r="IM10" t="str">
            <v>A126306818K</v>
          </cell>
          <cell r="IN10" t="str">
            <v>A126295154T</v>
          </cell>
          <cell r="IO10" t="str">
            <v>A126283454W</v>
          </cell>
          <cell r="IP10" t="str">
            <v>A126306782V</v>
          </cell>
          <cell r="IQ10" t="str">
            <v>A126295118J</v>
          </cell>
        </row>
        <row r="11">
          <cell r="B11">
            <v>107.994</v>
          </cell>
          <cell r="C11">
            <v>288.69099999999997</v>
          </cell>
          <cell r="D11">
            <v>183.34399999999999</v>
          </cell>
          <cell r="E11">
            <v>105.34699999999999</v>
          </cell>
          <cell r="F11">
            <v>205.953</v>
          </cell>
          <cell r="G11">
            <v>118.711</v>
          </cell>
          <cell r="H11">
            <v>87.242999999999995</v>
          </cell>
          <cell r="I11">
            <v>163.95099999999999</v>
          </cell>
          <cell r="J11">
            <v>104.934</v>
          </cell>
          <cell r="K11">
            <v>59.017000000000003</v>
          </cell>
          <cell r="L11">
            <v>161.78</v>
          </cell>
          <cell r="M11">
            <v>94.980999999999995</v>
          </cell>
          <cell r="N11">
            <v>66.799000000000007</v>
          </cell>
          <cell r="O11">
            <v>90.802999999999997</v>
          </cell>
          <cell r="P11">
            <v>63.011000000000003</v>
          </cell>
          <cell r="Q11">
            <v>27.792000000000002</v>
          </cell>
          <cell r="R11">
            <v>47.252000000000002</v>
          </cell>
          <cell r="S11">
            <v>24.472999999999999</v>
          </cell>
          <cell r="T11">
            <v>22.779</v>
          </cell>
          <cell r="U11">
            <v>23.725000000000001</v>
          </cell>
          <cell r="V11">
            <v>7.4980000000000002</v>
          </cell>
          <cell r="W11">
            <v>16.227</v>
          </cell>
          <cell r="X11">
            <v>168.91300000000001</v>
          </cell>
          <cell r="Y11">
            <v>102.139</v>
          </cell>
          <cell r="Z11">
            <v>66.774000000000001</v>
          </cell>
          <cell r="AA11">
            <v>103.063</v>
          </cell>
          <cell r="AB11">
            <v>78.899000000000001</v>
          </cell>
          <cell r="AC11">
            <v>24.164999999999999</v>
          </cell>
          <cell r="AD11">
            <v>41.37</v>
          </cell>
          <cell r="AE11">
            <v>17.314</v>
          </cell>
          <cell r="AF11">
            <v>24.055</v>
          </cell>
          <cell r="AG11">
            <v>24.48</v>
          </cell>
          <cell r="AH11">
            <v>5.9260000000000002</v>
          </cell>
          <cell r="AI11">
            <v>18.553999999999998</v>
          </cell>
          <cell r="AJ11">
            <v>331.12</v>
          </cell>
          <cell r="AK11">
            <v>195.327</v>
          </cell>
          <cell r="AL11">
            <v>135.79300000000001</v>
          </cell>
          <cell r="AM11">
            <v>163.524</v>
          </cell>
          <cell r="AN11">
            <v>106.72799999999999</v>
          </cell>
          <cell r="AO11">
            <v>56.796999999999997</v>
          </cell>
          <cell r="AP11">
            <v>511.13299999999998</v>
          </cell>
          <cell r="AQ11">
            <v>239.13499999999999</v>
          </cell>
          <cell r="AR11">
            <v>271.99799999999999</v>
          </cell>
          <cell r="AS11">
            <v>4279.8999999999996</v>
          </cell>
          <cell r="AT11">
            <v>2346.643</v>
          </cell>
          <cell r="AU11">
            <v>1933.2570000000001</v>
          </cell>
          <cell r="AV11">
            <v>3616.7260000000001</v>
          </cell>
          <cell r="AW11">
            <v>1936.3130000000001</v>
          </cell>
          <cell r="AX11">
            <v>1680.413</v>
          </cell>
          <cell r="AY11">
            <v>3392.32</v>
          </cell>
          <cell r="AZ11">
            <v>1827.1189999999999</v>
          </cell>
          <cell r="BA11">
            <v>1565.201</v>
          </cell>
          <cell r="BB11">
            <v>108.937</v>
          </cell>
          <cell r="BC11">
            <v>51.845999999999997</v>
          </cell>
          <cell r="BD11">
            <v>57.091000000000001</v>
          </cell>
          <cell r="BE11">
            <v>115.46899999999999</v>
          </cell>
          <cell r="BF11">
            <v>57.347000000000001</v>
          </cell>
          <cell r="BG11">
            <v>58.121000000000002</v>
          </cell>
          <cell r="BH11">
            <v>2836.2660000000001</v>
          </cell>
          <cell r="BI11">
            <v>1565.57</v>
          </cell>
          <cell r="BJ11">
            <v>1270.6959999999999</v>
          </cell>
          <cell r="BK11">
            <v>225.28700000000001</v>
          </cell>
          <cell r="BL11">
            <v>84.19</v>
          </cell>
          <cell r="BM11">
            <v>141.096</v>
          </cell>
          <cell r="BN11">
            <v>73.697000000000003</v>
          </cell>
          <cell r="BO11">
            <v>50.133000000000003</v>
          </cell>
          <cell r="BP11">
            <v>23.564</v>
          </cell>
          <cell r="BQ11">
            <v>71.83</v>
          </cell>
          <cell r="BR11">
            <v>25.471</v>
          </cell>
          <cell r="BS11">
            <v>46.359000000000002</v>
          </cell>
          <cell r="BT11">
            <v>79.760999999999996</v>
          </cell>
          <cell r="BU11">
            <v>8.5869999999999997</v>
          </cell>
          <cell r="BV11">
            <v>71.174000000000007</v>
          </cell>
          <cell r="BW11">
            <v>179.447</v>
          </cell>
          <cell r="BX11">
            <v>64.103999999999999</v>
          </cell>
          <cell r="BY11">
            <v>115.343</v>
          </cell>
          <cell r="BZ11">
            <v>62.259</v>
          </cell>
          <cell r="CA11">
            <v>39.881</v>
          </cell>
          <cell r="CB11">
            <v>22.379000000000001</v>
          </cell>
          <cell r="CC11">
            <v>64.635000000000005</v>
          </cell>
          <cell r="CD11">
            <v>14.586</v>
          </cell>
          <cell r="CE11">
            <v>50.048999999999999</v>
          </cell>
          <cell r="CF11">
            <v>52.552</v>
          </cell>
          <cell r="CG11">
            <v>9.6370000000000005</v>
          </cell>
          <cell r="CH11">
            <v>42.914999999999999</v>
          </cell>
          <cell r="CI11">
            <v>375.72699999999998</v>
          </cell>
          <cell r="CJ11">
            <v>222.44900000000001</v>
          </cell>
          <cell r="CK11">
            <v>153.27799999999999</v>
          </cell>
          <cell r="CL11">
            <v>488.392</v>
          </cell>
          <cell r="CM11">
            <v>265.54000000000002</v>
          </cell>
          <cell r="CN11">
            <v>222.852</v>
          </cell>
          <cell r="CO11">
            <v>3128.3330000000001</v>
          </cell>
          <cell r="CP11">
            <v>1670.7729999999999</v>
          </cell>
          <cell r="CQ11">
            <v>1457.5609999999999</v>
          </cell>
          <cell r="CR11">
            <v>467.43700000000001</v>
          </cell>
          <cell r="CS11">
            <v>228.88900000000001</v>
          </cell>
          <cell r="CT11">
            <v>238.548</v>
          </cell>
          <cell r="CU11">
            <v>3149.288</v>
          </cell>
          <cell r="CV11">
            <v>1707.424</v>
          </cell>
          <cell r="CW11">
            <v>1441.864</v>
          </cell>
          <cell r="CX11">
            <v>715.66200000000003</v>
          </cell>
          <cell r="CY11">
            <v>366.01</v>
          </cell>
          <cell r="CZ11">
            <v>349.65199999999999</v>
          </cell>
          <cell r="DA11">
            <v>248.22499999999999</v>
          </cell>
          <cell r="DB11">
            <v>137.12100000000001</v>
          </cell>
          <cell r="DC11">
            <v>111.104</v>
          </cell>
          <cell r="DD11">
            <v>227.27</v>
          </cell>
          <cell r="DE11">
            <v>100.47</v>
          </cell>
          <cell r="DF11">
            <v>126.8</v>
          </cell>
          <cell r="DG11">
            <v>240.16800000000001</v>
          </cell>
          <cell r="DH11">
            <v>128.41999999999999</v>
          </cell>
          <cell r="DI11">
            <v>111.748</v>
          </cell>
          <cell r="DJ11">
            <v>2901.0639999999999</v>
          </cell>
          <cell r="DK11">
            <v>1570.3030000000001</v>
          </cell>
          <cell r="DL11">
            <v>1330.76</v>
          </cell>
          <cell r="DM11">
            <v>663.17399999999998</v>
          </cell>
          <cell r="DN11">
            <v>410.33</v>
          </cell>
          <cell r="DO11">
            <v>252.845</v>
          </cell>
          <cell r="DP11">
            <v>425.85599999999999</v>
          </cell>
          <cell r="DQ11">
            <v>269.39999999999998</v>
          </cell>
          <cell r="DR11">
            <v>156.45699999999999</v>
          </cell>
          <cell r="DS11">
            <v>35.200000000000003</v>
          </cell>
          <cell r="DT11">
            <v>19.111000000000001</v>
          </cell>
          <cell r="DU11">
            <v>16.088999999999999</v>
          </cell>
          <cell r="DV11">
            <v>15.037000000000001</v>
          </cell>
          <cell r="DW11">
            <v>12.773999999999999</v>
          </cell>
          <cell r="DX11">
            <v>2.2629999999999999</v>
          </cell>
          <cell r="DY11">
            <v>10.01</v>
          </cell>
          <cell r="DZ11">
            <v>5.3360000000000003</v>
          </cell>
          <cell r="EA11">
            <v>4.673</v>
          </cell>
          <cell r="EB11">
            <v>10.153</v>
          </cell>
          <cell r="EC11">
            <v>1.0009999999999999</v>
          </cell>
          <cell r="ED11">
            <v>9.1530000000000005</v>
          </cell>
          <cell r="EE11">
            <v>24.959</v>
          </cell>
          <cell r="EF11">
            <v>7.85</v>
          </cell>
          <cell r="EG11">
            <v>17.11</v>
          </cell>
          <cell r="EH11">
            <v>10.645</v>
          </cell>
          <cell r="EI11">
            <v>4.6159999999999997</v>
          </cell>
          <cell r="EJ11">
            <v>6.03</v>
          </cell>
          <cell r="EK11">
            <v>5.9630000000000001</v>
          </cell>
          <cell r="EL11">
            <v>1.7789999999999999</v>
          </cell>
          <cell r="EM11">
            <v>4.1840000000000002</v>
          </cell>
          <cell r="EN11">
            <v>8.3510000000000009</v>
          </cell>
          <cell r="EO11">
            <v>1.4550000000000001</v>
          </cell>
          <cell r="EP11">
            <v>6.8959999999999999</v>
          </cell>
          <cell r="EQ11">
            <v>177.15899999999999</v>
          </cell>
          <cell r="ER11">
            <v>113.97</v>
          </cell>
          <cell r="ES11">
            <v>63.189</v>
          </cell>
          <cell r="ET11">
            <v>4119.8549999999996</v>
          </cell>
          <cell r="EU11">
            <v>2198.152</v>
          </cell>
          <cell r="EV11">
            <v>1921.703</v>
          </cell>
          <cell r="EW11">
            <v>406.31799999999998</v>
          </cell>
          <cell r="EX11">
            <v>222.374</v>
          </cell>
          <cell r="EY11">
            <v>183.94399999999999</v>
          </cell>
          <cell r="EZ11">
            <v>190.21100000000001</v>
          </cell>
          <cell r="FA11">
            <v>113.208</v>
          </cell>
          <cell r="FB11">
            <v>77.003</v>
          </cell>
          <cell r="FC11">
            <v>82.444999999999993</v>
          </cell>
          <cell r="FD11">
            <v>49.71</v>
          </cell>
          <cell r="FE11">
            <v>32.735999999999997</v>
          </cell>
          <cell r="FF11">
            <v>107.238</v>
          </cell>
          <cell r="FG11">
            <v>62.97</v>
          </cell>
          <cell r="FH11">
            <v>44.268000000000001</v>
          </cell>
          <cell r="FI11">
            <v>112.16200000000001</v>
          </cell>
          <cell r="FJ11">
            <v>69.248000000000005</v>
          </cell>
          <cell r="FK11">
            <v>42.914000000000001</v>
          </cell>
          <cell r="FL11">
            <v>78.049000000000007</v>
          </cell>
          <cell r="FM11">
            <v>43.96</v>
          </cell>
          <cell r="FN11">
            <v>34.088999999999999</v>
          </cell>
          <cell r="FO11">
            <v>52.58</v>
          </cell>
          <cell r="FP11">
            <v>35.979999999999997</v>
          </cell>
          <cell r="FQ11">
            <v>16.600000000000001</v>
          </cell>
          <cell r="FR11">
            <v>56.054000000000002</v>
          </cell>
          <cell r="FS11">
            <v>32.981999999999999</v>
          </cell>
          <cell r="FT11">
            <v>23.071999999999999</v>
          </cell>
          <cell r="FU11">
            <v>28.675000000000001</v>
          </cell>
          <cell r="FV11">
            <v>22.716999999999999</v>
          </cell>
          <cell r="FW11">
            <v>5.9580000000000002</v>
          </cell>
          <cell r="FX11">
            <v>18.288</v>
          </cell>
          <cell r="FY11">
            <v>7.0369999999999999</v>
          </cell>
          <cell r="FZ11">
            <v>11.250999999999999</v>
          </cell>
          <cell r="GA11">
            <v>9.0909999999999993</v>
          </cell>
          <cell r="GB11">
            <v>3.2280000000000002</v>
          </cell>
          <cell r="GC11">
            <v>5.8630000000000004</v>
          </cell>
          <cell r="GD11">
            <v>81.576999999999998</v>
          </cell>
          <cell r="GE11">
            <v>44.246000000000002</v>
          </cell>
          <cell r="GF11">
            <v>37.331000000000003</v>
          </cell>
          <cell r="GG11">
            <v>38.881</v>
          </cell>
          <cell r="GH11">
            <v>30.675000000000001</v>
          </cell>
          <cell r="GI11">
            <v>8.2059999999999995</v>
          </cell>
          <cell r="GJ11">
            <v>29.803999999999998</v>
          </cell>
          <cell r="GK11">
            <v>12.933999999999999</v>
          </cell>
          <cell r="GL11">
            <v>16.87</v>
          </cell>
          <cell r="GM11">
            <v>12.891</v>
          </cell>
          <cell r="GN11">
            <v>0.63700000000000001</v>
          </cell>
          <cell r="GO11">
            <v>12.254</v>
          </cell>
          <cell r="GP11">
            <v>120.196</v>
          </cell>
          <cell r="GQ11">
            <v>71.626000000000005</v>
          </cell>
          <cell r="GR11">
            <v>48.57</v>
          </cell>
          <cell r="GS11">
            <v>70.015000000000001</v>
          </cell>
          <cell r="GT11">
            <v>41.582000000000001</v>
          </cell>
          <cell r="GU11">
            <v>28.433</v>
          </cell>
          <cell r="GV11">
            <v>216.10599999999999</v>
          </cell>
          <cell r="GW11">
            <v>109.166</v>
          </cell>
          <cell r="GX11">
            <v>106.941</v>
          </cell>
          <cell r="GY11">
            <v>3713.538</v>
          </cell>
          <cell r="GZ11">
            <v>1975.779</v>
          </cell>
          <cell r="HA11">
            <v>1737.759</v>
          </cell>
          <cell r="HB11">
            <v>2797.11</v>
          </cell>
          <cell r="HC11">
            <v>1369.8689999999999</v>
          </cell>
          <cell r="HD11">
            <v>1427.242</v>
          </cell>
          <cell r="HE11">
            <v>2688.8789999999999</v>
          </cell>
          <cell r="HF11">
            <v>1321.7940000000001</v>
          </cell>
          <cell r="HG11">
            <v>1367.085</v>
          </cell>
          <cell r="HH11">
            <v>50.475000000000001</v>
          </cell>
          <cell r="HI11">
            <v>20.965</v>
          </cell>
          <cell r="HJ11">
            <v>29.51</v>
          </cell>
          <cell r="HK11">
            <v>57.529000000000003</v>
          </cell>
          <cell r="HL11">
            <v>27.11</v>
          </cell>
          <cell r="HM11">
            <v>30.417999999999999</v>
          </cell>
          <cell r="HN11">
            <v>2231.4160000000002</v>
          </cell>
          <cell r="HO11">
            <v>1131.6949999999999</v>
          </cell>
          <cell r="HP11">
            <v>1099.72</v>
          </cell>
          <cell r="HQ11">
            <v>139.22900000000001</v>
          </cell>
          <cell r="HR11">
            <v>46.965000000000003</v>
          </cell>
          <cell r="HS11">
            <v>92.263999999999996</v>
          </cell>
          <cell r="HT11">
            <v>57.738</v>
          </cell>
          <cell r="HU11">
            <v>33.784999999999997</v>
          </cell>
          <cell r="HV11">
            <v>23.952999999999999</v>
          </cell>
          <cell r="HW11">
            <v>38.97</v>
          </cell>
          <cell r="HX11">
            <v>9.359</v>
          </cell>
          <cell r="HY11">
            <v>29.611000000000001</v>
          </cell>
          <cell r="HZ11">
            <v>42.521999999999998</v>
          </cell>
          <cell r="IA11">
            <v>3.82</v>
          </cell>
          <cell r="IB11">
            <v>38.701000000000001</v>
          </cell>
          <cell r="IC11">
            <v>151.65199999999999</v>
          </cell>
          <cell r="ID11">
            <v>56.313000000000002</v>
          </cell>
          <cell r="IE11">
            <v>95.338999999999999</v>
          </cell>
          <cell r="IF11">
            <v>55.820999999999998</v>
          </cell>
          <cell r="IG11">
            <v>37.850999999999999</v>
          </cell>
          <cell r="IH11">
            <v>17.969000000000001</v>
          </cell>
          <cell r="II11">
            <v>42.075000000000003</v>
          </cell>
          <cell r="IJ11">
            <v>13.188000000000001</v>
          </cell>
          <cell r="IK11">
            <v>28.887</v>
          </cell>
          <cell r="IL11">
            <v>53.756999999999998</v>
          </cell>
          <cell r="IM11">
            <v>5.274</v>
          </cell>
          <cell r="IN11">
            <v>48.482999999999997</v>
          </cell>
          <cell r="IO11">
            <v>274.81400000000002</v>
          </cell>
          <cell r="IP11">
            <v>134.89599999999999</v>
          </cell>
          <cell r="IQ11">
            <v>139.91800000000001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108.855</v>
          </cell>
          <cell r="C23">
            <v>312.70999999999998</v>
          </cell>
          <cell r="D23">
            <v>182.02199999999999</v>
          </cell>
          <cell r="E23">
            <v>130.68799999999999</v>
          </cell>
          <cell r="F23">
            <v>200.184</v>
          </cell>
          <cell r="G23">
            <v>121.273</v>
          </cell>
          <cell r="H23">
            <v>78.911000000000001</v>
          </cell>
          <cell r="I23">
            <v>165.35</v>
          </cell>
          <cell r="J23">
            <v>106.66200000000001</v>
          </cell>
          <cell r="K23">
            <v>58.686999999999998</v>
          </cell>
          <cell r="L23">
            <v>165.07599999999999</v>
          </cell>
          <cell r="M23">
            <v>90.606999999999999</v>
          </cell>
          <cell r="N23">
            <v>74.468999999999994</v>
          </cell>
          <cell r="O23">
            <v>79.506</v>
          </cell>
          <cell r="P23">
            <v>53.607999999999997</v>
          </cell>
          <cell r="Q23">
            <v>25.896999999999998</v>
          </cell>
          <cell r="R23">
            <v>54.335999999999999</v>
          </cell>
          <cell r="S23">
            <v>29.587</v>
          </cell>
          <cell r="T23">
            <v>24.748999999999999</v>
          </cell>
          <cell r="U23">
            <v>31.234000000000002</v>
          </cell>
          <cell r="V23">
            <v>7.4119999999999999</v>
          </cell>
          <cell r="W23">
            <v>23.821999999999999</v>
          </cell>
          <cell r="X23">
            <v>182.92</v>
          </cell>
          <cell r="Y23">
            <v>106.313</v>
          </cell>
          <cell r="Z23">
            <v>76.606999999999999</v>
          </cell>
          <cell r="AA23">
            <v>116.77800000000001</v>
          </cell>
          <cell r="AB23">
            <v>83.534999999999997</v>
          </cell>
          <cell r="AC23">
            <v>33.243000000000002</v>
          </cell>
          <cell r="AD23">
            <v>41.012</v>
          </cell>
          <cell r="AE23">
            <v>16.09</v>
          </cell>
          <cell r="AF23">
            <v>24.922999999999998</v>
          </cell>
          <cell r="AG23">
            <v>25.129000000000001</v>
          </cell>
          <cell r="AH23">
            <v>6.6879999999999997</v>
          </cell>
          <cell r="AI23">
            <v>18.440999999999999</v>
          </cell>
          <cell r="AJ23">
            <v>339.35300000000001</v>
          </cell>
          <cell r="AK23">
            <v>203.512</v>
          </cell>
          <cell r="AL23">
            <v>135.84100000000001</v>
          </cell>
          <cell r="AM23">
            <v>173.99299999999999</v>
          </cell>
          <cell r="AN23">
            <v>100.071</v>
          </cell>
          <cell r="AO23">
            <v>73.921000000000006</v>
          </cell>
          <cell r="AP23">
            <v>515.077</v>
          </cell>
          <cell r="AQ23">
            <v>249.43899999999999</v>
          </cell>
          <cell r="AR23">
            <v>265.63799999999998</v>
          </cell>
          <cell r="AS23">
            <v>4326.3130000000001</v>
          </cell>
          <cell r="AT23">
            <v>2362.2640000000001</v>
          </cell>
          <cell r="AU23">
            <v>1964.049</v>
          </cell>
          <cell r="AV23">
            <v>3632.7620000000002</v>
          </cell>
          <cell r="AW23">
            <v>1911.0619999999999</v>
          </cell>
          <cell r="AX23">
            <v>1721.7</v>
          </cell>
          <cell r="AY23">
            <v>3401.1819999999998</v>
          </cell>
          <cell r="AZ23">
            <v>1796.6369999999999</v>
          </cell>
          <cell r="BA23">
            <v>1604.5450000000001</v>
          </cell>
          <cell r="BB23">
            <v>117.023</v>
          </cell>
          <cell r="BC23">
            <v>56.454999999999998</v>
          </cell>
          <cell r="BD23">
            <v>60.569000000000003</v>
          </cell>
          <cell r="BE23">
            <v>113.39</v>
          </cell>
          <cell r="BF23">
            <v>57.970999999999997</v>
          </cell>
          <cell r="BG23">
            <v>55.418999999999997</v>
          </cell>
          <cell r="BH23">
            <v>2878.88</v>
          </cell>
          <cell r="BI23">
            <v>1559.258</v>
          </cell>
          <cell r="BJ23">
            <v>1319.6220000000001</v>
          </cell>
          <cell r="BK23">
            <v>209.851</v>
          </cell>
          <cell r="BL23">
            <v>82.331999999999994</v>
          </cell>
          <cell r="BM23">
            <v>127.51900000000001</v>
          </cell>
          <cell r="BN23">
            <v>78.911000000000001</v>
          </cell>
          <cell r="BO23">
            <v>54.417000000000002</v>
          </cell>
          <cell r="BP23">
            <v>24.494</v>
          </cell>
          <cell r="BQ23">
            <v>63.375999999999998</v>
          </cell>
          <cell r="BR23">
            <v>16.847000000000001</v>
          </cell>
          <cell r="BS23">
            <v>46.529000000000003</v>
          </cell>
          <cell r="BT23">
            <v>67.563999999999993</v>
          </cell>
          <cell r="BU23">
            <v>11.068</v>
          </cell>
          <cell r="BV23">
            <v>56.496000000000002</v>
          </cell>
          <cell r="BW23">
            <v>167.667</v>
          </cell>
          <cell r="BX23">
            <v>60.35</v>
          </cell>
          <cell r="BY23">
            <v>107.31699999999999</v>
          </cell>
          <cell r="BZ23">
            <v>64.95</v>
          </cell>
          <cell r="CA23">
            <v>42.956000000000003</v>
          </cell>
          <cell r="CB23">
            <v>21.994</v>
          </cell>
          <cell r="CC23">
            <v>52.862000000000002</v>
          </cell>
          <cell r="CD23">
            <v>12.004</v>
          </cell>
          <cell r="CE23">
            <v>40.857999999999997</v>
          </cell>
          <cell r="CF23">
            <v>49.854999999999997</v>
          </cell>
          <cell r="CG23">
            <v>5.39</v>
          </cell>
          <cell r="CH23">
            <v>44.465000000000003</v>
          </cell>
          <cell r="CI23">
            <v>376.36399999999998</v>
          </cell>
          <cell r="CJ23">
            <v>209.12200000000001</v>
          </cell>
          <cell r="CK23">
            <v>167.24100000000001</v>
          </cell>
          <cell r="CL23">
            <v>513.58799999999997</v>
          </cell>
          <cell r="CM23">
            <v>275.10700000000003</v>
          </cell>
          <cell r="CN23">
            <v>238.48099999999999</v>
          </cell>
          <cell r="CO23">
            <v>3119.174</v>
          </cell>
          <cell r="CP23">
            <v>1635.9559999999999</v>
          </cell>
          <cell r="CQ23">
            <v>1483.2190000000001</v>
          </cell>
          <cell r="CR23">
            <v>468.24799999999999</v>
          </cell>
          <cell r="CS23">
            <v>231.49</v>
          </cell>
          <cell r="CT23">
            <v>236.75800000000001</v>
          </cell>
          <cell r="CU23">
            <v>3164.5140000000001</v>
          </cell>
          <cell r="CV23">
            <v>1679.5719999999999</v>
          </cell>
          <cell r="CW23">
            <v>1484.942</v>
          </cell>
          <cell r="CX23">
            <v>739.77700000000004</v>
          </cell>
          <cell r="CY23">
            <v>379.22</v>
          </cell>
          <cell r="CZ23">
            <v>360.55799999999999</v>
          </cell>
          <cell r="DA23">
            <v>271.52999999999997</v>
          </cell>
          <cell r="DB23">
            <v>147.72999999999999</v>
          </cell>
          <cell r="DC23">
            <v>123.8</v>
          </cell>
          <cell r="DD23">
            <v>226.19</v>
          </cell>
          <cell r="DE23">
            <v>104.113</v>
          </cell>
          <cell r="DF23">
            <v>122.077</v>
          </cell>
          <cell r="DG23">
            <v>242.05799999999999</v>
          </cell>
          <cell r="DH23">
            <v>127.377</v>
          </cell>
          <cell r="DI23">
            <v>114.681</v>
          </cell>
          <cell r="DJ23">
            <v>2892.9850000000001</v>
          </cell>
          <cell r="DK23">
            <v>1531.8430000000001</v>
          </cell>
          <cell r="DL23">
            <v>1361.1420000000001</v>
          </cell>
          <cell r="DM23">
            <v>693.55100000000004</v>
          </cell>
          <cell r="DN23">
            <v>451.202</v>
          </cell>
          <cell r="DO23">
            <v>242.34899999999999</v>
          </cell>
          <cell r="DP23">
            <v>453.53800000000001</v>
          </cell>
          <cell r="DQ23">
            <v>297.72300000000001</v>
          </cell>
          <cell r="DR23">
            <v>155.81399999999999</v>
          </cell>
          <cell r="DS23">
            <v>37.829000000000001</v>
          </cell>
          <cell r="DT23">
            <v>24.11</v>
          </cell>
          <cell r="DU23">
            <v>13.718999999999999</v>
          </cell>
          <cell r="DV23">
            <v>20.408000000000001</v>
          </cell>
          <cell r="DW23">
            <v>16.331</v>
          </cell>
          <cell r="DX23">
            <v>4.0780000000000003</v>
          </cell>
          <cell r="DY23">
            <v>10.031000000000001</v>
          </cell>
          <cell r="DZ23">
            <v>5.399</v>
          </cell>
          <cell r="EA23">
            <v>4.6319999999999997</v>
          </cell>
          <cell r="EB23">
            <v>7.3890000000000002</v>
          </cell>
          <cell r="EC23">
            <v>2.38</v>
          </cell>
          <cell r="ED23">
            <v>5.0090000000000003</v>
          </cell>
          <cell r="EE23">
            <v>23.100999999999999</v>
          </cell>
          <cell r="EF23">
            <v>11.863</v>
          </cell>
          <cell r="EG23">
            <v>11.238</v>
          </cell>
          <cell r="EH23">
            <v>8.6069999999999993</v>
          </cell>
          <cell r="EI23">
            <v>5.5780000000000003</v>
          </cell>
          <cell r="EJ23">
            <v>3.0289999999999999</v>
          </cell>
          <cell r="EK23">
            <v>7.0119999999999996</v>
          </cell>
          <cell r="EL23">
            <v>4.4489999999999998</v>
          </cell>
          <cell r="EM23">
            <v>2.5630000000000002</v>
          </cell>
          <cell r="EN23">
            <v>7.4809999999999999</v>
          </cell>
          <cell r="EO23">
            <v>1.835</v>
          </cell>
          <cell r="EP23">
            <v>5.6459999999999999</v>
          </cell>
          <cell r="EQ23">
            <v>179.084</v>
          </cell>
          <cell r="ER23">
            <v>117.506</v>
          </cell>
          <cell r="ES23">
            <v>61.578000000000003</v>
          </cell>
          <cell r="ET23">
            <v>4230.2920000000004</v>
          </cell>
          <cell r="EU23">
            <v>2238.5569999999998</v>
          </cell>
          <cell r="EV23">
            <v>1991.7339999999999</v>
          </cell>
          <cell r="EW23">
            <v>409.45699999999999</v>
          </cell>
          <cell r="EX23">
            <v>226.82400000000001</v>
          </cell>
          <cell r="EY23">
            <v>182.63300000000001</v>
          </cell>
          <cell r="EZ23">
            <v>186.84</v>
          </cell>
          <cell r="FA23">
            <v>109.473</v>
          </cell>
          <cell r="FB23">
            <v>77.367999999999995</v>
          </cell>
          <cell r="FC23">
            <v>89.733999999999995</v>
          </cell>
          <cell r="FD23">
            <v>55.286999999999999</v>
          </cell>
          <cell r="FE23">
            <v>34.447000000000003</v>
          </cell>
          <cell r="FF23">
            <v>97.105999999999995</v>
          </cell>
          <cell r="FG23">
            <v>54.186</v>
          </cell>
          <cell r="FH23">
            <v>42.92</v>
          </cell>
          <cell r="FI23">
            <v>112.15</v>
          </cell>
          <cell r="FJ23">
            <v>61.808999999999997</v>
          </cell>
          <cell r="FK23">
            <v>50.341000000000001</v>
          </cell>
          <cell r="FL23">
            <v>73.600999999999999</v>
          </cell>
          <cell r="FM23">
            <v>46.573999999999998</v>
          </cell>
          <cell r="FN23">
            <v>27.027000000000001</v>
          </cell>
          <cell r="FO23">
            <v>56.94</v>
          </cell>
          <cell r="FP23">
            <v>38.112000000000002</v>
          </cell>
          <cell r="FQ23">
            <v>18.827999999999999</v>
          </cell>
          <cell r="FR23">
            <v>48.674999999999997</v>
          </cell>
          <cell r="FS23">
            <v>25.672999999999998</v>
          </cell>
          <cell r="FT23">
            <v>23.001999999999999</v>
          </cell>
          <cell r="FU23">
            <v>23.617999999999999</v>
          </cell>
          <cell r="FV23">
            <v>17.649000000000001</v>
          </cell>
          <cell r="FW23">
            <v>5.9690000000000003</v>
          </cell>
          <cell r="FX23">
            <v>15.223000000000001</v>
          </cell>
          <cell r="FY23">
            <v>6.8630000000000004</v>
          </cell>
          <cell r="FZ23">
            <v>8.36</v>
          </cell>
          <cell r="GA23">
            <v>9.8339999999999996</v>
          </cell>
          <cell r="GB23">
            <v>1.161</v>
          </cell>
          <cell r="GC23">
            <v>8.673</v>
          </cell>
          <cell r="GD23">
            <v>81.224999999999994</v>
          </cell>
          <cell r="GE23">
            <v>45.688000000000002</v>
          </cell>
          <cell r="GF23">
            <v>35.536999999999999</v>
          </cell>
          <cell r="GG23">
            <v>41.616999999999997</v>
          </cell>
          <cell r="GH23">
            <v>31.571000000000002</v>
          </cell>
          <cell r="GI23">
            <v>10.045999999999999</v>
          </cell>
          <cell r="GJ23">
            <v>26.202999999999999</v>
          </cell>
          <cell r="GK23">
            <v>11.936999999999999</v>
          </cell>
          <cell r="GL23">
            <v>14.266</v>
          </cell>
          <cell r="GM23">
            <v>13.404</v>
          </cell>
          <cell r="GN23">
            <v>2.1789999999999998</v>
          </cell>
          <cell r="GO23">
            <v>11.225</v>
          </cell>
          <cell r="GP23">
            <v>114.208</v>
          </cell>
          <cell r="GQ23">
            <v>68.402000000000001</v>
          </cell>
          <cell r="GR23">
            <v>45.805999999999997</v>
          </cell>
          <cell r="GS23">
            <v>72.632000000000005</v>
          </cell>
          <cell r="GT23">
            <v>41.070999999999998</v>
          </cell>
          <cell r="GU23">
            <v>31.561</v>
          </cell>
          <cell r="GV23">
            <v>222.61699999999999</v>
          </cell>
          <cell r="GW23">
            <v>117.351</v>
          </cell>
          <cell r="GX23">
            <v>105.26600000000001</v>
          </cell>
          <cell r="GY23">
            <v>3820.835</v>
          </cell>
          <cell r="GZ23">
            <v>2011.7339999999999</v>
          </cell>
          <cell r="HA23">
            <v>1809.1010000000001</v>
          </cell>
          <cell r="HB23">
            <v>2872.0949999999998</v>
          </cell>
          <cell r="HC23">
            <v>1392.328</v>
          </cell>
          <cell r="HD23">
            <v>1479.7660000000001</v>
          </cell>
          <cell r="HE23">
            <v>2779.721</v>
          </cell>
          <cell r="HF23">
            <v>1352.0309999999999</v>
          </cell>
          <cell r="HG23">
            <v>1427.69</v>
          </cell>
          <cell r="HH23">
            <v>49.694000000000003</v>
          </cell>
          <cell r="HI23">
            <v>19.398</v>
          </cell>
          <cell r="HJ23">
            <v>30.295999999999999</v>
          </cell>
          <cell r="HK23">
            <v>41.741999999999997</v>
          </cell>
          <cell r="HL23">
            <v>19.960999999999999</v>
          </cell>
          <cell r="HM23">
            <v>21.78</v>
          </cell>
          <cell r="HN23">
            <v>2292.5070000000001</v>
          </cell>
          <cell r="HO23">
            <v>1146.403</v>
          </cell>
          <cell r="HP23">
            <v>1146.105</v>
          </cell>
          <cell r="HQ23">
            <v>144.00200000000001</v>
          </cell>
          <cell r="HR23">
            <v>49.697000000000003</v>
          </cell>
          <cell r="HS23">
            <v>94.305000000000007</v>
          </cell>
          <cell r="HT23">
            <v>53.762</v>
          </cell>
          <cell r="HU23">
            <v>34.808999999999997</v>
          </cell>
          <cell r="HV23">
            <v>18.952999999999999</v>
          </cell>
          <cell r="HW23">
            <v>42.853999999999999</v>
          </cell>
          <cell r="HX23">
            <v>8.9269999999999996</v>
          </cell>
          <cell r="HY23">
            <v>33.927999999999997</v>
          </cell>
          <cell r="HZ23">
            <v>47.386000000000003</v>
          </cell>
          <cell r="IA23">
            <v>5.9610000000000003</v>
          </cell>
          <cell r="IB23">
            <v>41.424999999999997</v>
          </cell>
          <cell r="IC23">
            <v>148.73699999999999</v>
          </cell>
          <cell r="ID23">
            <v>54.286000000000001</v>
          </cell>
          <cell r="IE23">
            <v>94.450999999999993</v>
          </cell>
          <cell r="IF23">
            <v>48.079000000000001</v>
          </cell>
          <cell r="IG23">
            <v>34.206000000000003</v>
          </cell>
          <cell r="IH23">
            <v>13.872999999999999</v>
          </cell>
          <cell r="II23">
            <v>41.57</v>
          </cell>
          <cell r="IJ23">
            <v>8.5289999999999999</v>
          </cell>
          <cell r="IK23">
            <v>33.042000000000002</v>
          </cell>
          <cell r="IL23">
            <v>59.088000000000001</v>
          </cell>
          <cell r="IM23">
            <v>11.552</v>
          </cell>
          <cell r="IN23">
            <v>47.536000000000001</v>
          </cell>
          <cell r="IO23">
            <v>286.84800000000001</v>
          </cell>
          <cell r="IP23">
            <v>141.94300000000001</v>
          </cell>
          <cell r="IQ23">
            <v>144.905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110.65600000000001</v>
          </cell>
          <cell r="C35">
            <v>311.875</v>
          </cell>
          <cell r="D35">
            <v>198.57</v>
          </cell>
          <cell r="E35">
            <v>113.30500000000001</v>
          </cell>
          <cell r="F35">
            <v>194.90199999999999</v>
          </cell>
          <cell r="G35">
            <v>108.324</v>
          </cell>
          <cell r="H35">
            <v>86.578000000000003</v>
          </cell>
          <cell r="I35">
            <v>166.78</v>
          </cell>
          <cell r="J35">
            <v>114.61</v>
          </cell>
          <cell r="K35">
            <v>52.17</v>
          </cell>
          <cell r="L35">
            <v>155.446</v>
          </cell>
          <cell r="M35">
            <v>90.884</v>
          </cell>
          <cell r="N35">
            <v>64.563000000000002</v>
          </cell>
          <cell r="O35">
            <v>75.87</v>
          </cell>
          <cell r="P35">
            <v>55.71</v>
          </cell>
          <cell r="Q35">
            <v>20.16</v>
          </cell>
          <cell r="R35">
            <v>56.941000000000003</v>
          </cell>
          <cell r="S35">
            <v>28.032</v>
          </cell>
          <cell r="T35">
            <v>28.908999999999999</v>
          </cell>
          <cell r="U35">
            <v>22.635999999999999</v>
          </cell>
          <cell r="V35">
            <v>7.1420000000000003</v>
          </cell>
          <cell r="W35">
            <v>15.494</v>
          </cell>
          <cell r="X35">
            <v>185.108</v>
          </cell>
          <cell r="Y35">
            <v>101.95699999999999</v>
          </cell>
          <cell r="Z35">
            <v>83.150999999999996</v>
          </cell>
          <cell r="AA35">
            <v>116.77200000000001</v>
          </cell>
          <cell r="AB35">
            <v>79.119</v>
          </cell>
          <cell r="AC35">
            <v>37.652999999999999</v>
          </cell>
          <cell r="AD35">
            <v>47.131</v>
          </cell>
          <cell r="AE35">
            <v>19.283999999999999</v>
          </cell>
          <cell r="AF35">
            <v>27.847000000000001</v>
          </cell>
          <cell r="AG35">
            <v>21.204999999999998</v>
          </cell>
          <cell r="AH35">
            <v>3.5539999999999998</v>
          </cell>
          <cell r="AI35">
            <v>17.651</v>
          </cell>
          <cell r="AJ35">
            <v>336.91899999999998</v>
          </cell>
          <cell r="AK35">
            <v>198.80799999999999</v>
          </cell>
          <cell r="AL35">
            <v>138.11099999999999</v>
          </cell>
          <cell r="AM35">
            <v>170.416</v>
          </cell>
          <cell r="AN35">
            <v>108.643</v>
          </cell>
          <cell r="AO35">
            <v>61.771999999999998</v>
          </cell>
          <cell r="AP35">
            <v>531.27499999999998</v>
          </cell>
          <cell r="AQ35">
            <v>266.50799999999998</v>
          </cell>
          <cell r="AR35">
            <v>264.767</v>
          </cell>
          <cell r="AS35">
            <v>4413.183</v>
          </cell>
          <cell r="AT35">
            <v>2400.431</v>
          </cell>
          <cell r="AU35">
            <v>2012.752</v>
          </cell>
          <cell r="AV35">
            <v>3752.0749999999998</v>
          </cell>
          <cell r="AW35">
            <v>1965.37</v>
          </cell>
          <cell r="AX35">
            <v>1786.7059999999999</v>
          </cell>
          <cell r="AY35">
            <v>3552.75</v>
          </cell>
          <cell r="AZ35">
            <v>1869.4960000000001</v>
          </cell>
          <cell r="BA35">
            <v>1683.2550000000001</v>
          </cell>
          <cell r="BB35">
            <v>106.40900000000001</v>
          </cell>
          <cell r="BC35">
            <v>53.204999999999998</v>
          </cell>
          <cell r="BD35">
            <v>53.204000000000001</v>
          </cell>
          <cell r="BE35">
            <v>90.909000000000006</v>
          </cell>
          <cell r="BF35">
            <v>41.55</v>
          </cell>
          <cell r="BG35">
            <v>49.357999999999997</v>
          </cell>
          <cell r="BH35">
            <v>2967.5749999999998</v>
          </cell>
          <cell r="BI35">
            <v>1597.6</v>
          </cell>
          <cell r="BJ35">
            <v>1369.9749999999999</v>
          </cell>
          <cell r="BK35">
            <v>210.429</v>
          </cell>
          <cell r="BL35">
            <v>77.055000000000007</v>
          </cell>
          <cell r="BM35">
            <v>133.37299999999999</v>
          </cell>
          <cell r="BN35">
            <v>66.831999999999994</v>
          </cell>
          <cell r="BO35">
            <v>44.396999999999998</v>
          </cell>
          <cell r="BP35">
            <v>22.434999999999999</v>
          </cell>
          <cell r="BQ35">
            <v>71.37</v>
          </cell>
          <cell r="BR35">
            <v>22.331</v>
          </cell>
          <cell r="BS35">
            <v>49.039000000000001</v>
          </cell>
          <cell r="BT35">
            <v>72.227000000000004</v>
          </cell>
          <cell r="BU35">
            <v>10.327</v>
          </cell>
          <cell r="BV35">
            <v>61.899000000000001</v>
          </cell>
          <cell r="BW35">
            <v>169.899</v>
          </cell>
          <cell r="BX35">
            <v>62.158999999999999</v>
          </cell>
          <cell r="BY35">
            <v>107.741</v>
          </cell>
          <cell r="BZ35">
            <v>58.2</v>
          </cell>
          <cell r="CA35">
            <v>39.046999999999997</v>
          </cell>
          <cell r="CB35">
            <v>19.152999999999999</v>
          </cell>
          <cell r="CC35">
            <v>61.911999999999999</v>
          </cell>
          <cell r="CD35">
            <v>14.691000000000001</v>
          </cell>
          <cell r="CE35">
            <v>47.22</v>
          </cell>
          <cell r="CF35">
            <v>49.786999999999999</v>
          </cell>
          <cell r="CG35">
            <v>8.42</v>
          </cell>
          <cell r="CH35">
            <v>41.368000000000002</v>
          </cell>
          <cell r="CI35">
            <v>404.17200000000003</v>
          </cell>
          <cell r="CJ35">
            <v>228.55600000000001</v>
          </cell>
          <cell r="CK35">
            <v>175.61699999999999</v>
          </cell>
          <cell r="CL35">
            <v>499.61</v>
          </cell>
          <cell r="CM35">
            <v>259.786</v>
          </cell>
          <cell r="CN35">
            <v>239.82300000000001</v>
          </cell>
          <cell r="CO35">
            <v>3252.4650000000001</v>
          </cell>
          <cell r="CP35">
            <v>1705.5830000000001</v>
          </cell>
          <cell r="CQ35">
            <v>1546.8820000000001</v>
          </cell>
          <cell r="CR35">
            <v>413.83499999999998</v>
          </cell>
          <cell r="CS35">
            <v>210.303</v>
          </cell>
          <cell r="CT35">
            <v>203.53200000000001</v>
          </cell>
          <cell r="CU35">
            <v>3338.24</v>
          </cell>
          <cell r="CV35">
            <v>1755.066</v>
          </cell>
          <cell r="CW35">
            <v>1583.174</v>
          </cell>
          <cell r="CX35">
            <v>694.40099999999995</v>
          </cell>
          <cell r="CY35">
            <v>353.82799999999997</v>
          </cell>
          <cell r="CZ35">
            <v>340.57299999999998</v>
          </cell>
          <cell r="DA35">
            <v>280.565</v>
          </cell>
          <cell r="DB35">
            <v>143.524</v>
          </cell>
          <cell r="DC35">
            <v>137.041</v>
          </cell>
          <cell r="DD35">
            <v>194.791</v>
          </cell>
          <cell r="DE35">
            <v>94.040999999999997</v>
          </cell>
          <cell r="DF35">
            <v>100.75</v>
          </cell>
          <cell r="DG35">
            <v>219.04400000000001</v>
          </cell>
          <cell r="DH35">
            <v>116.262</v>
          </cell>
          <cell r="DI35">
            <v>102.782</v>
          </cell>
          <cell r="DJ35">
            <v>3057.6750000000002</v>
          </cell>
          <cell r="DK35">
            <v>1611.5419999999999</v>
          </cell>
          <cell r="DL35">
            <v>1446.133</v>
          </cell>
          <cell r="DM35">
            <v>661.10799999999995</v>
          </cell>
          <cell r="DN35">
            <v>435.06099999999998</v>
          </cell>
          <cell r="DO35">
            <v>226.04599999999999</v>
          </cell>
          <cell r="DP35">
            <v>439.25900000000001</v>
          </cell>
          <cell r="DQ35">
            <v>302.85000000000002</v>
          </cell>
          <cell r="DR35">
            <v>136.40899999999999</v>
          </cell>
          <cell r="DS35">
            <v>30.74</v>
          </cell>
          <cell r="DT35">
            <v>13.449</v>
          </cell>
          <cell r="DU35">
            <v>17.291</v>
          </cell>
          <cell r="DV35">
            <v>11.423</v>
          </cell>
          <cell r="DW35">
            <v>8.5220000000000002</v>
          </cell>
          <cell r="DX35">
            <v>2.9009999999999998</v>
          </cell>
          <cell r="DY35">
            <v>5.2709999999999999</v>
          </cell>
          <cell r="DZ35">
            <v>2.4769999999999999</v>
          </cell>
          <cell r="EA35">
            <v>2.794</v>
          </cell>
          <cell r="EB35">
            <v>14.045999999999999</v>
          </cell>
          <cell r="EC35">
            <v>2.4500000000000002</v>
          </cell>
          <cell r="ED35">
            <v>11.596</v>
          </cell>
          <cell r="EE35">
            <v>25.314</v>
          </cell>
          <cell r="EF35">
            <v>11.237</v>
          </cell>
          <cell r="EG35">
            <v>14.076000000000001</v>
          </cell>
          <cell r="EH35">
            <v>9.8360000000000003</v>
          </cell>
          <cell r="EI35">
            <v>6.5</v>
          </cell>
          <cell r="EJ35">
            <v>3.3359999999999999</v>
          </cell>
          <cell r="EK35">
            <v>8.3409999999999993</v>
          </cell>
          <cell r="EL35">
            <v>3.4</v>
          </cell>
          <cell r="EM35">
            <v>4.9409999999999998</v>
          </cell>
          <cell r="EN35">
            <v>7.1369999999999996</v>
          </cell>
          <cell r="EO35">
            <v>1.3380000000000001</v>
          </cell>
          <cell r="EP35">
            <v>5.8</v>
          </cell>
          <cell r="EQ35">
            <v>165.79499999999999</v>
          </cell>
          <cell r="ER35">
            <v>107.52500000000001</v>
          </cell>
          <cell r="ES35">
            <v>58.27</v>
          </cell>
          <cell r="ET35">
            <v>4275.2690000000002</v>
          </cell>
          <cell r="EU35">
            <v>2246.413</v>
          </cell>
          <cell r="EV35">
            <v>2028.857</v>
          </cell>
          <cell r="EW35">
            <v>384.83600000000001</v>
          </cell>
          <cell r="EX35">
            <v>209.67699999999999</v>
          </cell>
          <cell r="EY35">
            <v>175.15899999999999</v>
          </cell>
          <cell r="EZ35">
            <v>169.70500000000001</v>
          </cell>
          <cell r="FA35">
            <v>93.909000000000006</v>
          </cell>
          <cell r="FB35">
            <v>75.796000000000006</v>
          </cell>
          <cell r="FC35">
            <v>71.242999999999995</v>
          </cell>
          <cell r="FD35">
            <v>40.850999999999999</v>
          </cell>
          <cell r="FE35">
            <v>30.391999999999999</v>
          </cell>
          <cell r="FF35">
            <v>98.462000000000003</v>
          </cell>
          <cell r="FG35">
            <v>53.058</v>
          </cell>
          <cell r="FH35">
            <v>45.402999999999999</v>
          </cell>
          <cell r="FI35">
            <v>101.38</v>
          </cell>
          <cell r="FJ35">
            <v>58.231999999999999</v>
          </cell>
          <cell r="FK35">
            <v>43.148000000000003</v>
          </cell>
          <cell r="FL35">
            <v>67.356999999999999</v>
          </cell>
          <cell r="FM35">
            <v>35.146000000000001</v>
          </cell>
          <cell r="FN35">
            <v>32.210999999999999</v>
          </cell>
          <cell r="FO35">
            <v>48.054000000000002</v>
          </cell>
          <cell r="FP35">
            <v>31.475999999999999</v>
          </cell>
          <cell r="FQ35">
            <v>16.577999999999999</v>
          </cell>
          <cell r="FR35">
            <v>53.81</v>
          </cell>
          <cell r="FS35">
            <v>25.53</v>
          </cell>
          <cell r="FT35">
            <v>28.279</v>
          </cell>
          <cell r="FU35">
            <v>24.59</v>
          </cell>
          <cell r="FV35">
            <v>17.239999999999998</v>
          </cell>
          <cell r="FW35">
            <v>7.35</v>
          </cell>
          <cell r="FX35">
            <v>15.587</v>
          </cell>
          <cell r="FY35">
            <v>5.2939999999999996</v>
          </cell>
          <cell r="FZ35">
            <v>10.292999999999999</v>
          </cell>
          <cell r="GA35">
            <v>13.632</v>
          </cell>
          <cell r="GB35">
            <v>2.996</v>
          </cell>
          <cell r="GC35">
            <v>10.635999999999999</v>
          </cell>
          <cell r="GD35">
            <v>67.841999999999999</v>
          </cell>
          <cell r="GE35">
            <v>36.902999999999999</v>
          </cell>
          <cell r="GF35">
            <v>30.939</v>
          </cell>
          <cell r="GG35">
            <v>38.47</v>
          </cell>
          <cell r="GH35">
            <v>27.202999999999999</v>
          </cell>
          <cell r="GI35">
            <v>11.266999999999999</v>
          </cell>
          <cell r="GJ35">
            <v>19.608000000000001</v>
          </cell>
          <cell r="GK35">
            <v>8.6069999999999993</v>
          </cell>
          <cell r="GL35">
            <v>11.000999999999999</v>
          </cell>
          <cell r="GM35">
            <v>9.7639999999999993</v>
          </cell>
          <cell r="GN35">
            <v>1.0920000000000001</v>
          </cell>
          <cell r="GO35">
            <v>8.6709999999999994</v>
          </cell>
          <cell r="GP35">
            <v>106.745</v>
          </cell>
          <cell r="GQ35">
            <v>57.874000000000002</v>
          </cell>
          <cell r="GR35">
            <v>48.871000000000002</v>
          </cell>
          <cell r="GS35">
            <v>62.96</v>
          </cell>
          <cell r="GT35">
            <v>36.036000000000001</v>
          </cell>
          <cell r="GU35">
            <v>26.925000000000001</v>
          </cell>
          <cell r="GV35">
            <v>215.131</v>
          </cell>
          <cell r="GW35">
            <v>115.768</v>
          </cell>
          <cell r="GX35">
            <v>99.363</v>
          </cell>
          <cell r="GY35">
            <v>3890.433</v>
          </cell>
          <cell r="GZ35">
            <v>2036.7349999999999</v>
          </cell>
          <cell r="HA35">
            <v>1853.6980000000001</v>
          </cell>
          <cell r="HB35">
            <v>2952.5219999999999</v>
          </cell>
          <cell r="HC35">
            <v>1420.8920000000001</v>
          </cell>
          <cell r="HD35">
            <v>1531.63</v>
          </cell>
          <cell r="HE35">
            <v>2854.7109999999998</v>
          </cell>
          <cell r="HF35">
            <v>1373.5920000000001</v>
          </cell>
          <cell r="HG35">
            <v>1481.1189999999999</v>
          </cell>
          <cell r="HH35">
            <v>57.518000000000001</v>
          </cell>
          <cell r="HI35">
            <v>24.039000000000001</v>
          </cell>
          <cell r="HJ35">
            <v>33.478999999999999</v>
          </cell>
          <cell r="HK35">
            <v>39.781999999999996</v>
          </cell>
          <cell r="HL35">
            <v>22.75</v>
          </cell>
          <cell r="HM35">
            <v>17.030999999999999</v>
          </cell>
          <cell r="HN35">
            <v>2390.8879999999999</v>
          </cell>
          <cell r="HO35">
            <v>1182.6079999999999</v>
          </cell>
          <cell r="HP35">
            <v>1208.28</v>
          </cell>
          <cell r="HQ35">
            <v>136.751</v>
          </cell>
          <cell r="HR35">
            <v>42.033000000000001</v>
          </cell>
          <cell r="HS35">
            <v>94.718000000000004</v>
          </cell>
          <cell r="HT35">
            <v>41.902000000000001</v>
          </cell>
          <cell r="HU35">
            <v>23.917000000000002</v>
          </cell>
          <cell r="HV35">
            <v>17.986000000000001</v>
          </cell>
          <cell r="HW35">
            <v>44.552</v>
          </cell>
          <cell r="HX35">
            <v>13.933</v>
          </cell>
          <cell r="HY35">
            <v>30.62</v>
          </cell>
          <cell r="HZ35">
            <v>50.295999999999999</v>
          </cell>
          <cell r="IA35">
            <v>4.1840000000000002</v>
          </cell>
          <cell r="IB35">
            <v>46.112000000000002</v>
          </cell>
          <cell r="IC35">
            <v>146.46600000000001</v>
          </cell>
          <cell r="ID35">
            <v>50.162999999999997</v>
          </cell>
          <cell r="IE35">
            <v>96.302999999999997</v>
          </cell>
          <cell r="IF35">
            <v>41.683999999999997</v>
          </cell>
          <cell r="IG35">
            <v>28.213999999999999</v>
          </cell>
          <cell r="IH35">
            <v>13.47</v>
          </cell>
          <cell r="II35">
            <v>52.944000000000003</v>
          </cell>
          <cell r="IJ35">
            <v>14.223000000000001</v>
          </cell>
          <cell r="IK35">
            <v>38.720999999999997</v>
          </cell>
          <cell r="IL35">
            <v>51.838000000000001</v>
          </cell>
          <cell r="IM35">
            <v>7.726</v>
          </cell>
          <cell r="IN35">
            <v>44.113</v>
          </cell>
          <cell r="IO35">
            <v>278.41699999999997</v>
          </cell>
          <cell r="IP35">
            <v>146.08799999999999</v>
          </cell>
          <cell r="IQ35">
            <v>132.32900000000001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125.669</v>
          </cell>
          <cell r="C47">
            <v>348.13200000000001</v>
          </cell>
          <cell r="D47">
            <v>206.715</v>
          </cell>
          <cell r="E47">
            <v>141.417</v>
          </cell>
          <cell r="F47">
            <v>216.435</v>
          </cell>
          <cell r="G47">
            <v>128.71100000000001</v>
          </cell>
          <cell r="H47">
            <v>87.724000000000004</v>
          </cell>
          <cell r="I47">
            <v>196.297</v>
          </cell>
          <cell r="J47">
            <v>119.741</v>
          </cell>
          <cell r="K47">
            <v>76.555999999999997</v>
          </cell>
          <cell r="L47">
            <v>186.05199999999999</v>
          </cell>
          <cell r="M47">
            <v>100.39700000000001</v>
          </cell>
          <cell r="N47">
            <v>85.655000000000001</v>
          </cell>
          <cell r="O47">
            <v>87.742000000000004</v>
          </cell>
          <cell r="P47">
            <v>60.2</v>
          </cell>
          <cell r="Q47">
            <v>27.541</v>
          </cell>
          <cell r="R47">
            <v>65.561999999999998</v>
          </cell>
          <cell r="S47">
            <v>32.781999999999996</v>
          </cell>
          <cell r="T47">
            <v>32.78</v>
          </cell>
          <cell r="U47">
            <v>32.749000000000002</v>
          </cell>
          <cell r="V47">
            <v>7.4160000000000004</v>
          </cell>
          <cell r="W47">
            <v>25.332999999999998</v>
          </cell>
          <cell r="X47">
            <v>183.78700000000001</v>
          </cell>
          <cell r="Y47">
            <v>116.557</v>
          </cell>
          <cell r="Z47">
            <v>67.23</v>
          </cell>
          <cell r="AA47">
            <v>123.77</v>
          </cell>
          <cell r="AB47">
            <v>90.784999999999997</v>
          </cell>
          <cell r="AC47">
            <v>32.984000000000002</v>
          </cell>
          <cell r="AD47">
            <v>34.079000000000001</v>
          </cell>
          <cell r="AE47">
            <v>17.015000000000001</v>
          </cell>
          <cell r="AF47">
            <v>17.064</v>
          </cell>
          <cell r="AG47">
            <v>25.939</v>
          </cell>
          <cell r="AH47">
            <v>8.7569999999999997</v>
          </cell>
          <cell r="AI47">
            <v>17.181999999999999</v>
          </cell>
          <cell r="AJ47">
            <v>390.32100000000003</v>
          </cell>
          <cell r="AK47">
            <v>231.059</v>
          </cell>
          <cell r="AL47">
            <v>159.261</v>
          </cell>
          <cell r="AM47">
            <v>175.816</v>
          </cell>
          <cell r="AN47">
            <v>105.636</v>
          </cell>
          <cell r="AO47">
            <v>70.180000000000007</v>
          </cell>
          <cell r="AP47">
            <v>583.46600000000001</v>
          </cell>
          <cell r="AQ47">
            <v>276.08</v>
          </cell>
          <cell r="AR47">
            <v>307.38600000000002</v>
          </cell>
          <cell r="AS47">
            <v>4482.2870000000003</v>
          </cell>
          <cell r="AT47">
            <v>2409.7710000000002</v>
          </cell>
          <cell r="AU47">
            <v>2072.5160000000001</v>
          </cell>
          <cell r="AV47">
            <v>3789.6030000000001</v>
          </cell>
          <cell r="AW47">
            <v>1960.413</v>
          </cell>
          <cell r="AX47">
            <v>1829.191</v>
          </cell>
          <cell r="AY47">
            <v>3545.3580000000002</v>
          </cell>
          <cell r="AZ47">
            <v>1832.3030000000001</v>
          </cell>
          <cell r="BA47">
            <v>1713.0550000000001</v>
          </cell>
          <cell r="BB47">
            <v>124.27500000000001</v>
          </cell>
          <cell r="BC47">
            <v>59.694000000000003</v>
          </cell>
          <cell r="BD47">
            <v>64.581999999999994</v>
          </cell>
          <cell r="BE47">
            <v>117.271</v>
          </cell>
          <cell r="BF47">
            <v>68.415999999999997</v>
          </cell>
          <cell r="BG47">
            <v>48.854999999999997</v>
          </cell>
          <cell r="BH47">
            <v>3009.9009999999998</v>
          </cell>
          <cell r="BI47">
            <v>1605.634</v>
          </cell>
          <cell r="BJ47">
            <v>1404.2670000000001</v>
          </cell>
          <cell r="BK47">
            <v>229.83199999999999</v>
          </cell>
          <cell r="BL47">
            <v>74.771000000000001</v>
          </cell>
          <cell r="BM47">
            <v>155.06100000000001</v>
          </cell>
          <cell r="BN47">
            <v>74.891000000000005</v>
          </cell>
          <cell r="BO47">
            <v>45.442999999999998</v>
          </cell>
          <cell r="BP47">
            <v>29.448</v>
          </cell>
          <cell r="BQ47">
            <v>68.843000000000004</v>
          </cell>
          <cell r="BR47">
            <v>21.323</v>
          </cell>
          <cell r="BS47">
            <v>47.518999999999998</v>
          </cell>
          <cell r="BT47">
            <v>86.097999999999999</v>
          </cell>
          <cell r="BU47">
            <v>8.0050000000000008</v>
          </cell>
          <cell r="BV47">
            <v>78.093999999999994</v>
          </cell>
          <cell r="BW47">
            <v>158.41999999999999</v>
          </cell>
          <cell r="BX47">
            <v>53.338999999999999</v>
          </cell>
          <cell r="BY47">
            <v>105.081</v>
          </cell>
          <cell r="BZ47">
            <v>45.530999999999999</v>
          </cell>
          <cell r="CA47">
            <v>29.21</v>
          </cell>
          <cell r="CB47">
            <v>16.321000000000002</v>
          </cell>
          <cell r="CC47">
            <v>70.055000000000007</v>
          </cell>
          <cell r="CD47">
            <v>17.038</v>
          </cell>
          <cell r="CE47">
            <v>53.017000000000003</v>
          </cell>
          <cell r="CF47">
            <v>42.834000000000003</v>
          </cell>
          <cell r="CG47">
            <v>7.09</v>
          </cell>
          <cell r="CH47">
            <v>35.744</v>
          </cell>
          <cell r="CI47">
            <v>391.45</v>
          </cell>
          <cell r="CJ47">
            <v>226.66900000000001</v>
          </cell>
          <cell r="CK47">
            <v>164.78200000000001</v>
          </cell>
          <cell r="CL47">
            <v>530.03099999999995</v>
          </cell>
          <cell r="CM47">
            <v>282.96499999999997</v>
          </cell>
          <cell r="CN47">
            <v>247.066</v>
          </cell>
          <cell r="CO47">
            <v>3259.5729999999999</v>
          </cell>
          <cell r="CP47">
            <v>1677.4480000000001</v>
          </cell>
          <cell r="CQ47">
            <v>1582.125</v>
          </cell>
          <cell r="CR47">
            <v>471.93200000000002</v>
          </cell>
          <cell r="CS47">
            <v>232.10900000000001</v>
          </cell>
          <cell r="CT47">
            <v>239.82400000000001</v>
          </cell>
          <cell r="CU47">
            <v>3317.6709999999998</v>
          </cell>
          <cell r="CV47">
            <v>1728.3040000000001</v>
          </cell>
          <cell r="CW47">
            <v>1589.367</v>
          </cell>
          <cell r="CX47">
            <v>738.4</v>
          </cell>
          <cell r="CY47">
            <v>382.09399999999999</v>
          </cell>
          <cell r="CZ47">
            <v>356.30599999999998</v>
          </cell>
          <cell r="DA47">
            <v>266.46699999999998</v>
          </cell>
          <cell r="DB47">
            <v>149.98599999999999</v>
          </cell>
          <cell r="DC47">
            <v>116.482</v>
          </cell>
          <cell r="DD47">
            <v>208.369</v>
          </cell>
          <cell r="DE47">
            <v>99.129000000000005</v>
          </cell>
          <cell r="DF47">
            <v>109.24</v>
          </cell>
          <cell r="DG47">
            <v>263.56299999999999</v>
          </cell>
          <cell r="DH47">
            <v>132.97900000000001</v>
          </cell>
          <cell r="DI47">
            <v>130.584</v>
          </cell>
          <cell r="DJ47">
            <v>3051.2040000000002</v>
          </cell>
          <cell r="DK47">
            <v>1578.319</v>
          </cell>
          <cell r="DL47">
            <v>1472.885</v>
          </cell>
          <cell r="DM47">
            <v>692.68299999999999</v>
          </cell>
          <cell r="DN47">
            <v>449.358</v>
          </cell>
          <cell r="DO47">
            <v>243.32499999999999</v>
          </cell>
          <cell r="DP47">
            <v>456.68599999999998</v>
          </cell>
          <cell r="DQ47">
            <v>305.15300000000002</v>
          </cell>
          <cell r="DR47">
            <v>151.53299999999999</v>
          </cell>
          <cell r="DS47">
            <v>32.706000000000003</v>
          </cell>
          <cell r="DT47">
            <v>16.818000000000001</v>
          </cell>
          <cell r="DU47">
            <v>15.888</v>
          </cell>
          <cell r="DV47">
            <v>13.069000000000001</v>
          </cell>
          <cell r="DW47">
            <v>10.428000000000001</v>
          </cell>
          <cell r="DX47">
            <v>2.641</v>
          </cell>
          <cell r="DY47">
            <v>6.1070000000000002</v>
          </cell>
          <cell r="DZ47">
            <v>3.8410000000000002</v>
          </cell>
          <cell r="EA47">
            <v>2.266</v>
          </cell>
          <cell r="EB47">
            <v>13.53</v>
          </cell>
          <cell r="EC47">
            <v>2.5489999999999999</v>
          </cell>
          <cell r="ED47">
            <v>10.981</v>
          </cell>
          <cell r="EE47">
            <v>30.521999999999998</v>
          </cell>
          <cell r="EF47">
            <v>14.484999999999999</v>
          </cell>
          <cell r="EG47">
            <v>16.036999999999999</v>
          </cell>
          <cell r="EH47">
            <v>11.087999999999999</v>
          </cell>
          <cell r="EI47">
            <v>7.64</v>
          </cell>
          <cell r="EJ47">
            <v>3.448</v>
          </cell>
          <cell r="EK47">
            <v>10.435</v>
          </cell>
          <cell r="EL47">
            <v>4.9320000000000004</v>
          </cell>
          <cell r="EM47">
            <v>5.5030000000000001</v>
          </cell>
          <cell r="EN47">
            <v>8.9979999999999993</v>
          </cell>
          <cell r="EO47">
            <v>1.9119999999999999</v>
          </cell>
          <cell r="EP47">
            <v>7.085</v>
          </cell>
          <cell r="EQ47">
            <v>172.77</v>
          </cell>
          <cell r="ER47">
            <v>112.90300000000001</v>
          </cell>
          <cell r="ES47">
            <v>59.866999999999997</v>
          </cell>
          <cell r="ET47">
            <v>4388.223</v>
          </cell>
          <cell r="EU47">
            <v>2301.2449999999999</v>
          </cell>
          <cell r="EV47">
            <v>2086.9789999999998</v>
          </cell>
          <cell r="EW47">
            <v>465.33300000000003</v>
          </cell>
          <cell r="EX47">
            <v>248.75899999999999</v>
          </cell>
          <cell r="EY47">
            <v>216.57400000000001</v>
          </cell>
          <cell r="EZ47">
            <v>200.197</v>
          </cell>
          <cell r="FA47">
            <v>117.255</v>
          </cell>
          <cell r="FB47">
            <v>82.941999999999993</v>
          </cell>
          <cell r="FC47">
            <v>94.787999999999997</v>
          </cell>
          <cell r="FD47">
            <v>52.801000000000002</v>
          </cell>
          <cell r="FE47">
            <v>41.985999999999997</v>
          </cell>
          <cell r="FF47">
            <v>104.753</v>
          </cell>
          <cell r="FG47">
            <v>64.325999999999993</v>
          </cell>
          <cell r="FH47">
            <v>40.427</v>
          </cell>
          <cell r="FI47">
            <v>128.80799999999999</v>
          </cell>
          <cell r="FJ47">
            <v>72.436999999999998</v>
          </cell>
          <cell r="FK47">
            <v>56.37</v>
          </cell>
          <cell r="FL47">
            <v>70.322999999999993</v>
          </cell>
          <cell r="FM47">
            <v>44.170999999999999</v>
          </cell>
          <cell r="FN47">
            <v>26.152999999999999</v>
          </cell>
          <cell r="FO47">
            <v>62.051000000000002</v>
          </cell>
          <cell r="FP47">
            <v>39.661000000000001</v>
          </cell>
          <cell r="FQ47">
            <v>22.39</v>
          </cell>
          <cell r="FR47">
            <v>57.393999999999998</v>
          </cell>
          <cell r="FS47">
            <v>32.448</v>
          </cell>
          <cell r="FT47">
            <v>24.946000000000002</v>
          </cell>
          <cell r="FU47">
            <v>28.963999999999999</v>
          </cell>
          <cell r="FV47">
            <v>20.256</v>
          </cell>
          <cell r="FW47">
            <v>8.7080000000000002</v>
          </cell>
          <cell r="FX47">
            <v>15.435</v>
          </cell>
          <cell r="FY47">
            <v>8.202</v>
          </cell>
          <cell r="FZ47">
            <v>7.2320000000000002</v>
          </cell>
          <cell r="GA47">
            <v>12.994999999999999</v>
          </cell>
          <cell r="GB47">
            <v>3.99</v>
          </cell>
          <cell r="GC47">
            <v>9.0050000000000008</v>
          </cell>
          <cell r="GD47">
            <v>80.751999999999995</v>
          </cell>
          <cell r="GE47">
            <v>45.146000000000001</v>
          </cell>
          <cell r="GF47">
            <v>35.606000000000002</v>
          </cell>
          <cell r="GG47">
            <v>39.088999999999999</v>
          </cell>
          <cell r="GH47">
            <v>29.84</v>
          </cell>
          <cell r="GI47">
            <v>9.2490000000000006</v>
          </cell>
          <cell r="GJ47">
            <v>23.943000000000001</v>
          </cell>
          <cell r="GK47">
            <v>11.15</v>
          </cell>
          <cell r="GL47">
            <v>12.792999999999999</v>
          </cell>
          <cell r="GM47">
            <v>17.72</v>
          </cell>
          <cell r="GN47">
            <v>4.1559999999999997</v>
          </cell>
          <cell r="GO47">
            <v>13.564</v>
          </cell>
          <cell r="GP47">
            <v>133.19</v>
          </cell>
          <cell r="GQ47">
            <v>74.38</v>
          </cell>
          <cell r="GR47">
            <v>58.811</v>
          </cell>
          <cell r="GS47">
            <v>67.007000000000005</v>
          </cell>
          <cell r="GT47">
            <v>42.875</v>
          </cell>
          <cell r="GU47">
            <v>24.131</v>
          </cell>
          <cell r="GV47">
            <v>265.13600000000002</v>
          </cell>
          <cell r="GW47">
            <v>131.50399999999999</v>
          </cell>
          <cell r="GX47">
            <v>133.63200000000001</v>
          </cell>
          <cell r="GY47">
            <v>3922.89</v>
          </cell>
          <cell r="GZ47">
            <v>2052.4859999999999</v>
          </cell>
          <cell r="HA47">
            <v>1870.405</v>
          </cell>
          <cell r="HB47">
            <v>2998.819</v>
          </cell>
          <cell r="HC47">
            <v>1428.6969999999999</v>
          </cell>
          <cell r="HD47">
            <v>1570.1220000000001</v>
          </cell>
          <cell r="HE47">
            <v>2890.8910000000001</v>
          </cell>
          <cell r="HF47">
            <v>1385.598</v>
          </cell>
          <cell r="HG47">
            <v>1505.2929999999999</v>
          </cell>
          <cell r="HH47">
            <v>57.402000000000001</v>
          </cell>
          <cell r="HI47">
            <v>23.815999999999999</v>
          </cell>
          <cell r="HJ47">
            <v>33.585999999999999</v>
          </cell>
          <cell r="HK47">
            <v>49.069000000000003</v>
          </cell>
          <cell r="HL47">
            <v>17.989000000000001</v>
          </cell>
          <cell r="HM47">
            <v>31.08</v>
          </cell>
          <cell r="HN47">
            <v>2421.4349999999999</v>
          </cell>
          <cell r="HO47">
            <v>1195.8920000000001</v>
          </cell>
          <cell r="HP47">
            <v>1225.5429999999999</v>
          </cell>
          <cell r="HQ47">
            <v>124.899</v>
          </cell>
          <cell r="HR47">
            <v>42.345999999999997</v>
          </cell>
          <cell r="HS47">
            <v>82.552999999999997</v>
          </cell>
          <cell r="HT47">
            <v>45.905999999999999</v>
          </cell>
          <cell r="HU47">
            <v>25.992000000000001</v>
          </cell>
          <cell r="HV47">
            <v>19.914000000000001</v>
          </cell>
          <cell r="HW47">
            <v>33.960999999999999</v>
          </cell>
          <cell r="HX47">
            <v>8.5489999999999995</v>
          </cell>
          <cell r="HY47">
            <v>25.411000000000001</v>
          </cell>
          <cell r="HZ47">
            <v>45.031999999999996</v>
          </cell>
          <cell r="IA47">
            <v>7.8040000000000003</v>
          </cell>
          <cell r="IB47">
            <v>37.228000000000002</v>
          </cell>
          <cell r="IC47">
            <v>158.28299999999999</v>
          </cell>
          <cell r="ID47">
            <v>44.37</v>
          </cell>
          <cell r="IE47">
            <v>113.91200000000001</v>
          </cell>
          <cell r="IF47">
            <v>49.454999999999998</v>
          </cell>
          <cell r="IG47">
            <v>30.227</v>
          </cell>
          <cell r="IH47">
            <v>19.228000000000002</v>
          </cell>
          <cell r="II47">
            <v>43.15</v>
          </cell>
          <cell r="IJ47">
            <v>7.6230000000000002</v>
          </cell>
          <cell r="IK47">
            <v>35.527999999999999</v>
          </cell>
          <cell r="IL47">
            <v>65.677000000000007</v>
          </cell>
          <cell r="IM47">
            <v>6.52</v>
          </cell>
          <cell r="IN47">
            <v>59.156999999999996</v>
          </cell>
          <cell r="IO47">
            <v>294.202</v>
          </cell>
          <cell r="IP47">
            <v>146.09</v>
          </cell>
          <cell r="IQ47">
            <v>148.113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129.26300000000001</v>
          </cell>
          <cell r="C59">
            <v>346.00299999999999</v>
          </cell>
          <cell r="D59">
            <v>191.239</v>
          </cell>
          <cell r="E59">
            <v>154.76499999999999</v>
          </cell>
          <cell r="F59">
            <v>228.33199999999999</v>
          </cell>
          <cell r="G59">
            <v>130.60599999999999</v>
          </cell>
          <cell r="H59">
            <v>97.724999999999994</v>
          </cell>
          <cell r="I59">
            <v>201.9</v>
          </cell>
          <cell r="J59">
            <v>120.199</v>
          </cell>
          <cell r="K59">
            <v>81.700999999999993</v>
          </cell>
          <cell r="L59">
            <v>189.238</v>
          </cell>
          <cell r="M59">
            <v>102.664</v>
          </cell>
          <cell r="N59">
            <v>86.572999999999993</v>
          </cell>
          <cell r="O59">
            <v>73.760000000000005</v>
          </cell>
          <cell r="P59">
            <v>55.267000000000003</v>
          </cell>
          <cell r="Q59">
            <v>18.492999999999999</v>
          </cell>
          <cell r="R59">
            <v>76.108000000000004</v>
          </cell>
          <cell r="S59">
            <v>35.326999999999998</v>
          </cell>
          <cell r="T59">
            <v>40.781999999999996</v>
          </cell>
          <cell r="U59">
            <v>39.369</v>
          </cell>
          <cell r="V59">
            <v>12.07</v>
          </cell>
          <cell r="W59">
            <v>27.298999999999999</v>
          </cell>
          <cell r="X59">
            <v>185.79</v>
          </cell>
          <cell r="Y59">
            <v>100.134</v>
          </cell>
          <cell r="Z59">
            <v>85.656000000000006</v>
          </cell>
          <cell r="AA59">
            <v>115.372</v>
          </cell>
          <cell r="AB59">
            <v>77.358999999999995</v>
          </cell>
          <cell r="AC59">
            <v>38.012</v>
          </cell>
          <cell r="AD59">
            <v>49.398000000000003</v>
          </cell>
          <cell r="AE59">
            <v>18.558</v>
          </cell>
          <cell r="AF59">
            <v>30.84</v>
          </cell>
          <cell r="AG59">
            <v>21.02</v>
          </cell>
          <cell r="AH59">
            <v>4.2160000000000002</v>
          </cell>
          <cell r="AI59">
            <v>16.803999999999998</v>
          </cell>
          <cell r="AJ59">
            <v>396.92</v>
          </cell>
          <cell r="AK59">
            <v>213.46199999999999</v>
          </cell>
          <cell r="AL59">
            <v>183.458</v>
          </cell>
          <cell r="AM59">
            <v>180.00700000000001</v>
          </cell>
          <cell r="AN59">
            <v>109.53400000000001</v>
          </cell>
          <cell r="AO59">
            <v>70.472999999999999</v>
          </cell>
          <cell r="AP59">
            <v>572.89</v>
          </cell>
          <cell r="AQ59">
            <v>267.38900000000001</v>
          </cell>
          <cell r="AR59">
            <v>305.50099999999998</v>
          </cell>
          <cell r="AS59">
            <v>4597.7659999999996</v>
          </cell>
          <cell r="AT59">
            <v>2483.3229999999999</v>
          </cell>
          <cell r="AU59">
            <v>2114.444</v>
          </cell>
          <cell r="AV59">
            <v>3877.1239999999998</v>
          </cell>
          <cell r="AW59">
            <v>2021.41</v>
          </cell>
          <cell r="AX59">
            <v>1855.7139999999999</v>
          </cell>
          <cell r="AY59">
            <v>3632.777</v>
          </cell>
          <cell r="AZ59">
            <v>1904.088</v>
          </cell>
          <cell r="BA59">
            <v>1728.6890000000001</v>
          </cell>
          <cell r="BB59">
            <v>129.53299999999999</v>
          </cell>
          <cell r="BC59">
            <v>59.777000000000001</v>
          </cell>
          <cell r="BD59">
            <v>69.754999999999995</v>
          </cell>
          <cell r="BE59">
            <v>113.443</v>
          </cell>
          <cell r="BF59">
            <v>56.61</v>
          </cell>
          <cell r="BG59">
            <v>56.834000000000003</v>
          </cell>
          <cell r="BH59">
            <v>3078.2510000000002</v>
          </cell>
          <cell r="BI59">
            <v>1678.558</v>
          </cell>
          <cell r="BJ59">
            <v>1399.692</v>
          </cell>
          <cell r="BK59">
            <v>203.27500000000001</v>
          </cell>
          <cell r="BL59">
            <v>61.09</v>
          </cell>
          <cell r="BM59">
            <v>142.18600000000001</v>
          </cell>
          <cell r="BN59">
            <v>56.29</v>
          </cell>
          <cell r="BO59">
            <v>34.83</v>
          </cell>
          <cell r="BP59">
            <v>21.46</v>
          </cell>
          <cell r="BQ59">
            <v>62.128999999999998</v>
          </cell>
          <cell r="BR59">
            <v>15.492000000000001</v>
          </cell>
          <cell r="BS59">
            <v>46.637</v>
          </cell>
          <cell r="BT59">
            <v>84.855999999999995</v>
          </cell>
          <cell r="BU59">
            <v>10.768000000000001</v>
          </cell>
          <cell r="BV59">
            <v>74.088999999999999</v>
          </cell>
          <cell r="BW59">
            <v>166.62700000000001</v>
          </cell>
          <cell r="BX59">
            <v>53.106999999999999</v>
          </cell>
          <cell r="BY59">
            <v>113.52</v>
          </cell>
          <cell r="BZ59">
            <v>61.802</v>
          </cell>
          <cell r="CA59">
            <v>40.253999999999998</v>
          </cell>
          <cell r="CB59">
            <v>21.547999999999998</v>
          </cell>
          <cell r="CC59">
            <v>56.302999999999997</v>
          </cell>
          <cell r="CD59">
            <v>5.5359999999999996</v>
          </cell>
          <cell r="CE59">
            <v>50.767000000000003</v>
          </cell>
          <cell r="CF59">
            <v>48.523000000000003</v>
          </cell>
          <cell r="CG59">
            <v>7.3179999999999996</v>
          </cell>
          <cell r="CH59">
            <v>41.204999999999998</v>
          </cell>
          <cell r="CI59">
            <v>428.97</v>
          </cell>
          <cell r="CJ59">
            <v>228.654</v>
          </cell>
          <cell r="CK59">
            <v>200.316</v>
          </cell>
          <cell r="CL59">
            <v>589.83100000000002</v>
          </cell>
          <cell r="CM59">
            <v>323.666</v>
          </cell>
          <cell r="CN59">
            <v>266.16500000000002</v>
          </cell>
          <cell r="CO59">
            <v>3287.2930000000001</v>
          </cell>
          <cell r="CP59">
            <v>1697.7439999999999</v>
          </cell>
          <cell r="CQ59">
            <v>1589.549</v>
          </cell>
          <cell r="CR59">
            <v>491.17200000000003</v>
          </cell>
          <cell r="CS59">
            <v>252.46700000000001</v>
          </cell>
          <cell r="CT59">
            <v>238.70500000000001</v>
          </cell>
          <cell r="CU59">
            <v>3385.9520000000002</v>
          </cell>
          <cell r="CV59">
            <v>1768.942</v>
          </cell>
          <cell r="CW59">
            <v>1617.01</v>
          </cell>
          <cell r="CX59">
            <v>809.69100000000003</v>
          </cell>
          <cell r="CY59">
            <v>431.77199999999999</v>
          </cell>
          <cell r="CZ59">
            <v>377.91899999999998</v>
          </cell>
          <cell r="DA59">
            <v>318.51900000000001</v>
          </cell>
          <cell r="DB59">
            <v>179.30500000000001</v>
          </cell>
          <cell r="DC59">
            <v>139.214</v>
          </cell>
          <cell r="DD59">
            <v>219.85900000000001</v>
          </cell>
          <cell r="DE59">
            <v>108.10599999999999</v>
          </cell>
          <cell r="DF59">
            <v>111.753</v>
          </cell>
          <cell r="DG59">
            <v>271.31200000000001</v>
          </cell>
          <cell r="DH59">
            <v>144.36099999999999</v>
          </cell>
          <cell r="DI59">
            <v>126.95099999999999</v>
          </cell>
          <cell r="DJ59">
            <v>3067.433</v>
          </cell>
          <cell r="DK59">
            <v>1589.6379999999999</v>
          </cell>
          <cell r="DL59">
            <v>1477.7950000000001</v>
          </cell>
          <cell r="DM59">
            <v>720.64200000000005</v>
          </cell>
          <cell r="DN59">
            <v>461.91300000000001</v>
          </cell>
          <cell r="DO59">
            <v>258.72899999999998</v>
          </cell>
          <cell r="DP59">
            <v>444.78100000000001</v>
          </cell>
          <cell r="DQ59">
            <v>297.74799999999999</v>
          </cell>
          <cell r="DR59">
            <v>147.03299999999999</v>
          </cell>
          <cell r="DS59">
            <v>36.344000000000001</v>
          </cell>
          <cell r="DT59">
            <v>19.318000000000001</v>
          </cell>
          <cell r="DU59">
            <v>17.026</v>
          </cell>
          <cell r="DV59">
            <v>13.819000000000001</v>
          </cell>
          <cell r="DW59">
            <v>11.678000000000001</v>
          </cell>
          <cell r="DX59">
            <v>2.141</v>
          </cell>
          <cell r="DY59">
            <v>7.2779999999999996</v>
          </cell>
          <cell r="DZ59">
            <v>3.5659999999999998</v>
          </cell>
          <cell r="EA59">
            <v>3.7130000000000001</v>
          </cell>
          <cell r="EB59">
            <v>15.247</v>
          </cell>
          <cell r="EC59">
            <v>4.0739999999999998</v>
          </cell>
          <cell r="ED59">
            <v>11.172000000000001</v>
          </cell>
          <cell r="EE59">
            <v>33.817999999999998</v>
          </cell>
          <cell r="EF59">
            <v>19.061</v>
          </cell>
          <cell r="EG59">
            <v>14.756</v>
          </cell>
          <cell r="EH59">
            <v>12.238</v>
          </cell>
          <cell r="EI59">
            <v>8.4600000000000009</v>
          </cell>
          <cell r="EJ59">
            <v>3.778</v>
          </cell>
          <cell r="EK59">
            <v>11.439</v>
          </cell>
          <cell r="EL59">
            <v>7.1109999999999998</v>
          </cell>
          <cell r="EM59">
            <v>4.3280000000000003</v>
          </cell>
          <cell r="EN59">
            <v>10.14</v>
          </cell>
          <cell r="EO59">
            <v>3.49</v>
          </cell>
          <cell r="EP59">
            <v>6.65</v>
          </cell>
          <cell r="EQ59">
            <v>205.69900000000001</v>
          </cell>
          <cell r="ER59">
            <v>125.786</v>
          </cell>
          <cell r="ES59">
            <v>79.912999999999997</v>
          </cell>
          <cell r="ET59">
            <v>4440.4650000000001</v>
          </cell>
          <cell r="EU59">
            <v>2311.7860000000001</v>
          </cell>
          <cell r="EV59">
            <v>2128.6790000000001</v>
          </cell>
          <cell r="EW59">
            <v>457.78500000000003</v>
          </cell>
          <cell r="EX59">
            <v>242.566</v>
          </cell>
          <cell r="EY59">
            <v>215.21899999999999</v>
          </cell>
          <cell r="EZ59">
            <v>211.047</v>
          </cell>
          <cell r="FA59">
            <v>122.845</v>
          </cell>
          <cell r="FB59">
            <v>88.200999999999993</v>
          </cell>
          <cell r="FC59">
            <v>97.358999999999995</v>
          </cell>
          <cell r="FD59">
            <v>53.771999999999998</v>
          </cell>
          <cell r="FE59">
            <v>43.587000000000003</v>
          </cell>
          <cell r="FF59">
            <v>112.93300000000001</v>
          </cell>
          <cell r="FG59">
            <v>68.42</v>
          </cell>
          <cell r="FH59">
            <v>44.514000000000003</v>
          </cell>
          <cell r="FI59">
            <v>127.34399999999999</v>
          </cell>
          <cell r="FJ59">
            <v>70.867000000000004</v>
          </cell>
          <cell r="FK59">
            <v>56.478000000000002</v>
          </cell>
          <cell r="FL59">
            <v>82.947999999999993</v>
          </cell>
          <cell r="FM59">
            <v>51.325000000000003</v>
          </cell>
          <cell r="FN59">
            <v>31.623000000000001</v>
          </cell>
          <cell r="FO59">
            <v>67.120999999999995</v>
          </cell>
          <cell r="FP59">
            <v>41.173000000000002</v>
          </cell>
          <cell r="FQ59">
            <v>25.948</v>
          </cell>
          <cell r="FR59">
            <v>61.631999999999998</v>
          </cell>
          <cell r="FS59">
            <v>34.021000000000001</v>
          </cell>
          <cell r="FT59">
            <v>27.611000000000001</v>
          </cell>
          <cell r="FU59">
            <v>29.004000000000001</v>
          </cell>
          <cell r="FV59">
            <v>25.895</v>
          </cell>
          <cell r="FW59">
            <v>3.109</v>
          </cell>
          <cell r="FX59">
            <v>22.407</v>
          </cell>
          <cell r="FY59">
            <v>7.5439999999999996</v>
          </cell>
          <cell r="FZ59">
            <v>14.863</v>
          </cell>
          <cell r="GA59">
            <v>10.221</v>
          </cell>
          <cell r="GB59">
            <v>0.58199999999999996</v>
          </cell>
          <cell r="GC59">
            <v>9.6389999999999993</v>
          </cell>
          <cell r="GD59">
            <v>82.293999999999997</v>
          </cell>
          <cell r="GE59">
            <v>47.652000000000001</v>
          </cell>
          <cell r="GF59">
            <v>34.640999999999998</v>
          </cell>
          <cell r="GG59">
            <v>45.1</v>
          </cell>
          <cell r="GH59">
            <v>31.295999999999999</v>
          </cell>
          <cell r="GI59">
            <v>13.804</v>
          </cell>
          <cell r="GJ59">
            <v>23.733000000000001</v>
          </cell>
          <cell r="GK59">
            <v>13.51</v>
          </cell>
          <cell r="GL59">
            <v>10.223000000000001</v>
          </cell>
          <cell r="GM59">
            <v>13.461</v>
          </cell>
          <cell r="GN59">
            <v>2.8460000000000001</v>
          </cell>
          <cell r="GO59">
            <v>10.615</v>
          </cell>
          <cell r="GP59">
            <v>138.02000000000001</v>
          </cell>
          <cell r="GQ59">
            <v>80.603999999999999</v>
          </cell>
          <cell r="GR59">
            <v>57.414999999999999</v>
          </cell>
          <cell r="GS59">
            <v>73.027000000000001</v>
          </cell>
          <cell r="GT59">
            <v>42.241</v>
          </cell>
          <cell r="GU59">
            <v>30.786000000000001</v>
          </cell>
          <cell r="GV59">
            <v>246.738</v>
          </cell>
          <cell r="GW59">
            <v>119.721</v>
          </cell>
          <cell r="GX59">
            <v>127.018</v>
          </cell>
          <cell r="GY59">
            <v>3982.68</v>
          </cell>
          <cell r="GZ59">
            <v>2069.2199999999998</v>
          </cell>
          <cell r="HA59">
            <v>1913.46</v>
          </cell>
          <cell r="HB59">
            <v>3048.1010000000001</v>
          </cell>
          <cell r="HC59">
            <v>1465.9649999999999</v>
          </cell>
          <cell r="HD59">
            <v>1582.136</v>
          </cell>
          <cell r="HE59">
            <v>2933.864</v>
          </cell>
          <cell r="HF59">
            <v>1412.491</v>
          </cell>
          <cell r="HG59">
            <v>1521.373</v>
          </cell>
          <cell r="HH59">
            <v>62.844999999999999</v>
          </cell>
          <cell r="HI59">
            <v>28.866</v>
          </cell>
          <cell r="HJ59">
            <v>33.978999999999999</v>
          </cell>
          <cell r="HK59">
            <v>51.292000000000002</v>
          </cell>
          <cell r="HL59">
            <v>24.609000000000002</v>
          </cell>
          <cell r="HM59">
            <v>26.683</v>
          </cell>
          <cell r="HN59">
            <v>2448.5880000000002</v>
          </cell>
          <cell r="HO59">
            <v>1198.4760000000001</v>
          </cell>
          <cell r="HP59">
            <v>1250.1110000000001</v>
          </cell>
          <cell r="HQ59">
            <v>129.971</v>
          </cell>
          <cell r="HR59">
            <v>48.728999999999999</v>
          </cell>
          <cell r="HS59">
            <v>81.242000000000004</v>
          </cell>
          <cell r="HT59">
            <v>44.119</v>
          </cell>
          <cell r="HU59">
            <v>28.795999999999999</v>
          </cell>
          <cell r="HV59">
            <v>15.323</v>
          </cell>
          <cell r="HW59">
            <v>37.305999999999997</v>
          </cell>
          <cell r="HX59">
            <v>10.592000000000001</v>
          </cell>
          <cell r="HY59">
            <v>26.713999999999999</v>
          </cell>
          <cell r="HZ59">
            <v>48.545999999999999</v>
          </cell>
          <cell r="IA59">
            <v>9.3409999999999993</v>
          </cell>
          <cell r="IB59">
            <v>39.204999999999998</v>
          </cell>
          <cell r="IC59">
            <v>149.96199999999999</v>
          </cell>
          <cell r="ID59">
            <v>52.58</v>
          </cell>
          <cell r="IE59">
            <v>97.382000000000005</v>
          </cell>
          <cell r="IF59">
            <v>47.886000000000003</v>
          </cell>
          <cell r="IG59">
            <v>30.785</v>
          </cell>
          <cell r="IH59">
            <v>17.100000000000001</v>
          </cell>
          <cell r="II59">
            <v>50.942999999999998</v>
          </cell>
          <cell r="IJ59">
            <v>15.205</v>
          </cell>
          <cell r="IK59">
            <v>35.738</v>
          </cell>
          <cell r="IL59">
            <v>51.133000000000003</v>
          </cell>
          <cell r="IM59">
            <v>6.59</v>
          </cell>
          <cell r="IN59">
            <v>44.542999999999999</v>
          </cell>
          <cell r="IO59">
            <v>319.58</v>
          </cell>
          <cell r="IP59">
            <v>166.18</v>
          </cell>
          <cell r="IQ59">
            <v>153.4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124.562</v>
          </cell>
          <cell r="C71">
            <v>344.601</v>
          </cell>
          <cell r="D71">
            <v>199.215</v>
          </cell>
          <cell r="E71">
            <v>145.386</v>
          </cell>
          <cell r="F71">
            <v>236.93100000000001</v>
          </cell>
          <cell r="G71">
            <v>135.35400000000001</v>
          </cell>
          <cell r="H71">
            <v>101.577</v>
          </cell>
          <cell r="I71">
            <v>220.56</v>
          </cell>
          <cell r="J71">
            <v>130.35599999999999</v>
          </cell>
          <cell r="K71">
            <v>90.203999999999994</v>
          </cell>
          <cell r="L71">
            <v>171.00399999999999</v>
          </cell>
          <cell r="M71">
            <v>96.210999999999999</v>
          </cell>
          <cell r="N71">
            <v>74.793000000000006</v>
          </cell>
          <cell r="O71">
            <v>85.796999999999997</v>
          </cell>
          <cell r="P71">
            <v>61.97</v>
          </cell>
          <cell r="Q71">
            <v>23.827000000000002</v>
          </cell>
          <cell r="R71">
            <v>53.112000000000002</v>
          </cell>
          <cell r="S71">
            <v>26.100999999999999</v>
          </cell>
          <cell r="T71">
            <v>27.010999999999999</v>
          </cell>
          <cell r="U71">
            <v>32.094999999999999</v>
          </cell>
          <cell r="V71">
            <v>8.1389999999999993</v>
          </cell>
          <cell r="W71">
            <v>23.956</v>
          </cell>
          <cell r="X71">
            <v>191.446</v>
          </cell>
          <cell r="Y71">
            <v>108.41800000000001</v>
          </cell>
          <cell r="Z71">
            <v>83.028000000000006</v>
          </cell>
          <cell r="AA71">
            <v>114.044</v>
          </cell>
          <cell r="AB71">
            <v>79.578000000000003</v>
          </cell>
          <cell r="AC71">
            <v>34.466000000000001</v>
          </cell>
          <cell r="AD71">
            <v>49.404000000000003</v>
          </cell>
          <cell r="AE71">
            <v>20.170000000000002</v>
          </cell>
          <cell r="AF71">
            <v>29.234000000000002</v>
          </cell>
          <cell r="AG71">
            <v>27.998000000000001</v>
          </cell>
          <cell r="AH71">
            <v>8.67</v>
          </cell>
          <cell r="AI71">
            <v>19.327999999999999</v>
          </cell>
          <cell r="AJ71">
            <v>408.34399999999999</v>
          </cell>
          <cell r="AK71">
            <v>224.113</v>
          </cell>
          <cell r="AL71">
            <v>184.23099999999999</v>
          </cell>
          <cell r="AM71">
            <v>174.666</v>
          </cell>
          <cell r="AN71">
            <v>110.872</v>
          </cell>
          <cell r="AO71">
            <v>63.793999999999997</v>
          </cell>
          <cell r="AP71">
            <v>586.06200000000001</v>
          </cell>
          <cell r="AQ71">
            <v>272.59500000000003</v>
          </cell>
          <cell r="AR71">
            <v>313.46699999999998</v>
          </cell>
          <cell r="AS71">
            <v>4725.3789999999999</v>
          </cell>
          <cell r="AT71">
            <v>2519.4740000000002</v>
          </cell>
          <cell r="AU71">
            <v>2205.9050000000002</v>
          </cell>
          <cell r="AV71">
            <v>4008.5810000000001</v>
          </cell>
          <cell r="AW71">
            <v>2048.3719999999998</v>
          </cell>
          <cell r="AX71">
            <v>1960.2090000000001</v>
          </cell>
          <cell r="AY71">
            <v>3761.35</v>
          </cell>
          <cell r="AZ71">
            <v>1926.5050000000001</v>
          </cell>
          <cell r="BA71">
            <v>1834.845</v>
          </cell>
          <cell r="BB71">
            <v>114.05200000000001</v>
          </cell>
          <cell r="BC71">
            <v>47.841999999999999</v>
          </cell>
          <cell r="BD71">
            <v>66.209000000000003</v>
          </cell>
          <cell r="BE71">
            <v>131.71199999999999</v>
          </cell>
          <cell r="BF71">
            <v>73.712000000000003</v>
          </cell>
          <cell r="BG71">
            <v>58</v>
          </cell>
          <cell r="BH71">
            <v>3062.0390000000002</v>
          </cell>
          <cell r="BI71">
            <v>1625.59</v>
          </cell>
          <cell r="BJ71">
            <v>1436.45</v>
          </cell>
          <cell r="BK71">
            <v>238.458</v>
          </cell>
          <cell r="BL71">
            <v>70.302000000000007</v>
          </cell>
          <cell r="BM71">
            <v>168.15600000000001</v>
          </cell>
          <cell r="BN71">
            <v>68.656000000000006</v>
          </cell>
          <cell r="BO71">
            <v>35.817999999999998</v>
          </cell>
          <cell r="BP71">
            <v>32.838000000000001</v>
          </cell>
          <cell r="BQ71">
            <v>73.545000000000002</v>
          </cell>
          <cell r="BR71">
            <v>20.684000000000001</v>
          </cell>
          <cell r="BS71">
            <v>52.860999999999997</v>
          </cell>
          <cell r="BT71">
            <v>96.257000000000005</v>
          </cell>
          <cell r="BU71">
            <v>13.798999999999999</v>
          </cell>
          <cell r="BV71">
            <v>82.457999999999998</v>
          </cell>
          <cell r="BW71">
            <v>179.77</v>
          </cell>
          <cell r="BX71">
            <v>62.252000000000002</v>
          </cell>
          <cell r="BY71">
            <v>117.518</v>
          </cell>
          <cell r="BZ71">
            <v>59.040999999999997</v>
          </cell>
          <cell r="CA71">
            <v>39.170999999999999</v>
          </cell>
          <cell r="CB71">
            <v>19.87</v>
          </cell>
          <cell r="CC71">
            <v>66.608000000000004</v>
          </cell>
          <cell r="CD71">
            <v>12.515000000000001</v>
          </cell>
          <cell r="CE71">
            <v>54.093000000000004</v>
          </cell>
          <cell r="CF71">
            <v>54.121000000000002</v>
          </cell>
          <cell r="CG71">
            <v>10.566000000000001</v>
          </cell>
          <cell r="CH71">
            <v>43.555</v>
          </cell>
          <cell r="CI71">
            <v>528.31299999999999</v>
          </cell>
          <cell r="CJ71">
            <v>290.22800000000001</v>
          </cell>
          <cell r="CK71">
            <v>238.08500000000001</v>
          </cell>
          <cell r="CL71">
            <v>596.76400000000001</v>
          </cell>
          <cell r="CM71">
            <v>307.11200000000002</v>
          </cell>
          <cell r="CN71">
            <v>289.65199999999999</v>
          </cell>
          <cell r="CO71">
            <v>3411.817</v>
          </cell>
          <cell r="CP71">
            <v>1741.26</v>
          </cell>
          <cell r="CQ71">
            <v>1670.557</v>
          </cell>
          <cell r="CR71">
            <v>483.24799999999999</v>
          </cell>
          <cell r="CS71">
            <v>231.03899999999999</v>
          </cell>
          <cell r="CT71">
            <v>252.209</v>
          </cell>
          <cell r="CU71">
            <v>3525.3330000000001</v>
          </cell>
          <cell r="CV71">
            <v>1817.3320000000001</v>
          </cell>
          <cell r="CW71">
            <v>1708</v>
          </cell>
          <cell r="CX71">
            <v>796.49300000000005</v>
          </cell>
          <cell r="CY71">
            <v>400.21499999999997</v>
          </cell>
          <cell r="CZ71">
            <v>396.27800000000002</v>
          </cell>
          <cell r="DA71">
            <v>313.245</v>
          </cell>
          <cell r="DB71">
            <v>169.17599999999999</v>
          </cell>
          <cell r="DC71">
            <v>144.06899999999999</v>
          </cell>
          <cell r="DD71">
            <v>199.72900000000001</v>
          </cell>
          <cell r="DE71">
            <v>93.102999999999994</v>
          </cell>
          <cell r="DF71">
            <v>106.625</v>
          </cell>
          <cell r="DG71">
            <v>283.51900000000001</v>
          </cell>
          <cell r="DH71">
            <v>137.93600000000001</v>
          </cell>
          <cell r="DI71">
            <v>145.583</v>
          </cell>
          <cell r="DJ71">
            <v>3212.0880000000002</v>
          </cell>
          <cell r="DK71">
            <v>1648.1559999999999</v>
          </cell>
          <cell r="DL71">
            <v>1563.931</v>
          </cell>
          <cell r="DM71">
            <v>716.798</v>
          </cell>
          <cell r="DN71">
            <v>471.10199999999998</v>
          </cell>
          <cell r="DO71">
            <v>245.696</v>
          </cell>
          <cell r="DP71">
            <v>439.83199999999999</v>
          </cell>
          <cell r="DQ71">
            <v>299.91699999999997</v>
          </cell>
          <cell r="DR71">
            <v>139.91499999999999</v>
          </cell>
          <cell r="DS71">
            <v>40.090000000000003</v>
          </cell>
          <cell r="DT71">
            <v>25.081</v>
          </cell>
          <cell r="DU71">
            <v>15.009</v>
          </cell>
          <cell r="DV71">
            <v>10.782</v>
          </cell>
          <cell r="DW71">
            <v>9.6080000000000005</v>
          </cell>
          <cell r="DX71">
            <v>1.1739999999999999</v>
          </cell>
          <cell r="DY71">
            <v>15.887</v>
          </cell>
          <cell r="DZ71">
            <v>11.39</v>
          </cell>
          <cell r="EA71">
            <v>4.4969999999999999</v>
          </cell>
          <cell r="EB71">
            <v>13.420999999999999</v>
          </cell>
          <cell r="EC71">
            <v>4.0839999999999996</v>
          </cell>
          <cell r="ED71">
            <v>9.3379999999999992</v>
          </cell>
          <cell r="EE71">
            <v>27.154</v>
          </cell>
          <cell r="EF71">
            <v>11.907</v>
          </cell>
          <cell r="EG71">
            <v>15.247</v>
          </cell>
          <cell r="EH71">
            <v>10.911</v>
          </cell>
          <cell r="EI71">
            <v>8.0280000000000005</v>
          </cell>
          <cell r="EJ71">
            <v>2.883</v>
          </cell>
          <cell r="EK71">
            <v>6.2220000000000004</v>
          </cell>
          <cell r="EL71">
            <v>1.986</v>
          </cell>
          <cell r="EM71">
            <v>4.2370000000000001</v>
          </cell>
          <cell r="EN71">
            <v>10.021000000000001</v>
          </cell>
          <cell r="EO71">
            <v>1.8939999999999999</v>
          </cell>
          <cell r="EP71">
            <v>8.1270000000000007</v>
          </cell>
          <cell r="EQ71">
            <v>209.72200000000001</v>
          </cell>
          <cell r="ER71">
            <v>134.197</v>
          </cell>
          <cell r="ES71">
            <v>75.525999999999996</v>
          </cell>
          <cell r="ET71">
            <v>4548.366</v>
          </cell>
          <cell r="EU71">
            <v>2376.8850000000002</v>
          </cell>
          <cell r="EV71">
            <v>2171.4810000000002</v>
          </cell>
          <cell r="EW71">
            <v>451.98200000000003</v>
          </cell>
          <cell r="EX71">
            <v>231.245</v>
          </cell>
          <cell r="EY71">
            <v>220.73699999999999</v>
          </cell>
          <cell r="EZ71">
            <v>218.15899999999999</v>
          </cell>
          <cell r="FA71">
            <v>121.633</v>
          </cell>
          <cell r="FB71">
            <v>96.525999999999996</v>
          </cell>
          <cell r="FC71">
            <v>98.385000000000005</v>
          </cell>
          <cell r="FD71">
            <v>50.223999999999997</v>
          </cell>
          <cell r="FE71">
            <v>48.161999999999999</v>
          </cell>
          <cell r="FF71">
            <v>119.19799999999999</v>
          </cell>
          <cell r="FG71">
            <v>70.832999999999998</v>
          </cell>
          <cell r="FH71">
            <v>48.365000000000002</v>
          </cell>
          <cell r="FI71">
            <v>139.917</v>
          </cell>
          <cell r="FJ71">
            <v>74.027000000000001</v>
          </cell>
          <cell r="FK71">
            <v>65.89</v>
          </cell>
          <cell r="FL71">
            <v>77.346999999999994</v>
          </cell>
          <cell r="FM71">
            <v>46.71</v>
          </cell>
          <cell r="FN71">
            <v>30.635999999999999</v>
          </cell>
          <cell r="FO71">
            <v>80.525999999999996</v>
          </cell>
          <cell r="FP71">
            <v>51.031999999999996</v>
          </cell>
          <cell r="FQ71">
            <v>29.492999999999999</v>
          </cell>
          <cell r="FR71">
            <v>55.713000000000001</v>
          </cell>
          <cell r="FS71">
            <v>27.568000000000001</v>
          </cell>
          <cell r="FT71">
            <v>28.145</v>
          </cell>
          <cell r="FU71">
            <v>25.518000000000001</v>
          </cell>
          <cell r="FV71">
            <v>19.902999999999999</v>
          </cell>
          <cell r="FW71">
            <v>5.6159999999999997</v>
          </cell>
          <cell r="FX71">
            <v>15.814</v>
          </cell>
          <cell r="FY71">
            <v>4.2190000000000003</v>
          </cell>
          <cell r="FZ71">
            <v>11.595000000000001</v>
          </cell>
          <cell r="GA71">
            <v>14.381</v>
          </cell>
          <cell r="GB71">
            <v>3.4460000000000002</v>
          </cell>
          <cell r="GC71">
            <v>10.933999999999999</v>
          </cell>
          <cell r="GD71">
            <v>81.92</v>
          </cell>
          <cell r="GE71">
            <v>43.031999999999996</v>
          </cell>
          <cell r="GF71">
            <v>38.887999999999998</v>
          </cell>
          <cell r="GG71">
            <v>44.241999999999997</v>
          </cell>
          <cell r="GH71">
            <v>30.117999999999999</v>
          </cell>
          <cell r="GI71">
            <v>14.122999999999999</v>
          </cell>
          <cell r="GJ71">
            <v>25.468</v>
          </cell>
          <cell r="GK71">
            <v>11.243</v>
          </cell>
          <cell r="GL71">
            <v>14.225</v>
          </cell>
          <cell r="GM71">
            <v>12.21</v>
          </cell>
          <cell r="GN71">
            <v>1.671</v>
          </cell>
          <cell r="GO71">
            <v>10.539</v>
          </cell>
          <cell r="GP71">
            <v>144.45599999999999</v>
          </cell>
          <cell r="GQ71">
            <v>78.739000000000004</v>
          </cell>
          <cell r="GR71">
            <v>65.716999999999999</v>
          </cell>
          <cell r="GS71">
            <v>73.701999999999998</v>
          </cell>
          <cell r="GT71">
            <v>42.893999999999998</v>
          </cell>
          <cell r="GU71">
            <v>30.809000000000001</v>
          </cell>
          <cell r="GV71">
            <v>233.82300000000001</v>
          </cell>
          <cell r="GW71">
            <v>109.61199999999999</v>
          </cell>
          <cell r="GX71">
            <v>124.211</v>
          </cell>
          <cell r="GY71">
            <v>4096.384</v>
          </cell>
          <cell r="GZ71">
            <v>2145.6410000000001</v>
          </cell>
          <cell r="HA71">
            <v>1950.7429999999999</v>
          </cell>
          <cell r="HB71">
            <v>3145.15</v>
          </cell>
          <cell r="HC71">
            <v>1535.68</v>
          </cell>
          <cell r="HD71">
            <v>1609.471</v>
          </cell>
          <cell r="HE71">
            <v>3020.0790000000002</v>
          </cell>
          <cell r="HF71">
            <v>1484.8</v>
          </cell>
          <cell r="HG71">
            <v>1535.28</v>
          </cell>
          <cell r="HH71">
            <v>69.873999999999995</v>
          </cell>
          <cell r="HI71">
            <v>28.26</v>
          </cell>
          <cell r="HJ71">
            <v>41.613999999999997</v>
          </cell>
          <cell r="HK71">
            <v>54.545000000000002</v>
          </cell>
          <cell r="HL71">
            <v>22.170999999999999</v>
          </cell>
          <cell r="HM71">
            <v>32.374000000000002</v>
          </cell>
          <cell r="HN71">
            <v>2493.0859999999998</v>
          </cell>
          <cell r="HO71">
            <v>1246.038</v>
          </cell>
          <cell r="HP71">
            <v>1247.048</v>
          </cell>
          <cell r="HQ71">
            <v>141.47800000000001</v>
          </cell>
          <cell r="HR71">
            <v>40.398000000000003</v>
          </cell>
          <cell r="HS71">
            <v>101.07899999999999</v>
          </cell>
          <cell r="HT71">
            <v>42.826999999999998</v>
          </cell>
          <cell r="HU71">
            <v>22.414999999999999</v>
          </cell>
          <cell r="HV71">
            <v>20.411999999999999</v>
          </cell>
          <cell r="HW71">
            <v>40.207999999999998</v>
          </cell>
          <cell r="HX71">
            <v>9.0039999999999996</v>
          </cell>
          <cell r="HY71">
            <v>31.204000000000001</v>
          </cell>
          <cell r="HZ71">
            <v>58.444000000000003</v>
          </cell>
          <cell r="IA71">
            <v>8.98</v>
          </cell>
          <cell r="IB71">
            <v>49.463000000000001</v>
          </cell>
          <cell r="IC71">
            <v>153.435</v>
          </cell>
          <cell r="ID71">
            <v>55.298999999999999</v>
          </cell>
          <cell r="IE71">
            <v>98.135999999999996</v>
          </cell>
          <cell r="IF71">
            <v>50.747</v>
          </cell>
          <cell r="IG71">
            <v>29.641999999999999</v>
          </cell>
          <cell r="IH71">
            <v>21.105</v>
          </cell>
          <cell r="II71">
            <v>49.418999999999997</v>
          </cell>
          <cell r="IJ71">
            <v>16.279</v>
          </cell>
          <cell r="IK71">
            <v>33.14</v>
          </cell>
          <cell r="IL71">
            <v>53.268999999999998</v>
          </cell>
          <cell r="IM71">
            <v>9.3780000000000001</v>
          </cell>
          <cell r="IN71">
            <v>43.890999999999998</v>
          </cell>
          <cell r="IO71">
            <v>357.15199999999999</v>
          </cell>
          <cell r="IP71">
            <v>193.94399999999999</v>
          </cell>
          <cell r="IQ71">
            <v>163.208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135.012</v>
          </cell>
          <cell r="C83">
            <v>289.46300000000002</v>
          </cell>
          <cell r="D83">
            <v>155.59399999999999</v>
          </cell>
          <cell r="E83">
            <v>133.869</v>
          </cell>
          <cell r="F83">
            <v>206.142</v>
          </cell>
          <cell r="G83">
            <v>109.361</v>
          </cell>
          <cell r="H83">
            <v>96.781000000000006</v>
          </cell>
          <cell r="I83">
            <v>170.501</v>
          </cell>
          <cell r="J83">
            <v>99.594999999999999</v>
          </cell>
          <cell r="K83">
            <v>70.906000000000006</v>
          </cell>
          <cell r="L83">
            <v>169.75399999999999</v>
          </cell>
          <cell r="M83">
            <v>84.974999999999994</v>
          </cell>
          <cell r="N83">
            <v>84.778999999999996</v>
          </cell>
          <cell r="O83">
            <v>67.478999999999999</v>
          </cell>
          <cell r="P83">
            <v>43.512999999999998</v>
          </cell>
          <cell r="Q83">
            <v>23.966000000000001</v>
          </cell>
          <cell r="R83">
            <v>62.326999999999998</v>
          </cell>
          <cell r="S83">
            <v>33.615000000000002</v>
          </cell>
          <cell r="T83">
            <v>28.712</v>
          </cell>
          <cell r="U83">
            <v>39.947000000000003</v>
          </cell>
          <cell r="V83">
            <v>7.8460000000000001</v>
          </cell>
          <cell r="W83">
            <v>32.100999999999999</v>
          </cell>
          <cell r="X83">
            <v>159.22999999999999</v>
          </cell>
          <cell r="Y83">
            <v>83.436000000000007</v>
          </cell>
          <cell r="Z83">
            <v>75.793999999999997</v>
          </cell>
          <cell r="AA83">
            <v>83.192999999999998</v>
          </cell>
          <cell r="AB83">
            <v>54.966000000000001</v>
          </cell>
          <cell r="AC83">
            <v>28.227</v>
          </cell>
          <cell r="AD83">
            <v>45.999000000000002</v>
          </cell>
          <cell r="AE83">
            <v>20.981000000000002</v>
          </cell>
          <cell r="AF83">
            <v>25.018000000000001</v>
          </cell>
          <cell r="AG83">
            <v>30.038</v>
          </cell>
          <cell r="AH83">
            <v>7.4889999999999999</v>
          </cell>
          <cell r="AI83">
            <v>22.55</v>
          </cell>
          <cell r="AJ83">
            <v>348.67899999999997</v>
          </cell>
          <cell r="AK83">
            <v>183.84299999999999</v>
          </cell>
          <cell r="AL83">
            <v>164.83600000000001</v>
          </cell>
          <cell r="AM83">
            <v>150.80600000000001</v>
          </cell>
          <cell r="AN83">
            <v>84.162999999999997</v>
          </cell>
          <cell r="AO83">
            <v>66.643000000000001</v>
          </cell>
          <cell r="AP83">
            <v>559.495</v>
          </cell>
          <cell r="AQ83">
            <v>267.74799999999999</v>
          </cell>
          <cell r="AR83">
            <v>291.74700000000001</v>
          </cell>
          <cell r="AS83">
            <v>4825.7089999999998</v>
          </cell>
          <cell r="AT83">
            <v>2576.8670000000002</v>
          </cell>
          <cell r="AU83">
            <v>2248.8420000000001</v>
          </cell>
          <cell r="AV83">
            <v>4124.2439999999997</v>
          </cell>
          <cell r="AW83">
            <v>2142.1619999999998</v>
          </cell>
          <cell r="AX83">
            <v>1982.0820000000001</v>
          </cell>
          <cell r="AY83">
            <v>3882.181</v>
          </cell>
          <cell r="AZ83">
            <v>2022.3720000000001</v>
          </cell>
          <cell r="BA83">
            <v>1859.809</v>
          </cell>
          <cell r="BB83">
            <v>139.03200000000001</v>
          </cell>
          <cell r="BC83">
            <v>62.402999999999999</v>
          </cell>
          <cell r="BD83">
            <v>76.63</v>
          </cell>
          <cell r="BE83">
            <v>96.959000000000003</v>
          </cell>
          <cell r="BF83">
            <v>53.023000000000003</v>
          </cell>
          <cell r="BG83">
            <v>43.936</v>
          </cell>
          <cell r="BH83">
            <v>3033.2620000000002</v>
          </cell>
          <cell r="BI83">
            <v>1616.202</v>
          </cell>
          <cell r="BJ83">
            <v>1417.06</v>
          </cell>
          <cell r="BK83">
            <v>296.55099999999999</v>
          </cell>
          <cell r="BL83">
            <v>114.851</v>
          </cell>
          <cell r="BM83">
            <v>181.7</v>
          </cell>
          <cell r="BN83">
            <v>77.956999999999994</v>
          </cell>
          <cell r="BO83">
            <v>51.86</v>
          </cell>
          <cell r="BP83">
            <v>26.097000000000001</v>
          </cell>
          <cell r="BQ83">
            <v>119.227</v>
          </cell>
          <cell r="BR83">
            <v>50.835999999999999</v>
          </cell>
          <cell r="BS83">
            <v>68.391000000000005</v>
          </cell>
          <cell r="BT83">
            <v>99.366</v>
          </cell>
          <cell r="BU83">
            <v>12.154999999999999</v>
          </cell>
          <cell r="BV83">
            <v>87.210999999999999</v>
          </cell>
          <cell r="BW83">
            <v>247.38399999999999</v>
          </cell>
          <cell r="BX83">
            <v>102.145</v>
          </cell>
          <cell r="BY83">
            <v>145.239</v>
          </cell>
          <cell r="BZ83">
            <v>87.718999999999994</v>
          </cell>
          <cell r="CA83">
            <v>57.85</v>
          </cell>
          <cell r="CB83">
            <v>29.869</v>
          </cell>
          <cell r="CC83">
            <v>86.588999999999999</v>
          </cell>
          <cell r="CD83">
            <v>28.643000000000001</v>
          </cell>
          <cell r="CE83">
            <v>57.945999999999998</v>
          </cell>
          <cell r="CF83">
            <v>73.075000000000003</v>
          </cell>
          <cell r="CG83">
            <v>15.651</v>
          </cell>
          <cell r="CH83">
            <v>57.424999999999997</v>
          </cell>
          <cell r="CI83">
            <v>547.04700000000003</v>
          </cell>
          <cell r="CJ83">
            <v>308.96499999999997</v>
          </cell>
          <cell r="CK83">
            <v>238.083</v>
          </cell>
          <cell r="CL83">
            <v>547.53899999999999</v>
          </cell>
          <cell r="CM83">
            <v>288.44600000000003</v>
          </cell>
          <cell r="CN83">
            <v>259.09300000000002</v>
          </cell>
          <cell r="CO83">
            <v>3576.7049999999999</v>
          </cell>
          <cell r="CP83">
            <v>1853.7159999999999</v>
          </cell>
          <cell r="CQ83">
            <v>1722.9880000000001</v>
          </cell>
          <cell r="CR83">
            <v>502.21100000000001</v>
          </cell>
          <cell r="CS83">
            <v>244.18899999999999</v>
          </cell>
          <cell r="CT83">
            <v>258.02100000000002</v>
          </cell>
          <cell r="CU83">
            <v>3622.0329999999999</v>
          </cell>
          <cell r="CV83">
            <v>1897.973</v>
          </cell>
          <cell r="CW83">
            <v>1724.06</v>
          </cell>
          <cell r="CX83">
            <v>787.52</v>
          </cell>
          <cell r="CY83">
            <v>397.78399999999999</v>
          </cell>
          <cell r="CZ83">
            <v>389.73599999999999</v>
          </cell>
          <cell r="DA83">
            <v>285.30900000000003</v>
          </cell>
          <cell r="DB83">
            <v>153.59399999999999</v>
          </cell>
          <cell r="DC83">
            <v>131.715</v>
          </cell>
          <cell r="DD83">
            <v>239.98099999999999</v>
          </cell>
          <cell r="DE83">
            <v>109.33799999999999</v>
          </cell>
          <cell r="DF83">
            <v>130.643</v>
          </cell>
          <cell r="DG83">
            <v>262.23</v>
          </cell>
          <cell r="DH83">
            <v>134.851</v>
          </cell>
          <cell r="DI83">
            <v>127.379</v>
          </cell>
          <cell r="DJ83">
            <v>3336.7240000000002</v>
          </cell>
          <cell r="DK83">
            <v>1744.3779999999999</v>
          </cell>
          <cell r="DL83">
            <v>1592.346</v>
          </cell>
          <cell r="DM83">
            <v>701.46500000000003</v>
          </cell>
          <cell r="DN83">
            <v>434.70499999999998</v>
          </cell>
          <cell r="DO83">
            <v>266.76</v>
          </cell>
          <cell r="DP83">
            <v>404.35700000000003</v>
          </cell>
          <cell r="DQ83">
            <v>257.61900000000003</v>
          </cell>
          <cell r="DR83">
            <v>146.738</v>
          </cell>
          <cell r="DS83">
            <v>46.109000000000002</v>
          </cell>
          <cell r="DT83">
            <v>22.539000000000001</v>
          </cell>
          <cell r="DU83">
            <v>23.571000000000002</v>
          </cell>
          <cell r="DV83">
            <v>14.166</v>
          </cell>
          <cell r="DW83">
            <v>9.4429999999999996</v>
          </cell>
          <cell r="DX83">
            <v>4.7229999999999999</v>
          </cell>
          <cell r="DY83">
            <v>16.834</v>
          </cell>
          <cell r="DZ83">
            <v>9.1240000000000006</v>
          </cell>
          <cell r="EA83">
            <v>7.71</v>
          </cell>
          <cell r="EB83">
            <v>15.109</v>
          </cell>
          <cell r="EC83">
            <v>3.9710000000000001</v>
          </cell>
          <cell r="ED83">
            <v>11.138</v>
          </cell>
          <cell r="EE83">
            <v>69.537999999999997</v>
          </cell>
          <cell r="EF83">
            <v>34.671999999999997</v>
          </cell>
          <cell r="EG83">
            <v>34.866</v>
          </cell>
          <cell r="EH83">
            <v>25.33</v>
          </cell>
          <cell r="EI83">
            <v>15.872999999999999</v>
          </cell>
          <cell r="EJ83">
            <v>9.4559999999999995</v>
          </cell>
          <cell r="EK83">
            <v>23.039000000000001</v>
          </cell>
          <cell r="EL83">
            <v>14.647</v>
          </cell>
          <cell r="EM83">
            <v>8.391</v>
          </cell>
          <cell r="EN83">
            <v>21.17</v>
          </cell>
          <cell r="EO83">
            <v>4.1520000000000001</v>
          </cell>
          <cell r="EP83">
            <v>17.018999999999998</v>
          </cell>
          <cell r="EQ83">
            <v>181.46</v>
          </cell>
          <cell r="ER83">
            <v>119.875</v>
          </cell>
          <cell r="ES83">
            <v>61.585000000000001</v>
          </cell>
          <cell r="ET83">
            <v>4545.1970000000001</v>
          </cell>
          <cell r="EU83">
            <v>2356.83</v>
          </cell>
          <cell r="EV83">
            <v>2188.3670000000002</v>
          </cell>
          <cell r="EW83">
            <v>454.35899999999998</v>
          </cell>
          <cell r="EX83">
            <v>231.68799999999999</v>
          </cell>
          <cell r="EY83">
            <v>222.67</v>
          </cell>
          <cell r="EZ83">
            <v>222.67599999999999</v>
          </cell>
          <cell r="FA83">
            <v>113.89100000000001</v>
          </cell>
          <cell r="FB83">
            <v>108.785</v>
          </cell>
          <cell r="FC83">
            <v>98.046000000000006</v>
          </cell>
          <cell r="FD83">
            <v>47.808999999999997</v>
          </cell>
          <cell r="FE83">
            <v>50.237000000000002</v>
          </cell>
          <cell r="FF83">
            <v>123.836</v>
          </cell>
          <cell r="FG83">
            <v>65.287999999999997</v>
          </cell>
          <cell r="FH83">
            <v>58.548000000000002</v>
          </cell>
          <cell r="FI83">
            <v>113.697</v>
          </cell>
          <cell r="FJ83">
            <v>57.759</v>
          </cell>
          <cell r="FK83">
            <v>55.939</v>
          </cell>
          <cell r="FL83">
            <v>107.678</v>
          </cell>
          <cell r="FM83">
            <v>55.02</v>
          </cell>
          <cell r="FN83">
            <v>52.658000000000001</v>
          </cell>
          <cell r="FO83">
            <v>73.813000000000002</v>
          </cell>
          <cell r="FP83">
            <v>38.085000000000001</v>
          </cell>
          <cell r="FQ83">
            <v>35.728000000000002</v>
          </cell>
          <cell r="FR83">
            <v>66.721999999999994</v>
          </cell>
          <cell r="FS83">
            <v>33.997999999999998</v>
          </cell>
          <cell r="FT83">
            <v>32.723999999999997</v>
          </cell>
          <cell r="FU83">
            <v>32.604999999999997</v>
          </cell>
          <cell r="FV83">
            <v>20.895</v>
          </cell>
          <cell r="FW83">
            <v>11.71</v>
          </cell>
          <cell r="FX83">
            <v>22.559000000000001</v>
          </cell>
          <cell r="FY83">
            <v>9.7840000000000007</v>
          </cell>
          <cell r="FZ83">
            <v>12.775</v>
          </cell>
          <cell r="GA83">
            <v>11.558</v>
          </cell>
          <cell r="GB83">
            <v>3.319</v>
          </cell>
          <cell r="GC83">
            <v>8.2390000000000008</v>
          </cell>
          <cell r="GD83">
            <v>82.141000000000005</v>
          </cell>
          <cell r="GE83">
            <v>41.808</v>
          </cell>
          <cell r="GF83">
            <v>40.332999999999998</v>
          </cell>
          <cell r="GG83">
            <v>37.581000000000003</v>
          </cell>
          <cell r="GH83">
            <v>24.404</v>
          </cell>
          <cell r="GI83">
            <v>13.177</v>
          </cell>
          <cell r="GJ83">
            <v>33.347000000000001</v>
          </cell>
          <cell r="GK83">
            <v>16.161999999999999</v>
          </cell>
          <cell r="GL83">
            <v>17.184999999999999</v>
          </cell>
          <cell r="GM83">
            <v>11.212999999999999</v>
          </cell>
          <cell r="GN83">
            <v>1.242</v>
          </cell>
          <cell r="GO83">
            <v>9.9710000000000001</v>
          </cell>
          <cell r="GP83">
            <v>135.48400000000001</v>
          </cell>
          <cell r="GQ83">
            <v>69.947000000000003</v>
          </cell>
          <cell r="GR83">
            <v>65.537000000000006</v>
          </cell>
          <cell r="GS83">
            <v>87.192999999999998</v>
          </cell>
          <cell r="GT83">
            <v>43.945</v>
          </cell>
          <cell r="GU83">
            <v>43.247999999999998</v>
          </cell>
          <cell r="GV83">
            <v>231.68199999999999</v>
          </cell>
          <cell r="GW83">
            <v>117.797</v>
          </cell>
          <cell r="GX83">
            <v>113.88500000000001</v>
          </cell>
          <cell r="GY83">
            <v>4090.8389999999999</v>
          </cell>
          <cell r="GZ83">
            <v>2125.1419999999998</v>
          </cell>
          <cell r="HA83">
            <v>1965.6969999999999</v>
          </cell>
          <cell r="HB83">
            <v>3125.6260000000002</v>
          </cell>
          <cell r="HC83">
            <v>1502.8040000000001</v>
          </cell>
          <cell r="HD83">
            <v>1622.8209999999999</v>
          </cell>
          <cell r="HE83">
            <v>3003.3820000000001</v>
          </cell>
          <cell r="HF83">
            <v>1456.5219999999999</v>
          </cell>
          <cell r="HG83">
            <v>1546.86</v>
          </cell>
          <cell r="HH83">
            <v>67.863</v>
          </cell>
          <cell r="HI83">
            <v>21.891999999999999</v>
          </cell>
          <cell r="HJ83">
            <v>45.970999999999997</v>
          </cell>
          <cell r="HK83">
            <v>53.536999999999999</v>
          </cell>
          <cell r="HL83">
            <v>24.055</v>
          </cell>
          <cell r="HM83">
            <v>29.481999999999999</v>
          </cell>
          <cell r="HN83">
            <v>2366.5100000000002</v>
          </cell>
          <cell r="HO83">
            <v>1165.556</v>
          </cell>
          <cell r="HP83">
            <v>1200.9549999999999</v>
          </cell>
          <cell r="HQ83">
            <v>191.93299999999999</v>
          </cell>
          <cell r="HR83">
            <v>63.832999999999998</v>
          </cell>
          <cell r="HS83">
            <v>128.1</v>
          </cell>
          <cell r="HT83">
            <v>52.609000000000002</v>
          </cell>
          <cell r="HU83">
            <v>28.946999999999999</v>
          </cell>
          <cell r="HV83">
            <v>23.663</v>
          </cell>
          <cell r="HW83">
            <v>67.954999999999998</v>
          </cell>
          <cell r="HX83">
            <v>24.513000000000002</v>
          </cell>
          <cell r="HY83">
            <v>43.441000000000003</v>
          </cell>
          <cell r="HZ83">
            <v>71.369</v>
          </cell>
          <cell r="IA83">
            <v>10.372999999999999</v>
          </cell>
          <cell r="IB83">
            <v>60.996000000000002</v>
          </cell>
          <cell r="IC83">
            <v>202.83</v>
          </cell>
          <cell r="ID83">
            <v>86.126999999999995</v>
          </cell>
          <cell r="IE83">
            <v>116.70399999999999</v>
          </cell>
          <cell r="IF83">
            <v>67.762</v>
          </cell>
          <cell r="IG83">
            <v>48.406999999999996</v>
          </cell>
          <cell r="IH83">
            <v>19.355</v>
          </cell>
          <cell r="II83">
            <v>66.215999999999994</v>
          </cell>
          <cell r="IJ83">
            <v>25.512</v>
          </cell>
          <cell r="IK83">
            <v>40.704999999999998</v>
          </cell>
          <cell r="IL83">
            <v>68.852000000000004</v>
          </cell>
          <cell r="IM83">
            <v>12.208</v>
          </cell>
          <cell r="IN83">
            <v>56.643999999999998</v>
          </cell>
          <cell r="IO83">
            <v>364.35199999999998</v>
          </cell>
          <cell r="IP83">
            <v>187.28899999999999</v>
          </cell>
          <cell r="IQ83">
            <v>177.06299999999999</v>
          </cell>
        </row>
      </sheetData>
      <sheetData sheetId="7">
        <row r="1">
          <cell r="B1" t="str">
            <v>&gt; 45-64 years ;  &gt;&gt;&gt; Promoted last year ;  Persons ;</v>
          </cell>
          <cell r="C1" t="str">
            <v>&gt; 45-64 years ;  &gt;&gt;&gt; Promoted last year ;  &gt; Males ;</v>
          </cell>
          <cell r="D1" t="str">
            <v>&gt; 45-64 years ;  &gt;&gt;&gt; Promoted last year ;  &gt; Females ;</v>
          </cell>
          <cell r="E1" t="str">
            <v>&gt; 45-64 years ;  &gt;&gt;&gt; Was not promoted last year ;  Persons ;</v>
          </cell>
          <cell r="F1" t="str">
            <v>&gt; 45-64 years ;  &gt;&gt;&gt; Was not promoted last year ;  &gt; Males ;</v>
          </cell>
          <cell r="G1" t="str">
            <v>&gt; 45-64 years ;  &gt;&gt;&gt; Was not promoted last year ;  &gt; Females ;</v>
          </cell>
          <cell r="H1" t="str">
            <v>&gt; 45-64 years ;  &gt;&gt;&gt; Transferred last year ;  Persons ;</v>
          </cell>
          <cell r="I1" t="str">
            <v>&gt; 45-64 years ;  &gt;&gt;&gt; Transferred last year ;  &gt; Males ;</v>
          </cell>
          <cell r="J1" t="str">
            <v>&gt; 45-64 years ;  &gt;&gt;&gt; Transferred last year ;  &gt; Females ;</v>
          </cell>
          <cell r="K1" t="str">
            <v>&gt; 45-64 years ;  &gt;&gt;&gt; Was not transferred last year ;  Persons ;</v>
          </cell>
          <cell r="L1" t="str">
            <v>&gt; 45-64 years ;  &gt;&gt;&gt; Was not transferred last year ;  &gt; Males ;</v>
          </cell>
          <cell r="M1" t="str">
            <v>&gt; 45-64 years ;  &gt;&gt;&gt; Was not transferred last year ;  &gt; Females ;</v>
          </cell>
          <cell r="N1" t="str">
            <v>&gt; 45-64 years ;  &gt;&gt;&gt; Promoted or transferred last year ;  Persons ;</v>
          </cell>
          <cell r="O1" t="str">
            <v>&gt; 45-64 years ;  &gt;&gt;&gt; Promoted or transferred last year ;  &gt; Males ;</v>
          </cell>
          <cell r="P1" t="str">
            <v>&gt; 45-64 years ;  &gt;&gt;&gt; Promoted or transferred last year ;  &gt; Females ;</v>
          </cell>
          <cell r="Q1" t="str">
            <v>&gt; 45-64 years ;  &gt;&gt;&gt;&gt; Promoted and transferred last year ;  Persons ;</v>
          </cell>
          <cell r="R1" t="str">
            <v>&gt; 45-64 years ;  &gt;&gt;&gt;&gt; Promoted and transferred last year ;  &gt; Males ;</v>
          </cell>
          <cell r="S1" t="str">
            <v>&gt; 45-64 years ;  &gt;&gt;&gt;&gt; Promoted and transferred last year ;  &gt; Females ;</v>
          </cell>
          <cell r="T1" t="str">
            <v>&gt; 45-64 years ;  &gt;&gt;&gt;&gt; Promoted only last year ;  Persons ;</v>
          </cell>
          <cell r="U1" t="str">
            <v>&gt; 45-64 years ;  &gt;&gt;&gt;&gt; Promoted only last year ;  &gt; Males ;</v>
          </cell>
          <cell r="V1" t="str">
            <v>&gt; 45-64 years ;  &gt;&gt;&gt;&gt; Promoted only last year ;  &gt; Females ;</v>
          </cell>
          <cell r="W1" t="str">
            <v>&gt; 45-64 years ;  &gt;&gt;&gt;&gt; Transferred only last year ;  Persons ;</v>
          </cell>
          <cell r="X1" t="str">
            <v>&gt; 45-64 years ;  &gt;&gt;&gt;&gt; Transferred only last year ;  &gt; Males ;</v>
          </cell>
          <cell r="Y1" t="str">
            <v>&gt; 45-64 years ;  &gt;&gt;&gt;&gt; Transferred only last year ;  &gt; Females ;</v>
          </cell>
          <cell r="Z1" t="str">
            <v>&gt; 45-64 years ;  &gt;&gt;&gt; Was not promoted or transferred last year ;  Persons ;</v>
          </cell>
          <cell r="AA1" t="str">
            <v>&gt; 45-64 years ;  &gt;&gt;&gt; Was not promoted or transferred last year ;  &gt; Males ;</v>
          </cell>
          <cell r="AB1" t="str">
            <v>&gt; 45-64 years ;  &gt;&gt;&gt; Was not promoted or transferred last year ;  &gt; Females ;</v>
          </cell>
          <cell r="AC1" t="str">
            <v>&gt; 45-64 years ;  &gt;&gt; Owner managers and contributing family workers ;  Persons ;</v>
          </cell>
          <cell r="AD1" t="str">
            <v>&gt; 45-64 years ;  &gt;&gt; Owner managers and contributing family workers ;  &gt; Males ;</v>
          </cell>
          <cell r="AE1" t="str">
            <v>&gt; 45-64 years ;  &gt;&gt; Owner managers and contributing family workers ;  &gt; Females ;</v>
          </cell>
          <cell r="AF1" t="str">
            <v>&gt; 45-64 years ;  &gt;&gt;&gt; No change in usual weekly hours last year ;  Persons ;</v>
          </cell>
          <cell r="AG1" t="str">
            <v>&gt; 45-64 years ;  &gt;&gt;&gt; No change in usual weekly hours last year ;  &gt; Males ;</v>
          </cell>
          <cell r="AH1" t="str">
            <v>&gt; 45-64 years ;  &gt;&gt;&gt; No change in usual weekly hours last year ;  &gt; Females ;</v>
          </cell>
          <cell r="AI1" t="str">
            <v>&gt; 45-64 years ;  &gt;&gt;&gt; Usual weekly hours increased last year ;  Persons ;</v>
          </cell>
          <cell r="AJ1" t="str">
            <v>&gt; 45-64 years ;  &gt;&gt;&gt; Usual weekly hours increased last year ;  &gt; Males ;</v>
          </cell>
          <cell r="AK1" t="str">
            <v>&gt; 45-64 years ;  &gt;&gt;&gt; Usual weekly hours increased last year ;  &gt; Females ;</v>
          </cell>
          <cell r="AL1" t="str">
            <v>&gt; 45-64 years ;  &gt;&gt;&gt;&gt; Usual weekly hours increased with more full-time hours last year ;  Persons ;</v>
          </cell>
          <cell r="AM1" t="str">
            <v>&gt; 45-64 years ;  &gt;&gt;&gt;&gt; Usual weekly hours increased with more full-time hours last year ;  &gt; Males ;</v>
          </cell>
          <cell r="AN1" t="str">
            <v>&gt; 45-64 years ;  &gt;&gt;&gt;&gt; Usual weekly hours increased with more full-time hours last year ;  &gt; Females ;</v>
          </cell>
          <cell r="AO1" t="str">
            <v>&gt; 45-64 years ;  &gt;&gt;&gt;&gt; Usual weekly hours increased from part-time to full-time hours last year ;  Persons ;</v>
          </cell>
          <cell r="AP1" t="str">
            <v>&gt; 45-64 years ;  &gt;&gt;&gt;&gt; Usual weekly hours increased from part-time to full-time hours last year ;  &gt; Males ;</v>
          </cell>
          <cell r="AQ1" t="str">
            <v>&gt; 45-64 years ;  &gt;&gt;&gt;&gt; Usual weekly hours increased from part-time to full-time hours last year ;  &gt; Females ;</v>
          </cell>
          <cell r="AR1" t="str">
            <v>&gt; 45-64 years ;  &gt;&gt;&gt;&gt; Usual weekly hours increased with more part-time hours last year ;  Persons ;</v>
          </cell>
          <cell r="AS1" t="str">
            <v>&gt; 45-64 years ;  &gt;&gt;&gt;&gt; Usual weekly hours increased with more part-time hours last year ;  &gt; Males ;</v>
          </cell>
          <cell r="AT1" t="str">
            <v>&gt; 45-64 years ;  &gt;&gt;&gt;&gt; Usual weekly hours increased with more part-time hours last year ;  &gt; Females ;</v>
          </cell>
          <cell r="AU1" t="str">
            <v>&gt; 45-64 years ;  &gt;&gt;&gt; Usual weekly hours decreased last year ;  Persons ;</v>
          </cell>
          <cell r="AV1" t="str">
            <v>&gt; 45-64 years ;  &gt;&gt;&gt; Usual weekly hours decreased last year ;  &gt; Males ;</v>
          </cell>
          <cell r="AW1" t="str">
            <v>&gt; 45-64 years ;  &gt;&gt;&gt; Usual weekly hours decreased last year ;  &gt; Females ;</v>
          </cell>
          <cell r="AX1" t="str">
            <v>&gt; 45-64 years ;  &gt;&gt;&gt;&gt; Usual weekly hours decreased with fewer full-time hours last year ;  Persons ;</v>
          </cell>
          <cell r="AY1" t="str">
            <v>&gt; 45-64 years ;  &gt;&gt;&gt;&gt; Usual weekly hours decreased with fewer full-time hours last year ;  &gt; Males ;</v>
          </cell>
          <cell r="AZ1" t="str">
            <v>&gt; 45-64 years ;  &gt;&gt;&gt;&gt; Usual weekly hours decreased with fewer full-time hours last year ;  &gt; Females ;</v>
          </cell>
          <cell r="BA1" t="str">
            <v>&gt; 45-64 years ;  &gt;&gt;&gt;&gt; Usual weekly hours decreased from full-time to part-time hours last year ;  Persons ;</v>
          </cell>
          <cell r="BB1" t="str">
            <v>&gt; 45-64 years ;  &gt;&gt;&gt;&gt; Usual weekly hours decreased from full-time to part-time hours last year ;  &gt; Males ;</v>
          </cell>
          <cell r="BC1" t="str">
            <v>&gt; 45-64 years ;  &gt;&gt;&gt;&gt; Usual weekly hours decreased from full-time to part-time hours last year ;  &gt; Females ;</v>
          </cell>
          <cell r="BD1" t="str">
            <v>&gt; 45-64 years ;  &gt;&gt;&gt;&gt; Usual weekly hours decreased with fewer part-time hours last year ;  Persons ;</v>
          </cell>
          <cell r="BE1" t="str">
            <v>&gt; 45-64 years ;  &gt;&gt;&gt;&gt; Usual weekly hours decreased with fewer part-time hours last year ;  &gt; Males ;</v>
          </cell>
          <cell r="BF1" t="str">
            <v>&gt; 45-64 years ;  &gt;&gt;&gt;&gt; Usual weekly hours decreased with fewer part-time hours last year ;  &gt; Females ;</v>
          </cell>
          <cell r="BG1" t="str">
            <v>&gt; 45-64 years ;  &gt;&gt;&gt; Did not know or usual weekly hours varied last year ;  Persons ;</v>
          </cell>
          <cell r="BH1" t="str">
            <v>&gt; 45-64 years ;  &gt;&gt;&gt; Did not know or usual weekly hours varied last year ;  &gt; Males ;</v>
          </cell>
          <cell r="BI1" t="str">
            <v>&gt; 45-64 years ;  &gt;&gt;&gt; Did not know or usual weekly hours varied last year ;  &gt; Females ;</v>
          </cell>
          <cell r="BJ1" t="str">
            <v>65 years and over ;  Employed total ;  Persons ;</v>
          </cell>
          <cell r="BK1" t="str">
            <v>65 years and over ;  Employed total ;  &gt; Males ;</v>
          </cell>
          <cell r="BL1" t="str">
            <v>65 years and over ;  Employed total ;  &gt; Females ;</v>
          </cell>
          <cell r="BM1" t="str">
            <v>65 years and over ;  &gt; Less than 1 year in main job ;  Persons ;</v>
          </cell>
          <cell r="BN1" t="str">
            <v>65 years and over ;  &gt; Less than 1 year in main job ;  &gt; Males ;</v>
          </cell>
          <cell r="BO1" t="str">
            <v>65 years and over ;  &gt; Less than 1 year in main job ;  &gt; Females ;</v>
          </cell>
          <cell r="BP1" t="str">
            <v>65 years and over ;  &gt;&gt; Changed jobs in last 12 months ;  Persons ;</v>
          </cell>
          <cell r="BQ1" t="str">
            <v>65 years and over ;  &gt;&gt; Changed jobs in last 12 months ;  &gt; Males ;</v>
          </cell>
          <cell r="BR1" t="str">
            <v>65 years and over ;  &gt;&gt; Changed jobs in last 12 months ;  &gt; Females ;</v>
          </cell>
          <cell r="BS1" t="str">
            <v>65 years and over ;  &gt;&gt;&gt; Changed jobs in the same industry division ;  Persons ;</v>
          </cell>
          <cell r="BT1" t="str">
            <v>65 years and over ;  &gt;&gt;&gt; Changed jobs in the same industry division ;  &gt; Males ;</v>
          </cell>
          <cell r="BU1" t="str">
            <v>65 years and over ;  &gt;&gt;&gt; Changed jobs in the same industry division ;  &gt; Females ;</v>
          </cell>
          <cell r="BV1" t="str">
            <v>65 years and over ;  &gt;&gt;&gt; Changed jobs into a different industry division ;  Persons ;</v>
          </cell>
          <cell r="BW1" t="str">
            <v>65 years and over ;  &gt;&gt;&gt; Changed jobs into a different industry division ;  &gt; Males ;</v>
          </cell>
          <cell r="BX1" t="str">
            <v>65 years and over ;  &gt;&gt;&gt; Changed jobs into a different industry division ;  &gt; Females ;</v>
          </cell>
          <cell r="BY1" t="str">
            <v>65 years and over ;  &gt;&gt;&gt; Changed jobs in the same major occupation group ;  Persons ;</v>
          </cell>
          <cell r="BZ1" t="str">
            <v>65 years and over ;  &gt;&gt;&gt; Changed jobs in the same major occupation group ;  &gt; Males ;</v>
          </cell>
          <cell r="CA1" t="str">
            <v>65 years and over ;  &gt;&gt;&gt; Changed jobs in the same major occupation group ;  &gt; Females ;</v>
          </cell>
          <cell r="CB1" t="str">
            <v>65 years and over ;  &gt;&gt;&gt; Changed jobs into a different major occupation group ;  Persons ;</v>
          </cell>
          <cell r="CC1" t="str">
            <v>65 years and over ;  &gt;&gt;&gt; Changed jobs into a different major occupation group ;  &gt; Males ;</v>
          </cell>
          <cell r="CD1" t="str">
            <v>65 years and over ;  &gt;&gt;&gt; Changed jobs into a different major occupation group ;  &gt; Females ;</v>
          </cell>
          <cell r="CE1" t="str">
            <v>65 years and over ;  &gt;&gt;&gt; Changed to a job with the same usual hours ;  Persons ;</v>
          </cell>
          <cell r="CF1" t="str">
            <v>65 years and over ;  &gt;&gt;&gt; Changed to a job with the same usual hours ;  &gt; Males ;</v>
          </cell>
          <cell r="CG1" t="str">
            <v>65 years and over ;  &gt;&gt;&gt; Changed to a job with the same usual hours ;  &gt; Females ;</v>
          </cell>
          <cell r="CH1" t="str">
            <v>65 years and over ;  &gt;&gt;&gt; Changed to a job with more usual hours ;  Persons ;</v>
          </cell>
          <cell r="CI1" t="str">
            <v>65 years and over ;  &gt;&gt;&gt; Changed to a job with more usual hours ;  &gt; Males ;</v>
          </cell>
          <cell r="CJ1" t="str">
            <v>65 years and over ;  &gt;&gt;&gt; Changed to a job with more usual hours ;  &gt; Females ;</v>
          </cell>
          <cell r="CK1" t="str">
            <v>65 years and over ;  &gt;&gt;&gt;&gt; Changed to a job with more full-time hours ;  Persons ;</v>
          </cell>
          <cell r="CL1" t="str">
            <v>65 years and over ;  &gt;&gt;&gt;&gt; Changed to a job with more full-time hours ;  &gt; Males ;</v>
          </cell>
          <cell r="CM1" t="str">
            <v>65 years and over ;  &gt;&gt;&gt;&gt; Changed to a job with more full-time hours ;  &gt; Females ;</v>
          </cell>
          <cell r="CN1" t="str">
            <v>65 years and over ;  &gt;&gt;&gt;&gt; Changed from a part-time job to a full-time job ;  Persons ;</v>
          </cell>
          <cell r="CO1" t="str">
            <v>65 years and over ;  &gt;&gt;&gt;&gt; Changed from a part-time job to a full-time job ;  &gt; Males ;</v>
          </cell>
          <cell r="CP1" t="str">
            <v>65 years and over ;  &gt;&gt;&gt;&gt; Changed from a part-time job to a full-time job ;  &gt; Females ;</v>
          </cell>
          <cell r="CQ1" t="str">
            <v>65 years and over ;  &gt;&gt;&gt;&gt; Changed to a job with more part-time hours ;  Persons ;</v>
          </cell>
          <cell r="CR1" t="str">
            <v>65 years and over ;  &gt;&gt;&gt;&gt; Changed to a job with more part-time hours ;  &gt; Males ;</v>
          </cell>
          <cell r="CS1" t="str">
            <v>65 years and over ;  &gt;&gt;&gt;&gt; Changed to a job with more part-time hours ;  &gt; Females ;</v>
          </cell>
          <cell r="CT1" t="str">
            <v>65 years and over ;  &gt;&gt;&gt; Changed to a job with fewer usual hours ;  Persons ;</v>
          </cell>
          <cell r="CU1" t="str">
            <v>65 years and over ;  &gt;&gt;&gt; Changed to a job with fewer usual hours ;  &gt; Males ;</v>
          </cell>
          <cell r="CV1" t="str">
            <v>65 years and over ;  &gt;&gt;&gt; Changed to a job with fewer usual hours ;  &gt; Females ;</v>
          </cell>
          <cell r="CW1" t="str">
            <v>65 years and over ;  &gt;&gt;&gt;&gt; Changed to a job with fewer full-time hours ;  Persons ;</v>
          </cell>
          <cell r="CX1" t="str">
            <v>65 years and over ;  &gt;&gt;&gt;&gt; Changed to a job with fewer full-time hours ;  &gt; Males ;</v>
          </cell>
          <cell r="CY1" t="str">
            <v>65 years and over ;  &gt;&gt;&gt;&gt; Changed to a job with fewer full-time hours ;  &gt; Females ;</v>
          </cell>
          <cell r="CZ1" t="str">
            <v>65 years and over ;  &gt;&gt;&gt;&gt; Changed from a full-time job to a part-time job ;  Persons ;</v>
          </cell>
          <cell r="DA1" t="str">
            <v>65 years and over ;  &gt;&gt;&gt;&gt; Changed from a full-time job to a part-time job ;  &gt; Males ;</v>
          </cell>
          <cell r="DB1" t="str">
            <v>65 years and over ;  &gt;&gt;&gt;&gt; Changed from a full-time job to a part-time job ;  &gt; Females ;</v>
          </cell>
          <cell r="DC1" t="str">
            <v>65 years and over ;  &gt;&gt;&gt;&gt; Changed to a job with fewer part-time hours ;  Persons ;</v>
          </cell>
          <cell r="DD1" t="str">
            <v>65 years and over ;  &gt;&gt;&gt;&gt; Changed to a job with fewer part-time hours ;  &gt; Males ;</v>
          </cell>
          <cell r="DE1" t="str">
            <v>65 years and over ;  &gt;&gt;&gt;&gt; Changed to a job with fewer part-time hours ;  &gt; Females ;</v>
          </cell>
          <cell r="DF1" t="str">
            <v>65 years and over ;  &gt;&gt;&gt; Changed jobs with the same status in employment ;  Persons ;</v>
          </cell>
          <cell r="DG1" t="str">
            <v>65 years and over ;  &gt;&gt;&gt; Changed jobs with the same status in employment ;  &gt; Males ;</v>
          </cell>
          <cell r="DH1" t="str">
            <v>65 years and over ;  &gt;&gt;&gt; Changed jobs with the same status in employment ;  &gt; Females ;</v>
          </cell>
          <cell r="DI1" t="str">
            <v>65 years and over ;  &gt;&gt;&gt; Changed jobs with a different status in employment ;  Persons ;</v>
          </cell>
          <cell r="DJ1" t="str">
            <v>65 years and over ;  &gt;&gt;&gt; Changed jobs with a different status in employment ;  &gt; Males ;</v>
          </cell>
          <cell r="DK1" t="str">
            <v>65 years and over ;  &gt;&gt;&gt; Changed jobs with a different status in employment ;  &gt; Females ;</v>
          </cell>
          <cell r="DL1" t="str">
            <v>65 years and over ;  &gt;&gt; Did not change jobs in last 12 months ;  Persons ;</v>
          </cell>
          <cell r="DM1" t="str">
            <v>65 years and over ;  &gt;&gt; Did not change jobs in last 12 months ;  &gt; Males ;</v>
          </cell>
          <cell r="DN1" t="str">
            <v>65 years and over ;  &gt;&gt; Did not change jobs in last 12 months ;  &gt; Females ;</v>
          </cell>
          <cell r="DO1" t="str">
            <v>65 years and over ;  &gt; 1 year or more in main job ;  Persons ;</v>
          </cell>
          <cell r="DP1" t="str">
            <v>65 years and over ;  &gt; 1 year or more in main job ;  &gt; Males ;</v>
          </cell>
          <cell r="DQ1" t="str">
            <v>65 years and over ;  &gt; 1 year or more in main job ;  &gt; Females ;</v>
          </cell>
          <cell r="DR1" t="str">
            <v>65 years and over ;  &gt;&gt; Employees ;  Persons ;</v>
          </cell>
          <cell r="DS1" t="str">
            <v>65 years and over ;  &gt;&gt; Employees ;  &gt; Males ;</v>
          </cell>
          <cell r="DT1" t="str">
            <v>65 years and over ;  &gt;&gt; Employees ;  &gt; Females ;</v>
          </cell>
          <cell r="DU1" t="str">
            <v>65 years and over ;  &gt;&gt;&gt; No change in occupation with current employer last year ;  Persons ;</v>
          </cell>
          <cell r="DV1" t="str">
            <v>65 years and over ;  &gt;&gt;&gt; No change in occupation with current employer last year ;  &gt; Males ;</v>
          </cell>
          <cell r="DW1" t="str">
            <v>65 years and over ;  &gt;&gt;&gt; No change in occupation with current employer last year ;  &gt; Females ;</v>
          </cell>
          <cell r="DX1" t="str">
            <v>65 years and over ;  &gt;&gt;&gt; Changed occupations with current employer in the same major group last year ;  Persons ;</v>
          </cell>
          <cell r="DY1" t="str">
            <v>65 years and over ;  &gt;&gt;&gt; Changed occupations with current employer in the same major group last year ;  &gt; Males ;</v>
          </cell>
          <cell r="DZ1" t="str">
            <v>65 years and over ;  &gt;&gt;&gt; Changed occupations with current employer in the same major group last year ;  &gt; Females ;</v>
          </cell>
          <cell r="EA1" t="str">
            <v>65 years and over ;  &gt;&gt;&gt; Changed occupations with current employer into a different major group last year ;  Persons ;</v>
          </cell>
          <cell r="EB1" t="str">
            <v>65 years and over ;  &gt;&gt;&gt; Changed occupations with current employer into a different major group last year ;  &gt; Males ;</v>
          </cell>
          <cell r="EC1" t="str">
            <v>65 years and over ;  &gt;&gt;&gt; Changed occupations with current employer into a different major group last year ;  &gt; Females ;</v>
          </cell>
          <cell r="ED1" t="str">
            <v>65 years and over ;  &gt;&gt;&gt; No change in usual weekly hours with current employer last year ;  Persons ;</v>
          </cell>
          <cell r="EE1" t="str">
            <v>65 years and over ;  &gt;&gt;&gt; No change in usual weekly hours with current employer last year ;  &gt; Males ;</v>
          </cell>
          <cell r="EF1" t="str">
            <v>65 years and over ;  &gt;&gt;&gt; No change in usual weekly hours with current employer last year ;  &gt; Females ;</v>
          </cell>
          <cell r="EG1" t="str">
            <v>65 years and over ;  &gt;&gt;&gt; Usual weekly hours increased with current employer last year ;  Persons ;</v>
          </cell>
          <cell r="EH1" t="str">
            <v>65 years and over ;  &gt;&gt;&gt; Usual weekly hours increased with current employer last year ;  &gt; Males ;</v>
          </cell>
          <cell r="EI1" t="str">
            <v>65 years and over ;  &gt;&gt;&gt; Usual weekly hours increased with current employer last year ;  &gt; Females ;</v>
          </cell>
          <cell r="EJ1" t="str">
            <v>65 years and over ;  &gt;&gt;&gt;&gt; Usual weekly hours increased with more full-time hours last year ;  Persons ;</v>
          </cell>
          <cell r="EK1" t="str">
            <v>65 years and over ;  &gt;&gt;&gt;&gt; Usual weekly hours increased with more full-time hours last year ;  &gt; Males ;</v>
          </cell>
          <cell r="EL1" t="str">
            <v>65 years and over ;  &gt;&gt;&gt;&gt; Usual weekly hours increased with more full-time hours last year ;  &gt; Females ;</v>
          </cell>
          <cell r="EM1" t="str">
            <v>65 years and over ;  &gt;&gt;&gt;&gt; Usual weekly hours increased from part-time to full-time hours last year ;  Persons ;</v>
          </cell>
          <cell r="EN1" t="str">
            <v>65 years and over ;  &gt;&gt;&gt;&gt; Usual weekly hours increased from part-time to full-time hours last year ;  &gt; Males ;</v>
          </cell>
          <cell r="EO1" t="str">
            <v>65 years and over ;  &gt;&gt;&gt;&gt; Usual weekly hours increased from part-time to full-time hours last year ;  &gt; Females ;</v>
          </cell>
          <cell r="EP1" t="str">
            <v>65 years and over ;  &gt;&gt;&gt;&gt; Usual weekly hours increased with more part-time hours last year ;  Persons ;</v>
          </cell>
          <cell r="EQ1" t="str">
            <v>65 years and over ;  &gt;&gt;&gt;&gt; Usual weekly hours increased with more part-time hours last year ;  &gt; Males ;</v>
          </cell>
          <cell r="ER1" t="str">
            <v>65 years and over ;  &gt;&gt;&gt;&gt; Usual weekly hours increased with more part-time hours last year ;  &gt; Females ;</v>
          </cell>
          <cell r="ES1" t="str">
            <v>65 years and over ;  &gt;&gt;&gt; Usual weekly hours decreased with current employer last year ;  Persons ;</v>
          </cell>
          <cell r="ET1" t="str">
            <v>65 years and over ;  &gt;&gt;&gt; Usual weekly hours decreased with current employer last year ;  &gt; Males ;</v>
          </cell>
          <cell r="EU1" t="str">
            <v>65 years and over ;  &gt;&gt;&gt; Usual weekly hours decreased with current employer last year ;  &gt; Females ;</v>
          </cell>
          <cell r="EV1" t="str">
            <v>65 years and over ;  &gt;&gt;&gt;&gt; Usual weekly hours decreased with fewer full-time hours last year ;  Persons ;</v>
          </cell>
          <cell r="EW1" t="str">
            <v>65 years and over ;  &gt;&gt;&gt;&gt; Usual weekly hours decreased with fewer full-time hours last year ;  &gt; Males ;</v>
          </cell>
          <cell r="EX1" t="str">
            <v>65 years and over ;  &gt;&gt;&gt;&gt; Usual weekly hours decreased with fewer full-time hours last year ;  &gt; Females ;</v>
          </cell>
          <cell r="EY1" t="str">
            <v>65 years and over ;  &gt;&gt;&gt;&gt; Usual weekly hours decreased from full-time to part-time hours last year ;  Persons ;</v>
          </cell>
          <cell r="EZ1" t="str">
            <v>65 years and over ;  &gt;&gt;&gt;&gt; Usual weekly hours decreased from full-time to part-time hours last year ;  &gt; Males ;</v>
          </cell>
          <cell r="FA1" t="str">
            <v>65 years and over ;  &gt;&gt;&gt;&gt; Usual weekly hours decreased from full-time to part-time hours last year ;  &gt; Females ;</v>
          </cell>
          <cell r="FB1" t="str">
            <v>65 years and over ;  &gt;&gt;&gt;&gt; Usual weekly hours decreased with fewer part-time hours last year ;  Persons ;</v>
          </cell>
          <cell r="FC1" t="str">
            <v>65 years and over ;  &gt;&gt;&gt;&gt; Usual weekly hours decreased with fewer part-time hours last year ;  &gt; Males ;</v>
          </cell>
          <cell r="FD1" t="str">
            <v>65 years and over ;  &gt;&gt;&gt;&gt; Usual weekly hours decreased with fewer part-time hours last year ;  &gt; Females ;</v>
          </cell>
          <cell r="FE1" t="str">
            <v>65 years and over ;  &gt;&gt;&gt; Did not know or usual weekly hours varied last year ;  Persons ;</v>
          </cell>
          <cell r="FF1" t="str">
            <v>65 years and over ;  &gt;&gt;&gt; Did not know or usual weekly hours varied last year ;  &gt; Males ;</v>
          </cell>
          <cell r="FG1" t="str">
            <v>65 years and over ;  &gt;&gt;&gt; Did not know or usual weekly hours varied last year ;  &gt; Females ;</v>
          </cell>
          <cell r="FH1" t="str">
            <v>65 years and over ;  &gt;&gt;&gt; Promoted last year ;  Persons ;</v>
          </cell>
          <cell r="FI1" t="str">
            <v>65 years and over ;  &gt;&gt;&gt; Promoted last year ;  &gt; Males ;</v>
          </cell>
          <cell r="FJ1" t="str">
            <v>65 years and over ;  &gt;&gt;&gt; Promoted last year ;  &gt; Females ;</v>
          </cell>
          <cell r="FK1" t="str">
            <v>65 years and over ;  &gt;&gt;&gt; Was not promoted last year ;  Persons ;</v>
          </cell>
          <cell r="FL1" t="str">
            <v>65 years and over ;  &gt;&gt;&gt; Was not promoted last year ;  &gt; Males ;</v>
          </cell>
          <cell r="FM1" t="str">
            <v>65 years and over ;  &gt;&gt;&gt; Was not promoted last year ;  &gt; Females ;</v>
          </cell>
          <cell r="FN1" t="str">
            <v>65 years and over ;  &gt;&gt;&gt; Transferred last year ;  Persons ;</v>
          </cell>
          <cell r="FO1" t="str">
            <v>65 years and over ;  &gt;&gt;&gt; Transferred last year ;  &gt; Males ;</v>
          </cell>
          <cell r="FP1" t="str">
            <v>65 years and over ;  &gt;&gt;&gt; Transferred last year ;  &gt; Females ;</v>
          </cell>
          <cell r="FQ1" t="str">
            <v>65 years and over ;  &gt;&gt;&gt; Was not transferred last year ;  Persons ;</v>
          </cell>
          <cell r="FR1" t="str">
            <v>65 years and over ;  &gt;&gt;&gt; Was not transferred last year ;  &gt; Males ;</v>
          </cell>
          <cell r="FS1" t="str">
            <v>65 years and over ;  &gt;&gt;&gt; Was not transferred last year ;  &gt; Females ;</v>
          </cell>
          <cell r="FT1" t="str">
            <v>65 years and over ;  &gt;&gt;&gt; Promoted or transferred last year ;  Persons ;</v>
          </cell>
          <cell r="FU1" t="str">
            <v>65 years and over ;  &gt;&gt;&gt; Promoted or transferred last year ;  &gt; Males ;</v>
          </cell>
          <cell r="FV1" t="str">
            <v>65 years and over ;  &gt;&gt;&gt; Promoted or transferred last year ;  &gt; Females ;</v>
          </cell>
          <cell r="FW1" t="str">
            <v>65 years and over ;  &gt;&gt;&gt;&gt; Promoted and transferred last year ;  Persons ;</v>
          </cell>
          <cell r="FX1" t="str">
            <v>65 years and over ;  &gt;&gt;&gt;&gt; Promoted and transferred last year ;  &gt; Males ;</v>
          </cell>
          <cell r="FY1" t="str">
            <v>65 years and over ;  &gt;&gt;&gt;&gt; Promoted and transferred last year ;  &gt; Females ;</v>
          </cell>
          <cell r="FZ1" t="str">
            <v>65 years and over ;  &gt;&gt;&gt;&gt; Promoted only last year ;  Persons ;</v>
          </cell>
          <cell r="GA1" t="str">
            <v>65 years and over ;  &gt;&gt;&gt;&gt; Promoted only last year ;  &gt; Males ;</v>
          </cell>
          <cell r="GB1" t="str">
            <v>65 years and over ;  &gt;&gt;&gt;&gt; Promoted only last year ;  &gt; Females ;</v>
          </cell>
          <cell r="GC1" t="str">
            <v>65 years and over ;  &gt;&gt;&gt;&gt; Transferred only last year ;  Persons ;</v>
          </cell>
          <cell r="GD1" t="str">
            <v>65 years and over ;  &gt;&gt;&gt;&gt; Transferred only last year ;  &gt; Males ;</v>
          </cell>
          <cell r="GE1" t="str">
            <v>65 years and over ;  &gt;&gt;&gt;&gt; Transferred only last year ;  &gt; Females ;</v>
          </cell>
          <cell r="GF1" t="str">
            <v>65 years and over ;  &gt;&gt;&gt; Was not promoted or transferred last year ;  Persons ;</v>
          </cell>
          <cell r="GG1" t="str">
            <v>65 years and over ;  &gt;&gt;&gt; Was not promoted or transferred last year ;  &gt; Males ;</v>
          </cell>
          <cell r="GH1" t="str">
            <v>65 years and over ;  &gt;&gt;&gt; Was not promoted or transferred last year ;  &gt; Females ;</v>
          </cell>
          <cell r="GI1" t="str">
            <v>65 years and over ;  &gt;&gt; Owner managers and contributing family workers ;  Persons ;</v>
          </cell>
          <cell r="GJ1" t="str">
            <v>65 years and over ;  &gt;&gt; Owner managers and contributing family workers ;  &gt; Males ;</v>
          </cell>
          <cell r="GK1" t="str">
            <v>65 years and over ;  &gt;&gt; Owner managers and contributing family workers ;  &gt; Females ;</v>
          </cell>
          <cell r="GL1" t="str">
            <v>65 years and over ;  &gt;&gt;&gt; No change in usual weekly hours last year ;  Persons ;</v>
          </cell>
          <cell r="GM1" t="str">
            <v>65 years and over ;  &gt;&gt;&gt; No change in usual weekly hours last year ;  &gt; Males ;</v>
          </cell>
          <cell r="GN1" t="str">
            <v>65 years and over ;  &gt;&gt;&gt; No change in usual weekly hours last year ;  &gt; Females ;</v>
          </cell>
          <cell r="GO1" t="str">
            <v>65 years and over ;  &gt;&gt;&gt; Usual weekly hours increased last year ;  Persons ;</v>
          </cell>
          <cell r="GP1" t="str">
            <v>65 years and over ;  &gt;&gt;&gt; Usual weekly hours increased last year ;  &gt; Males ;</v>
          </cell>
          <cell r="GQ1" t="str">
            <v>65 years and over ;  &gt;&gt;&gt; Usual weekly hours increased last year ;  &gt; Females ;</v>
          </cell>
          <cell r="GR1" t="str">
            <v>65 years and over ;  &gt;&gt;&gt;&gt; Usual weekly hours increased with more full-time hours last year ;  Persons ;</v>
          </cell>
          <cell r="GS1" t="str">
            <v>65 years and over ;  &gt;&gt;&gt;&gt; Usual weekly hours increased with more full-time hours last year ;  &gt; Males ;</v>
          </cell>
          <cell r="GT1" t="str">
            <v>65 years and over ;  &gt;&gt;&gt;&gt; Usual weekly hours increased with more full-time hours last year ;  &gt; Females ;</v>
          </cell>
          <cell r="GU1" t="str">
            <v>65 years and over ;  &gt;&gt;&gt;&gt; Usual weekly hours increased from part-time to full-time hours last year ;  Persons ;</v>
          </cell>
          <cell r="GV1" t="str">
            <v>65 years and over ;  &gt;&gt;&gt;&gt; Usual weekly hours increased from part-time to full-time hours last year ;  &gt; Males ;</v>
          </cell>
          <cell r="GW1" t="str">
            <v>65 years and over ;  &gt;&gt;&gt;&gt; Usual weekly hours increased from part-time to full-time hours last year ;  &gt; Females ;</v>
          </cell>
          <cell r="GX1" t="str">
            <v>65 years and over ;  &gt;&gt;&gt;&gt; Usual weekly hours increased with more part-time hours last year ;  Persons ;</v>
          </cell>
          <cell r="GY1" t="str">
            <v>65 years and over ;  &gt;&gt;&gt;&gt; Usual weekly hours increased with more part-time hours last year ;  &gt; Males ;</v>
          </cell>
          <cell r="GZ1" t="str">
            <v>65 years and over ;  &gt;&gt;&gt;&gt; Usual weekly hours increased with more part-time hours last year ;  &gt; Females ;</v>
          </cell>
          <cell r="HA1" t="str">
            <v>65 years and over ;  &gt;&gt;&gt; Usual weekly hours decreased last year ;  Persons ;</v>
          </cell>
          <cell r="HB1" t="str">
            <v>65 years and over ;  &gt;&gt;&gt; Usual weekly hours decreased last year ;  &gt; Males ;</v>
          </cell>
          <cell r="HC1" t="str">
            <v>65 years and over ;  &gt;&gt;&gt; Usual weekly hours decreased last year ;  &gt; Females ;</v>
          </cell>
          <cell r="HD1" t="str">
            <v>65 years and over ;  &gt;&gt;&gt;&gt; Usual weekly hours decreased with fewer full-time hours last year ;  Persons ;</v>
          </cell>
          <cell r="HE1" t="str">
            <v>65 years and over ;  &gt;&gt;&gt;&gt; Usual weekly hours decreased with fewer full-time hours last year ;  &gt; Males ;</v>
          </cell>
          <cell r="HF1" t="str">
            <v>65 years and over ;  &gt;&gt;&gt;&gt; Usual weekly hours decreased with fewer full-time hours last year ;  &gt; Females ;</v>
          </cell>
          <cell r="HG1" t="str">
            <v>65 years and over ;  &gt;&gt;&gt;&gt; Usual weekly hours decreased from full-time to part-time hours last year ;  Persons ;</v>
          </cell>
          <cell r="HH1" t="str">
            <v>65 years and over ;  &gt;&gt;&gt;&gt; Usual weekly hours decreased from full-time to part-time hours last year ;  &gt; Males ;</v>
          </cell>
          <cell r="HI1" t="str">
            <v>65 years and over ;  &gt;&gt;&gt;&gt; Usual weekly hours decreased from full-time to part-time hours last year ;  &gt; Females ;</v>
          </cell>
          <cell r="HJ1" t="str">
            <v>65 years and over ;  &gt;&gt;&gt;&gt; Usual weekly hours decreased with fewer part-time hours last year ;  Persons ;</v>
          </cell>
          <cell r="HK1" t="str">
            <v>65 years and over ;  &gt;&gt;&gt;&gt; Usual weekly hours decreased with fewer part-time hours last year ;  &gt; Males ;</v>
          </cell>
          <cell r="HL1" t="str">
            <v>65 years and over ;  &gt;&gt;&gt;&gt; Usual weekly hours decreased with fewer part-time hours last year ;  &gt; Females ;</v>
          </cell>
          <cell r="HM1" t="str">
            <v>65 years and over ;  &gt;&gt;&gt; Did not know or usual weekly hours varied last year ;  Persons ;</v>
          </cell>
          <cell r="HN1" t="str">
            <v>65 years and over ;  &gt;&gt;&gt; Did not know or usual weekly hours varied last year ;  &gt; Males ;</v>
          </cell>
          <cell r="HO1" t="str">
            <v>65 years and over ;  &gt;&gt;&gt; Did not know or usual weekly hours varied last year ;  &gt; Females ;</v>
          </cell>
          <cell r="HP1" t="str">
            <v>New South Wales ;  Employed total ;  Persons ;</v>
          </cell>
          <cell r="HQ1" t="str">
            <v>New South Wales ;  Employed total ;  &gt; Males ;</v>
          </cell>
          <cell r="HR1" t="str">
            <v>New South Wales ;  Employed total ;  &gt; Females ;</v>
          </cell>
          <cell r="HS1" t="str">
            <v>New South Wales ;  &gt; Less than 1 year in main job ;  Persons ;</v>
          </cell>
          <cell r="HT1" t="str">
            <v>New South Wales ;  &gt; Less than 1 year in main job ;  &gt; Males ;</v>
          </cell>
          <cell r="HU1" t="str">
            <v>New South Wales ;  &gt; Less than 1 year in main job ;  &gt; Females ;</v>
          </cell>
          <cell r="HV1" t="str">
            <v>New South Wales ;  &gt;&gt; Changed jobs in last 12 months ;  Persons ;</v>
          </cell>
          <cell r="HW1" t="str">
            <v>New South Wales ;  &gt;&gt; Changed jobs in last 12 months ;  &gt; Males ;</v>
          </cell>
          <cell r="HX1" t="str">
            <v>New South Wales ;  &gt;&gt; Changed jobs in last 12 months ;  &gt; Females ;</v>
          </cell>
          <cell r="HY1" t="str">
            <v>New South Wales ;  &gt;&gt;&gt; Changed jobs in the same industry division ;  Persons ;</v>
          </cell>
          <cell r="HZ1" t="str">
            <v>New South Wales ;  &gt;&gt;&gt; Changed jobs in the same industry division ;  &gt; Males ;</v>
          </cell>
          <cell r="IA1" t="str">
            <v>New South Wales ;  &gt;&gt;&gt; Changed jobs in the same industry division ;  &gt; Females ;</v>
          </cell>
          <cell r="IB1" t="str">
            <v>New South Wales ;  &gt;&gt;&gt; Changed jobs into a different industry division ;  Persons ;</v>
          </cell>
          <cell r="IC1" t="str">
            <v>New South Wales ;  &gt;&gt;&gt; Changed jobs into a different industry division ;  &gt; Males ;</v>
          </cell>
          <cell r="ID1" t="str">
            <v>New South Wales ;  &gt;&gt;&gt; Changed jobs into a different industry division ;  &gt; Females ;</v>
          </cell>
          <cell r="IE1" t="str">
            <v>New South Wales ;  &gt;&gt;&gt; Changed jobs in the same major occupation group ;  Persons ;</v>
          </cell>
          <cell r="IF1" t="str">
            <v>New South Wales ;  &gt;&gt;&gt; Changed jobs in the same major occupation group ;  &gt; Males ;</v>
          </cell>
          <cell r="IG1" t="str">
            <v>New South Wales ;  &gt;&gt;&gt; Changed jobs in the same major occupation group ;  &gt; Females ;</v>
          </cell>
          <cell r="IH1" t="str">
            <v>New South Wales ;  &gt;&gt;&gt; Changed jobs into a different major occupation group ;  Persons ;</v>
          </cell>
          <cell r="II1" t="str">
            <v>New South Wales ;  &gt;&gt;&gt; Changed jobs into a different major occupation group ;  &gt; Males ;</v>
          </cell>
          <cell r="IJ1" t="str">
            <v>New South Wales ;  &gt;&gt;&gt; Changed jobs into a different major occupation group ;  &gt; Females ;</v>
          </cell>
          <cell r="IK1" t="str">
            <v>New South Wales ;  &gt;&gt;&gt; Changed to a job with the same usual hours ;  Persons ;</v>
          </cell>
          <cell r="IL1" t="str">
            <v>New South Wales ;  &gt;&gt;&gt; Changed to a job with the same usual hours ;  &gt; Males ;</v>
          </cell>
          <cell r="IM1" t="str">
            <v>New South Wales ;  &gt;&gt;&gt; Changed to a job with the same usual hours ;  &gt; Females ;</v>
          </cell>
          <cell r="IN1" t="str">
            <v>New South Wales ;  &gt;&gt;&gt; Changed to a job with more usual hours ;  Persons ;</v>
          </cell>
          <cell r="IO1" t="str">
            <v>New South Wales ;  &gt;&gt;&gt; Changed to a job with more usual hours ;  &gt; Males ;</v>
          </cell>
          <cell r="IP1" t="str">
            <v>New South Wales ;  &gt;&gt;&gt; Changed to a job with more usual hours ;  &gt; Females ;</v>
          </cell>
          <cell r="IQ1" t="str">
            <v>New South Wales ;  &gt;&gt;&gt;&gt; Changed to a job with more full-time hours ;  Persons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A126283494R</v>
          </cell>
          <cell r="C10" t="str">
            <v>A126306822A</v>
          </cell>
          <cell r="D10" t="str">
            <v>A126295158A</v>
          </cell>
          <cell r="E10" t="str">
            <v>A126283466F</v>
          </cell>
          <cell r="F10" t="str">
            <v>A126306794C</v>
          </cell>
          <cell r="G10" t="str">
            <v>A126295130X</v>
          </cell>
          <cell r="H10" t="str">
            <v>A126283498X</v>
          </cell>
          <cell r="I10" t="str">
            <v>A126306826K</v>
          </cell>
          <cell r="J10" t="str">
            <v>A126295162T</v>
          </cell>
          <cell r="K10" t="str">
            <v>A126283542W</v>
          </cell>
          <cell r="L10" t="str">
            <v>A126306870V</v>
          </cell>
          <cell r="M10" t="str">
            <v>A126295206J</v>
          </cell>
          <cell r="N10" t="str">
            <v>A126283502C</v>
          </cell>
          <cell r="O10" t="str">
            <v>A126306830A</v>
          </cell>
          <cell r="P10" t="str">
            <v>A126295166A</v>
          </cell>
          <cell r="Q10" t="str">
            <v>A126283470W</v>
          </cell>
          <cell r="R10" t="str">
            <v>A126306798L</v>
          </cell>
          <cell r="S10" t="str">
            <v>A126295134J</v>
          </cell>
          <cell r="T10" t="str">
            <v>A126283578X</v>
          </cell>
          <cell r="U10" t="str">
            <v>A126306906K</v>
          </cell>
          <cell r="V10" t="str">
            <v>A126295242T</v>
          </cell>
          <cell r="W10" t="str">
            <v>A126283546F</v>
          </cell>
          <cell r="X10" t="str">
            <v>A126306874C</v>
          </cell>
          <cell r="Y10" t="str">
            <v>A126295210X</v>
          </cell>
          <cell r="Z10" t="str">
            <v>A126283550W</v>
          </cell>
          <cell r="AA10" t="str">
            <v>A126306878L</v>
          </cell>
          <cell r="AB10" t="str">
            <v>A126295214J</v>
          </cell>
          <cell r="AC10" t="str">
            <v>A126283622W</v>
          </cell>
          <cell r="AD10" t="str">
            <v>A126306950V</v>
          </cell>
          <cell r="AE10" t="str">
            <v>A126295286V</v>
          </cell>
          <cell r="AF10" t="str">
            <v>A126283438W</v>
          </cell>
          <cell r="AG10" t="str">
            <v>A126306766V</v>
          </cell>
          <cell r="AH10" t="str">
            <v>A126295102R</v>
          </cell>
          <cell r="AI10" t="str">
            <v>A126283506L</v>
          </cell>
          <cell r="AJ10" t="str">
            <v>A126306834K</v>
          </cell>
          <cell r="AK10" t="str">
            <v>A126295170T</v>
          </cell>
          <cell r="AL10" t="str">
            <v>A126283458F</v>
          </cell>
          <cell r="AM10" t="str">
            <v>A126306786C</v>
          </cell>
          <cell r="AN10" t="str">
            <v>A126295122X</v>
          </cell>
          <cell r="AO10" t="str">
            <v>A126283554F</v>
          </cell>
          <cell r="AP10" t="str">
            <v>A126306882C</v>
          </cell>
          <cell r="AQ10" t="str">
            <v>A126295218T</v>
          </cell>
          <cell r="AR10" t="str">
            <v>A126283558R</v>
          </cell>
          <cell r="AS10" t="str">
            <v>A126306886L</v>
          </cell>
          <cell r="AT10" t="str">
            <v>A126295222J</v>
          </cell>
          <cell r="AU10" t="str">
            <v>A126283474F</v>
          </cell>
          <cell r="AV10" t="str">
            <v>A126306802T</v>
          </cell>
          <cell r="AW10" t="str">
            <v>A126295138T</v>
          </cell>
          <cell r="AX10" t="str">
            <v>A126283442L</v>
          </cell>
          <cell r="AY10" t="str">
            <v>A126306770K</v>
          </cell>
          <cell r="AZ10" t="str">
            <v>A126295106X</v>
          </cell>
          <cell r="BA10" t="str">
            <v>A126283626F</v>
          </cell>
          <cell r="BB10" t="str">
            <v>A126306954C</v>
          </cell>
          <cell r="BC10" t="str">
            <v>A126295290K</v>
          </cell>
          <cell r="BD10" t="str">
            <v>A126283510C</v>
          </cell>
          <cell r="BE10" t="str">
            <v>A126306838V</v>
          </cell>
          <cell r="BF10" t="str">
            <v>A126295174A</v>
          </cell>
          <cell r="BG10" t="str">
            <v>A126283582R</v>
          </cell>
          <cell r="BH10" t="str">
            <v>A126306910A</v>
          </cell>
          <cell r="BI10" t="str">
            <v>A126295246A</v>
          </cell>
          <cell r="BJ10" t="str">
            <v>A126277798L</v>
          </cell>
          <cell r="BK10" t="str">
            <v>A126301126F</v>
          </cell>
          <cell r="BL10" t="str">
            <v>A126289462F</v>
          </cell>
          <cell r="BM10" t="str">
            <v>A126277754K</v>
          </cell>
          <cell r="BN10" t="str">
            <v>A126301082R</v>
          </cell>
          <cell r="BO10" t="str">
            <v>A126289418W</v>
          </cell>
          <cell r="BP10" t="str">
            <v>A126277682K</v>
          </cell>
          <cell r="BQ10" t="str">
            <v>A126301010C</v>
          </cell>
          <cell r="BR10" t="str">
            <v>A126289346W</v>
          </cell>
          <cell r="BS10" t="str">
            <v>A126277758V</v>
          </cell>
          <cell r="BT10" t="str">
            <v>A126301086X</v>
          </cell>
          <cell r="BU10" t="str">
            <v>A126289422L</v>
          </cell>
          <cell r="BV10" t="str">
            <v>A126277762K</v>
          </cell>
          <cell r="BW10" t="str">
            <v>A126301090R</v>
          </cell>
          <cell r="BX10" t="str">
            <v>A126289426W</v>
          </cell>
          <cell r="BY10" t="str">
            <v>A126277686V</v>
          </cell>
          <cell r="BZ10" t="str">
            <v>A126301014L</v>
          </cell>
          <cell r="CA10" t="str">
            <v>A126289350L</v>
          </cell>
          <cell r="CB10" t="str">
            <v>A126277690K</v>
          </cell>
          <cell r="CC10" t="str">
            <v>A126301018W</v>
          </cell>
          <cell r="CD10" t="str">
            <v>A126289354W</v>
          </cell>
          <cell r="CE10" t="str">
            <v>A126277730T</v>
          </cell>
          <cell r="CF10" t="str">
            <v>A126301058R</v>
          </cell>
          <cell r="CG10" t="str">
            <v>A126289394R</v>
          </cell>
          <cell r="CH10" t="str">
            <v>A126277646A</v>
          </cell>
          <cell r="CI10" t="str">
            <v>A126300974C</v>
          </cell>
          <cell r="CJ10" t="str">
            <v>A126289310V</v>
          </cell>
          <cell r="CK10" t="str">
            <v>A126277766V</v>
          </cell>
          <cell r="CL10" t="str">
            <v>A126301094X</v>
          </cell>
          <cell r="CM10" t="str">
            <v>A126289430L</v>
          </cell>
          <cell r="CN10" t="str">
            <v>A126277734A</v>
          </cell>
          <cell r="CO10" t="str">
            <v>A126301062F</v>
          </cell>
          <cell r="CP10" t="str">
            <v>A126289398X</v>
          </cell>
          <cell r="CQ10" t="str">
            <v>A126277778C</v>
          </cell>
          <cell r="CR10" t="str">
            <v>A126301106W</v>
          </cell>
          <cell r="CS10" t="str">
            <v>A126289442W</v>
          </cell>
          <cell r="CT10" t="str">
            <v>A126277650T</v>
          </cell>
          <cell r="CU10" t="str">
            <v>A126300978L</v>
          </cell>
          <cell r="CV10" t="str">
            <v>A126289314C</v>
          </cell>
          <cell r="CW10" t="str">
            <v>A126277586K</v>
          </cell>
          <cell r="CX10" t="str">
            <v>A126300914A</v>
          </cell>
          <cell r="CY10" t="str">
            <v>A126289250C</v>
          </cell>
          <cell r="CZ10" t="str">
            <v>A126277614J</v>
          </cell>
          <cell r="DA10" t="str">
            <v>A126300942K</v>
          </cell>
          <cell r="DB10" t="str">
            <v>A126289278F</v>
          </cell>
          <cell r="DC10" t="str">
            <v>A126277694V</v>
          </cell>
          <cell r="DD10" t="str">
            <v>A126301022L</v>
          </cell>
          <cell r="DE10" t="str">
            <v>A126289358F</v>
          </cell>
          <cell r="DF10" t="str">
            <v>A126277618T</v>
          </cell>
          <cell r="DG10" t="str">
            <v>A126300946V</v>
          </cell>
          <cell r="DH10" t="str">
            <v>A126289282W</v>
          </cell>
          <cell r="DI10" t="str">
            <v>A126277698C</v>
          </cell>
          <cell r="DJ10" t="str">
            <v>A126301026W</v>
          </cell>
          <cell r="DK10" t="str">
            <v>A126289362W</v>
          </cell>
          <cell r="DL10" t="str">
            <v>A126277702J</v>
          </cell>
          <cell r="DM10" t="str">
            <v>A126301030L</v>
          </cell>
          <cell r="DN10" t="str">
            <v>A126289366F</v>
          </cell>
          <cell r="DO10" t="str">
            <v>A126277782V</v>
          </cell>
          <cell r="DP10" t="str">
            <v>A126301110L</v>
          </cell>
          <cell r="DQ10" t="str">
            <v>A126289446F</v>
          </cell>
          <cell r="DR10" t="str">
            <v>A126277590A</v>
          </cell>
          <cell r="DS10" t="str">
            <v>A126300918K</v>
          </cell>
          <cell r="DT10" t="str">
            <v>A126289254L</v>
          </cell>
          <cell r="DU10" t="str">
            <v>A126277770K</v>
          </cell>
          <cell r="DV10" t="str">
            <v>A126301098J</v>
          </cell>
          <cell r="DW10" t="str">
            <v>A126289434W</v>
          </cell>
          <cell r="DX10" t="str">
            <v>A126277774V</v>
          </cell>
          <cell r="DY10" t="str">
            <v>A126301102L</v>
          </cell>
          <cell r="DZ10" t="str">
            <v>A126289438F</v>
          </cell>
          <cell r="EA10" t="str">
            <v>A126277594K</v>
          </cell>
          <cell r="EB10" t="str">
            <v>A126300922A</v>
          </cell>
          <cell r="EC10" t="str">
            <v>A126289258W</v>
          </cell>
          <cell r="ED10" t="str">
            <v>A126277654A</v>
          </cell>
          <cell r="EE10" t="str">
            <v>A126300982C</v>
          </cell>
          <cell r="EF10" t="str">
            <v>A126289318L</v>
          </cell>
          <cell r="EG10" t="str">
            <v>A126277706T</v>
          </cell>
          <cell r="EH10" t="str">
            <v>A126301034W</v>
          </cell>
          <cell r="EI10" t="str">
            <v>A126289370W</v>
          </cell>
          <cell r="EJ10" t="str">
            <v>A126277786C</v>
          </cell>
          <cell r="EK10" t="str">
            <v>A126301114W</v>
          </cell>
          <cell r="EL10" t="str">
            <v>A126289450W</v>
          </cell>
          <cell r="EM10" t="str">
            <v>A126277598V</v>
          </cell>
          <cell r="EN10" t="str">
            <v>A126300926K</v>
          </cell>
          <cell r="EO10" t="str">
            <v>A126289262L</v>
          </cell>
          <cell r="EP10" t="str">
            <v>A126277738K</v>
          </cell>
          <cell r="EQ10" t="str">
            <v>A126301066R</v>
          </cell>
          <cell r="ER10" t="str">
            <v>A126289402C</v>
          </cell>
          <cell r="ES10" t="str">
            <v>A126277742A</v>
          </cell>
          <cell r="ET10" t="str">
            <v>A126301070F</v>
          </cell>
          <cell r="EU10" t="str">
            <v>A126289406L</v>
          </cell>
          <cell r="EV10" t="str">
            <v>A126277630J</v>
          </cell>
          <cell r="EW10" t="str">
            <v>A126300958C</v>
          </cell>
          <cell r="EX10" t="str">
            <v>A126289294F</v>
          </cell>
          <cell r="EY10" t="str">
            <v>A126277602X</v>
          </cell>
          <cell r="EZ10" t="str">
            <v>A126300930A</v>
          </cell>
          <cell r="FA10" t="str">
            <v>A126289266W</v>
          </cell>
          <cell r="FB10" t="str">
            <v>A126277658K</v>
          </cell>
          <cell r="FC10" t="str">
            <v>A126300986L</v>
          </cell>
          <cell r="FD10" t="str">
            <v>A126289322C</v>
          </cell>
          <cell r="FE10" t="str">
            <v>A126277622J</v>
          </cell>
          <cell r="FF10" t="str">
            <v>A126300950K</v>
          </cell>
          <cell r="FG10" t="str">
            <v>A126289286F</v>
          </cell>
          <cell r="FH10" t="str">
            <v>A126277662A</v>
          </cell>
          <cell r="FI10" t="str">
            <v>A126300990C</v>
          </cell>
          <cell r="FJ10" t="str">
            <v>A126289326L</v>
          </cell>
          <cell r="FK10" t="str">
            <v>A126277634T</v>
          </cell>
          <cell r="FL10" t="str">
            <v>A126300962V</v>
          </cell>
          <cell r="FM10" t="str">
            <v>A126289298R</v>
          </cell>
          <cell r="FN10" t="str">
            <v>A126277666K</v>
          </cell>
          <cell r="FO10" t="str">
            <v>A126300994L</v>
          </cell>
          <cell r="FP10" t="str">
            <v>A126289330C</v>
          </cell>
          <cell r="FQ10" t="str">
            <v>A126277710J</v>
          </cell>
          <cell r="FR10" t="str">
            <v>A126301038F</v>
          </cell>
          <cell r="FS10" t="str">
            <v>A126289374F</v>
          </cell>
          <cell r="FT10" t="str">
            <v>A126277670A</v>
          </cell>
          <cell r="FU10" t="str">
            <v>A126300998W</v>
          </cell>
          <cell r="FV10" t="str">
            <v>A126289334L</v>
          </cell>
          <cell r="FW10" t="str">
            <v>A126277638A</v>
          </cell>
          <cell r="FX10" t="str">
            <v>A126300966C</v>
          </cell>
          <cell r="FY10" t="str">
            <v>A126289302V</v>
          </cell>
          <cell r="FZ10" t="str">
            <v>A126277746K</v>
          </cell>
          <cell r="GA10" t="str">
            <v>A126301074R</v>
          </cell>
          <cell r="GB10" t="str">
            <v>A126289410C</v>
          </cell>
          <cell r="GC10" t="str">
            <v>A126277714T</v>
          </cell>
          <cell r="GD10" t="str">
            <v>A126301042W</v>
          </cell>
          <cell r="GE10" t="str">
            <v>A126289378R</v>
          </cell>
          <cell r="GF10" t="str">
            <v>A126277718A</v>
          </cell>
          <cell r="GG10" t="str">
            <v>A126301046F</v>
          </cell>
          <cell r="GH10" t="str">
            <v>A126289382F</v>
          </cell>
          <cell r="GI10" t="str">
            <v>A126277790V</v>
          </cell>
          <cell r="GJ10" t="str">
            <v>A126301118F</v>
          </cell>
          <cell r="GK10" t="str">
            <v>A126289454F</v>
          </cell>
          <cell r="GL10" t="str">
            <v>A126277606J</v>
          </cell>
          <cell r="GM10" t="str">
            <v>A126300934K</v>
          </cell>
          <cell r="GN10" t="str">
            <v>A126289270L</v>
          </cell>
          <cell r="GO10" t="str">
            <v>A126277674K</v>
          </cell>
          <cell r="GP10" t="str">
            <v>A126301002C</v>
          </cell>
          <cell r="GQ10" t="str">
            <v>A126289338W</v>
          </cell>
          <cell r="GR10" t="str">
            <v>A126277626T</v>
          </cell>
          <cell r="GS10" t="str">
            <v>A126300954V</v>
          </cell>
          <cell r="GT10" t="str">
            <v>A126289290W</v>
          </cell>
          <cell r="GU10" t="str">
            <v>A126277722T</v>
          </cell>
          <cell r="GV10" t="str">
            <v>A126301050W</v>
          </cell>
          <cell r="GW10" t="str">
            <v>A126289386R</v>
          </cell>
          <cell r="GX10" t="str">
            <v>A126277726A</v>
          </cell>
          <cell r="GY10" t="str">
            <v>A126301054F</v>
          </cell>
          <cell r="GZ10" t="str">
            <v>A126289390F</v>
          </cell>
          <cell r="HA10" t="str">
            <v>A126277642T</v>
          </cell>
          <cell r="HB10" t="str">
            <v>A126300970V</v>
          </cell>
          <cell r="HC10" t="str">
            <v>A126289306C</v>
          </cell>
          <cell r="HD10" t="str">
            <v>A126277610X</v>
          </cell>
          <cell r="HE10" t="str">
            <v>A126300938V</v>
          </cell>
          <cell r="HF10" t="str">
            <v>A126289274W</v>
          </cell>
          <cell r="HG10" t="str">
            <v>A126277794C</v>
          </cell>
          <cell r="HH10" t="str">
            <v>A126301122W</v>
          </cell>
          <cell r="HI10" t="str">
            <v>A126289458R</v>
          </cell>
          <cell r="HJ10" t="str">
            <v>A126277678V</v>
          </cell>
          <cell r="HK10" t="str">
            <v>A126301006L</v>
          </cell>
          <cell r="HL10" t="str">
            <v>A126289342L</v>
          </cell>
          <cell r="HM10" t="str">
            <v>A126277750A</v>
          </cell>
          <cell r="HN10" t="str">
            <v>A126301078X</v>
          </cell>
          <cell r="HO10" t="str">
            <v>A126289414L</v>
          </cell>
          <cell r="HP10" t="str">
            <v>A126275206K</v>
          </cell>
          <cell r="HQ10" t="str">
            <v>A126298534X</v>
          </cell>
          <cell r="HR10" t="str">
            <v>A126286870L</v>
          </cell>
          <cell r="HS10" t="str">
            <v>A126275162V</v>
          </cell>
          <cell r="HT10" t="str">
            <v>A126298490J</v>
          </cell>
          <cell r="HU10" t="str">
            <v>A126286826C</v>
          </cell>
          <cell r="HV10" t="str">
            <v>A126275090V</v>
          </cell>
          <cell r="HW10" t="str">
            <v>A126298418R</v>
          </cell>
          <cell r="HX10" t="str">
            <v>A126286754C</v>
          </cell>
          <cell r="HY10" t="str">
            <v>A126275166C</v>
          </cell>
          <cell r="HZ10" t="str">
            <v>A126298494T</v>
          </cell>
          <cell r="IA10" t="str">
            <v>A126286830V</v>
          </cell>
          <cell r="IB10" t="str">
            <v>A126275170V</v>
          </cell>
          <cell r="IC10" t="str">
            <v>A126298498A</v>
          </cell>
          <cell r="ID10" t="str">
            <v>A126286834C</v>
          </cell>
          <cell r="IE10" t="str">
            <v>A126275094C</v>
          </cell>
          <cell r="IF10" t="str">
            <v>A126298422F</v>
          </cell>
          <cell r="IG10" t="str">
            <v>A126286758L</v>
          </cell>
          <cell r="IH10" t="str">
            <v>A126275098L</v>
          </cell>
          <cell r="II10" t="str">
            <v>A126298426R</v>
          </cell>
          <cell r="IJ10" t="str">
            <v>A126286762C</v>
          </cell>
          <cell r="IK10" t="str">
            <v>A126275138V</v>
          </cell>
          <cell r="IL10" t="str">
            <v>A126298466J</v>
          </cell>
          <cell r="IM10" t="str">
            <v>A126286802K</v>
          </cell>
          <cell r="IN10" t="str">
            <v>A126275054K</v>
          </cell>
          <cell r="IO10" t="str">
            <v>A126298382X</v>
          </cell>
          <cell r="IP10" t="str">
            <v>A126286718V</v>
          </cell>
          <cell r="IQ10" t="str">
            <v>A126275174C</v>
          </cell>
        </row>
        <row r="11">
          <cell r="B11">
            <v>180.39599999999999</v>
          </cell>
          <cell r="C11">
            <v>89.585999999999999</v>
          </cell>
          <cell r="D11">
            <v>90.808999999999997</v>
          </cell>
          <cell r="E11">
            <v>2616.7150000000001</v>
          </cell>
          <cell r="F11">
            <v>1280.2819999999999</v>
          </cell>
          <cell r="G11">
            <v>1336.433</v>
          </cell>
          <cell r="H11">
            <v>223.202</v>
          </cell>
          <cell r="I11">
            <v>107.03</v>
          </cell>
          <cell r="J11">
            <v>116.172</v>
          </cell>
          <cell r="K11">
            <v>2573.9079999999999</v>
          </cell>
          <cell r="L11">
            <v>1262.838</v>
          </cell>
          <cell r="M11">
            <v>1311.07</v>
          </cell>
          <cell r="N11">
            <v>321.17899999999997</v>
          </cell>
          <cell r="O11">
            <v>155.708</v>
          </cell>
          <cell r="P11">
            <v>165.471</v>
          </cell>
          <cell r="Q11">
            <v>97.975999999999999</v>
          </cell>
          <cell r="R11">
            <v>48.677</v>
          </cell>
          <cell r="S11">
            <v>49.298999999999999</v>
          </cell>
          <cell r="T11">
            <v>140.78299999999999</v>
          </cell>
          <cell r="U11">
            <v>66.120999999999995</v>
          </cell>
          <cell r="V11">
            <v>74.662000000000006</v>
          </cell>
          <cell r="W11">
            <v>82.42</v>
          </cell>
          <cell r="X11">
            <v>40.908999999999999</v>
          </cell>
          <cell r="Y11">
            <v>41.511000000000003</v>
          </cell>
          <cell r="Z11">
            <v>2475.9319999999998</v>
          </cell>
          <cell r="AA11">
            <v>1214.1610000000001</v>
          </cell>
          <cell r="AB11">
            <v>1261.771</v>
          </cell>
          <cell r="AC11">
            <v>916.42700000000002</v>
          </cell>
          <cell r="AD11">
            <v>605.91</v>
          </cell>
          <cell r="AE11">
            <v>310.517</v>
          </cell>
          <cell r="AF11">
            <v>615.51700000000005</v>
          </cell>
          <cell r="AG11">
            <v>410.43400000000003</v>
          </cell>
          <cell r="AH11">
            <v>205.083</v>
          </cell>
          <cell r="AI11">
            <v>24.509</v>
          </cell>
          <cell r="AJ11">
            <v>14.117000000000001</v>
          </cell>
          <cell r="AK11">
            <v>10.391999999999999</v>
          </cell>
          <cell r="AL11">
            <v>8.6720000000000006</v>
          </cell>
          <cell r="AM11">
            <v>6.9480000000000004</v>
          </cell>
          <cell r="AN11">
            <v>1.724</v>
          </cell>
          <cell r="AO11">
            <v>10.109</v>
          </cell>
          <cell r="AP11">
            <v>5.4130000000000003</v>
          </cell>
          <cell r="AQ11">
            <v>4.6959999999999997</v>
          </cell>
          <cell r="AR11">
            <v>5.7290000000000001</v>
          </cell>
          <cell r="AS11">
            <v>1.7569999999999999</v>
          </cell>
          <cell r="AT11">
            <v>3.972</v>
          </cell>
          <cell r="AU11">
            <v>44.311999999999998</v>
          </cell>
          <cell r="AV11">
            <v>25.422999999999998</v>
          </cell>
          <cell r="AW11">
            <v>18.888999999999999</v>
          </cell>
          <cell r="AX11">
            <v>20.140999999999998</v>
          </cell>
          <cell r="AY11">
            <v>11.409000000000001</v>
          </cell>
          <cell r="AZ11">
            <v>8.7319999999999993</v>
          </cell>
          <cell r="BA11">
            <v>11.61</v>
          </cell>
          <cell r="BB11">
            <v>8.2189999999999994</v>
          </cell>
          <cell r="BC11">
            <v>3.3919999999999999</v>
          </cell>
          <cell r="BD11">
            <v>12.56</v>
          </cell>
          <cell r="BE11">
            <v>5.7949999999999999</v>
          </cell>
          <cell r="BF11">
            <v>6.766</v>
          </cell>
          <cell r="BG11">
            <v>232.089</v>
          </cell>
          <cell r="BH11">
            <v>155.93700000000001</v>
          </cell>
          <cell r="BI11">
            <v>76.152000000000001</v>
          </cell>
          <cell r="BJ11">
            <v>420.90300000000002</v>
          </cell>
          <cell r="BK11">
            <v>267.89600000000002</v>
          </cell>
          <cell r="BL11">
            <v>153.00700000000001</v>
          </cell>
          <cell r="BM11">
            <v>22.49</v>
          </cell>
          <cell r="BN11">
            <v>13.505000000000001</v>
          </cell>
          <cell r="BO11">
            <v>8.9849999999999994</v>
          </cell>
          <cell r="BP11">
            <v>7.016</v>
          </cell>
          <cell r="BQ11">
            <v>2.5379999999999998</v>
          </cell>
          <cell r="BR11">
            <v>4.4790000000000001</v>
          </cell>
          <cell r="BS11">
            <v>3.5819999999999999</v>
          </cell>
          <cell r="BT11">
            <v>1.3160000000000001</v>
          </cell>
          <cell r="BU11">
            <v>2.266</v>
          </cell>
          <cell r="BV11">
            <v>3.4340000000000002</v>
          </cell>
          <cell r="BW11">
            <v>1.222</v>
          </cell>
          <cell r="BX11">
            <v>2.2130000000000001</v>
          </cell>
          <cell r="BY11">
            <v>3.081</v>
          </cell>
          <cell r="BZ11">
            <v>1.3859999999999999</v>
          </cell>
          <cell r="CA11">
            <v>1.696</v>
          </cell>
          <cell r="CB11">
            <v>3.9350000000000001</v>
          </cell>
          <cell r="CC11">
            <v>1.1519999999999999</v>
          </cell>
          <cell r="CD11">
            <v>2.7829999999999999</v>
          </cell>
          <cell r="CE11">
            <v>0.49</v>
          </cell>
          <cell r="CF11">
            <v>0.49</v>
          </cell>
          <cell r="CG11">
            <v>0</v>
          </cell>
          <cell r="CH11">
            <v>2.0190000000000001</v>
          </cell>
          <cell r="CI11">
            <v>0.98</v>
          </cell>
          <cell r="CJ11">
            <v>1.0389999999999999</v>
          </cell>
          <cell r="CK11">
            <v>0.54400000000000004</v>
          </cell>
          <cell r="CL11">
            <v>0.54400000000000004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1.4750000000000001</v>
          </cell>
          <cell r="CR11">
            <v>0.436</v>
          </cell>
          <cell r="CS11">
            <v>1.0389999999999999</v>
          </cell>
          <cell r="CT11">
            <v>4.5069999999999997</v>
          </cell>
          <cell r="CU11">
            <v>1.0669999999999999</v>
          </cell>
          <cell r="CV11">
            <v>3.4390000000000001</v>
          </cell>
          <cell r="CW11">
            <v>0.42099999999999999</v>
          </cell>
          <cell r="CX11">
            <v>0.42099999999999999</v>
          </cell>
          <cell r="CY11">
            <v>0</v>
          </cell>
          <cell r="CZ11">
            <v>3.0910000000000002</v>
          </cell>
          <cell r="DA11">
            <v>0.64600000000000002</v>
          </cell>
          <cell r="DB11">
            <v>2.444</v>
          </cell>
          <cell r="DC11">
            <v>0.995</v>
          </cell>
          <cell r="DD11">
            <v>0</v>
          </cell>
          <cell r="DE11">
            <v>0.995</v>
          </cell>
          <cell r="DF11">
            <v>4.4960000000000004</v>
          </cell>
          <cell r="DG11">
            <v>1.891</v>
          </cell>
          <cell r="DH11">
            <v>2.605</v>
          </cell>
          <cell r="DI11">
            <v>2.52</v>
          </cell>
          <cell r="DJ11">
            <v>0.64600000000000002</v>
          </cell>
          <cell r="DK11">
            <v>1.8740000000000001</v>
          </cell>
          <cell r="DL11">
            <v>15.474</v>
          </cell>
          <cell r="DM11">
            <v>10.967000000000001</v>
          </cell>
          <cell r="DN11">
            <v>4.5060000000000002</v>
          </cell>
          <cell r="DO11">
            <v>398.41300000000001</v>
          </cell>
          <cell r="DP11">
            <v>254.39099999999999</v>
          </cell>
          <cell r="DQ11">
            <v>144.02199999999999</v>
          </cell>
          <cell r="DR11">
            <v>197.77699999999999</v>
          </cell>
          <cell r="DS11">
            <v>110.518</v>
          </cell>
          <cell r="DT11">
            <v>87.259</v>
          </cell>
          <cell r="DU11">
            <v>195.178</v>
          </cell>
          <cell r="DV11">
            <v>108.319</v>
          </cell>
          <cell r="DW11">
            <v>86.858999999999995</v>
          </cell>
          <cell r="DX11">
            <v>1.4650000000000001</v>
          </cell>
          <cell r="DY11">
            <v>1.3560000000000001</v>
          </cell>
          <cell r="DZ11">
            <v>0.109</v>
          </cell>
          <cell r="EA11">
            <v>1.1339999999999999</v>
          </cell>
          <cell r="EB11">
            <v>0.84299999999999997</v>
          </cell>
          <cell r="EC11">
            <v>0.29099999999999998</v>
          </cell>
          <cell r="ED11">
            <v>146.82499999999999</v>
          </cell>
          <cell r="EE11">
            <v>84.028000000000006</v>
          </cell>
          <cell r="EF11">
            <v>62.798000000000002</v>
          </cell>
          <cell r="EG11">
            <v>3.641</v>
          </cell>
          <cell r="EH11">
            <v>1.5029999999999999</v>
          </cell>
          <cell r="EI11">
            <v>2.1379999999999999</v>
          </cell>
          <cell r="EJ11">
            <v>1.1020000000000001</v>
          </cell>
          <cell r="EK11">
            <v>0.59299999999999997</v>
          </cell>
          <cell r="EL11">
            <v>0.50900000000000001</v>
          </cell>
          <cell r="EM11">
            <v>0.157</v>
          </cell>
          <cell r="EN11">
            <v>0.157</v>
          </cell>
          <cell r="EO11">
            <v>0</v>
          </cell>
          <cell r="EP11">
            <v>2.383</v>
          </cell>
          <cell r="EQ11">
            <v>0.753</v>
          </cell>
          <cell r="ER11">
            <v>1.629</v>
          </cell>
          <cell r="ES11">
            <v>20.667000000000002</v>
          </cell>
          <cell r="ET11">
            <v>9.3620000000000001</v>
          </cell>
          <cell r="EU11">
            <v>11.305</v>
          </cell>
          <cell r="EV11">
            <v>2.6070000000000002</v>
          </cell>
          <cell r="EW11">
            <v>2.6070000000000002</v>
          </cell>
          <cell r="EX11">
            <v>0</v>
          </cell>
          <cell r="EY11">
            <v>8.6590000000000007</v>
          </cell>
          <cell r="EZ11">
            <v>5.4770000000000003</v>
          </cell>
          <cell r="FA11">
            <v>3.1819999999999999</v>
          </cell>
          <cell r="FB11">
            <v>9.4009999999999998</v>
          </cell>
          <cell r="FC11">
            <v>1.278</v>
          </cell>
          <cell r="FD11">
            <v>8.1229999999999993</v>
          </cell>
          <cell r="FE11">
            <v>26.643999999999998</v>
          </cell>
          <cell r="FF11">
            <v>15.625999999999999</v>
          </cell>
          <cell r="FG11">
            <v>11.018000000000001</v>
          </cell>
          <cell r="FH11">
            <v>2.3140000000000001</v>
          </cell>
          <cell r="FI11">
            <v>1.869</v>
          </cell>
          <cell r="FJ11">
            <v>0.44400000000000001</v>
          </cell>
          <cell r="FK11">
            <v>195.464</v>
          </cell>
          <cell r="FL11">
            <v>108.649</v>
          </cell>
          <cell r="FM11">
            <v>86.814999999999998</v>
          </cell>
          <cell r="FN11">
            <v>3.9119999999999999</v>
          </cell>
          <cell r="FO11">
            <v>3.177</v>
          </cell>
          <cell r="FP11">
            <v>0.73499999999999999</v>
          </cell>
          <cell r="FQ11">
            <v>193.86500000000001</v>
          </cell>
          <cell r="FR11">
            <v>107.34099999999999</v>
          </cell>
          <cell r="FS11">
            <v>86.524000000000001</v>
          </cell>
          <cell r="FT11">
            <v>5.585</v>
          </cell>
          <cell r="FU11">
            <v>4.8490000000000002</v>
          </cell>
          <cell r="FV11">
            <v>0.73499999999999999</v>
          </cell>
          <cell r="FW11">
            <v>1.6719999999999999</v>
          </cell>
          <cell r="FX11">
            <v>1.6719999999999999</v>
          </cell>
          <cell r="FY11">
            <v>0</v>
          </cell>
          <cell r="FZ11">
            <v>3.2709999999999999</v>
          </cell>
          <cell r="GA11">
            <v>2.98</v>
          </cell>
          <cell r="GB11">
            <v>0.29099999999999998</v>
          </cell>
          <cell r="GC11">
            <v>0.64100000000000001</v>
          </cell>
          <cell r="GD11">
            <v>0.19700000000000001</v>
          </cell>
          <cell r="GE11">
            <v>0.44400000000000001</v>
          </cell>
          <cell r="GF11">
            <v>192.19300000000001</v>
          </cell>
          <cell r="GG11">
            <v>105.669</v>
          </cell>
          <cell r="GH11">
            <v>86.524000000000001</v>
          </cell>
          <cell r="GI11">
            <v>200.63499999999999</v>
          </cell>
          <cell r="GJ11">
            <v>143.87200000000001</v>
          </cell>
          <cell r="GK11">
            <v>56.762999999999998</v>
          </cell>
          <cell r="GL11">
            <v>132.47999999999999</v>
          </cell>
          <cell r="GM11">
            <v>92.379000000000005</v>
          </cell>
          <cell r="GN11">
            <v>40.100999999999999</v>
          </cell>
          <cell r="GO11">
            <v>1.871</v>
          </cell>
          <cell r="GP11">
            <v>1.482</v>
          </cell>
          <cell r="GQ11">
            <v>0.38900000000000001</v>
          </cell>
          <cell r="GR11">
            <v>0.42299999999999999</v>
          </cell>
          <cell r="GS11">
            <v>0.42299999999999999</v>
          </cell>
          <cell r="GT11">
            <v>0</v>
          </cell>
          <cell r="GU11">
            <v>0.40100000000000002</v>
          </cell>
          <cell r="GV11">
            <v>0.40100000000000002</v>
          </cell>
          <cell r="GW11">
            <v>0</v>
          </cell>
          <cell r="GX11">
            <v>1.046</v>
          </cell>
          <cell r="GY11">
            <v>0.65700000000000003</v>
          </cell>
          <cell r="GZ11">
            <v>0.38900000000000001</v>
          </cell>
          <cell r="HA11">
            <v>17.664999999999999</v>
          </cell>
          <cell r="HB11">
            <v>13.324</v>
          </cell>
          <cell r="HC11">
            <v>4.3410000000000002</v>
          </cell>
          <cell r="HD11">
            <v>2.754</v>
          </cell>
          <cell r="HE11">
            <v>2.754</v>
          </cell>
          <cell r="HF11">
            <v>0</v>
          </cell>
          <cell r="HG11">
            <v>7.4909999999999997</v>
          </cell>
          <cell r="HH11">
            <v>6.0709999999999997</v>
          </cell>
          <cell r="HI11">
            <v>1.42</v>
          </cell>
          <cell r="HJ11">
            <v>7.42</v>
          </cell>
          <cell r="HK11">
            <v>4.4980000000000002</v>
          </cell>
          <cell r="HL11">
            <v>2.9220000000000002</v>
          </cell>
          <cell r="HM11">
            <v>48.62</v>
          </cell>
          <cell r="HN11">
            <v>36.686999999999998</v>
          </cell>
          <cell r="HO11">
            <v>11.932</v>
          </cell>
          <cell r="HP11">
            <v>3645.2159999999999</v>
          </cell>
          <cell r="HQ11">
            <v>1971.1310000000001</v>
          </cell>
          <cell r="HR11">
            <v>1674.085</v>
          </cell>
          <cell r="HS11">
            <v>639.71299999999997</v>
          </cell>
          <cell r="HT11">
            <v>345.47199999999998</v>
          </cell>
          <cell r="HU11">
            <v>294.24099999999999</v>
          </cell>
          <cell r="HV11">
            <v>268.89600000000002</v>
          </cell>
          <cell r="HW11">
            <v>157.035</v>
          </cell>
          <cell r="HX11">
            <v>111.861</v>
          </cell>
          <cell r="HY11">
            <v>128.845</v>
          </cell>
          <cell r="HZ11">
            <v>83.125</v>
          </cell>
          <cell r="IA11">
            <v>45.72</v>
          </cell>
          <cell r="IB11">
            <v>140.05099999999999</v>
          </cell>
          <cell r="IC11">
            <v>73.909000000000006</v>
          </cell>
          <cell r="ID11">
            <v>66.141999999999996</v>
          </cell>
          <cell r="IE11">
            <v>143.20099999999999</v>
          </cell>
          <cell r="IF11">
            <v>87.652000000000001</v>
          </cell>
          <cell r="IG11">
            <v>55.548999999999999</v>
          </cell>
          <cell r="IH11">
            <v>125.69499999999999</v>
          </cell>
          <cell r="II11">
            <v>69.382000000000005</v>
          </cell>
          <cell r="IJ11">
            <v>56.311999999999998</v>
          </cell>
          <cell r="IK11">
            <v>79.010999999999996</v>
          </cell>
          <cell r="IL11">
            <v>52.49</v>
          </cell>
          <cell r="IM11">
            <v>26.521000000000001</v>
          </cell>
          <cell r="IN11">
            <v>90.123000000000005</v>
          </cell>
          <cell r="IO11">
            <v>45.984000000000002</v>
          </cell>
          <cell r="IP11">
            <v>44.14</v>
          </cell>
          <cell r="IQ11">
            <v>39.747999999999998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150.86600000000001</v>
          </cell>
          <cell r="C23">
            <v>72.555000000000007</v>
          </cell>
          <cell r="D23">
            <v>78.311000000000007</v>
          </cell>
          <cell r="E23">
            <v>2721.2280000000001</v>
          </cell>
          <cell r="F23">
            <v>1319.7729999999999</v>
          </cell>
          <cell r="G23">
            <v>1401.4549999999999</v>
          </cell>
          <cell r="H23">
            <v>190.16900000000001</v>
          </cell>
          <cell r="I23">
            <v>83.65</v>
          </cell>
          <cell r="J23">
            <v>106.51900000000001</v>
          </cell>
          <cell r="K23">
            <v>2681.9259999999999</v>
          </cell>
          <cell r="L23">
            <v>1308.6780000000001</v>
          </cell>
          <cell r="M23">
            <v>1373.248</v>
          </cell>
          <cell r="N23">
            <v>273.18700000000001</v>
          </cell>
          <cell r="O23">
            <v>124.578</v>
          </cell>
          <cell r="P23">
            <v>148.61000000000001</v>
          </cell>
          <cell r="Q23">
            <v>83.018000000000001</v>
          </cell>
          <cell r="R23">
            <v>40.927</v>
          </cell>
          <cell r="S23">
            <v>42.091000000000001</v>
          </cell>
          <cell r="T23">
            <v>122.321</v>
          </cell>
          <cell r="U23">
            <v>52.023000000000003</v>
          </cell>
          <cell r="V23">
            <v>70.298000000000002</v>
          </cell>
          <cell r="W23">
            <v>67.847999999999999</v>
          </cell>
          <cell r="X23">
            <v>31.628</v>
          </cell>
          <cell r="Y23">
            <v>36.22</v>
          </cell>
          <cell r="Z23">
            <v>2598.9070000000002</v>
          </cell>
          <cell r="AA23">
            <v>1267.751</v>
          </cell>
          <cell r="AB23">
            <v>1331.1559999999999</v>
          </cell>
          <cell r="AC23">
            <v>948.74</v>
          </cell>
          <cell r="AD23">
            <v>619.40499999999997</v>
          </cell>
          <cell r="AE23">
            <v>329.33499999999998</v>
          </cell>
          <cell r="AF23">
            <v>637.22400000000005</v>
          </cell>
          <cell r="AG23">
            <v>418.65100000000001</v>
          </cell>
          <cell r="AH23">
            <v>218.57400000000001</v>
          </cell>
          <cell r="AI23">
            <v>31.266999999999999</v>
          </cell>
          <cell r="AJ23">
            <v>15.087</v>
          </cell>
          <cell r="AK23">
            <v>16.178999999999998</v>
          </cell>
          <cell r="AL23">
            <v>12.749000000000001</v>
          </cell>
          <cell r="AM23">
            <v>9.2219999999999995</v>
          </cell>
          <cell r="AN23">
            <v>3.5270000000000001</v>
          </cell>
          <cell r="AO23">
            <v>7.6849999999999996</v>
          </cell>
          <cell r="AP23">
            <v>3.254</v>
          </cell>
          <cell r="AQ23">
            <v>4.43</v>
          </cell>
          <cell r="AR23">
            <v>10.833</v>
          </cell>
          <cell r="AS23">
            <v>2.6110000000000002</v>
          </cell>
          <cell r="AT23">
            <v>8.2219999999999995</v>
          </cell>
          <cell r="AU23">
            <v>44.406999999999996</v>
          </cell>
          <cell r="AV23">
            <v>27.428000000000001</v>
          </cell>
          <cell r="AW23">
            <v>16.978999999999999</v>
          </cell>
          <cell r="AX23">
            <v>17.841999999999999</v>
          </cell>
          <cell r="AY23">
            <v>15.002000000000001</v>
          </cell>
          <cell r="AZ23">
            <v>2.8410000000000002</v>
          </cell>
          <cell r="BA23">
            <v>15.971</v>
          </cell>
          <cell r="BB23">
            <v>8.1839999999999993</v>
          </cell>
          <cell r="BC23">
            <v>7.7880000000000003</v>
          </cell>
          <cell r="BD23">
            <v>10.593999999999999</v>
          </cell>
          <cell r="BE23">
            <v>4.2430000000000003</v>
          </cell>
          <cell r="BF23">
            <v>6.351</v>
          </cell>
          <cell r="BG23">
            <v>235.84100000000001</v>
          </cell>
          <cell r="BH23">
            <v>158.239</v>
          </cell>
          <cell r="BI23">
            <v>77.602999999999994</v>
          </cell>
          <cell r="BJ23">
            <v>445.971</v>
          </cell>
          <cell r="BK23">
            <v>274.375</v>
          </cell>
          <cell r="BL23">
            <v>171.596</v>
          </cell>
          <cell r="BM23">
            <v>19.404</v>
          </cell>
          <cell r="BN23">
            <v>13.122999999999999</v>
          </cell>
          <cell r="BO23">
            <v>6.2809999999999997</v>
          </cell>
          <cell r="BP23">
            <v>6.7030000000000003</v>
          </cell>
          <cell r="BQ23">
            <v>4.5339999999999998</v>
          </cell>
          <cell r="BR23">
            <v>2.169</v>
          </cell>
          <cell r="BS23">
            <v>2.6850000000000001</v>
          </cell>
          <cell r="BT23">
            <v>2.23</v>
          </cell>
          <cell r="BU23">
            <v>0.45500000000000002</v>
          </cell>
          <cell r="BV23">
            <v>4.0179999999999998</v>
          </cell>
          <cell r="BW23">
            <v>2.3039999999999998</v>
          </cell>
          <cell r="BX23">
            <v>1.714</v>
          </cell>
          <cell r="BY23">
            <v>4.1820000000000004</v>
          </cell>
          <cell r="BZ23">
            <v>3.0470000000000002</v>
          </cell>
          <cell r="CA23">
            <v>1.135</v>
          </cell>
          <cell r="CB23">
            <v>2.5209999999999999</v>
          </cell>
          <cell r="CC23">
            <v>1.4870000000000001</v>
          </cell>
          <cell r="CD23">
            <v>1.034</v>
          </cell>
          <cell r="CE23">
            <v>2.4249999999999998</v>
          </cell>
          <cell r="CF23">
            <v>2.4249999999999998</v>
          </cell>
          <cell r="CG23">
            <v>0</v>
          </cell>
          <cell r="CH23">
            <v>0.29099999999999998</v>
          </cell>
          <cell r="CI23">
            <v>9.6000000000000002E-2</v>
          </cell>
          <cell r="CJ23">
            <v>0.19400000000000001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0.29099999999999998</v>
          </cell>
          <cell r="CR23">
            <v>9.6000000000000002E-2</v>
          </cell>
          <cell r="CS23">
            <v>0.19400000000000001</v>
          </cell>
          <cell r="CT23">
            <v>3.9870000000000001</v>
          </cell>
          <cell r="CU23">
            <v>2.012</v>
          </cell>
          <cell r="CV23">
            <v>1.9750000000000001</v>
          </cell>
          <cell r="CW23">
            <v>1.7549999999999999</v>
          </cell>
          <cell r="CX23">
            <v>1.1619999999999999</v>
          </cell>
          <cell r="CY23">
            <v>0.59299999999999997</v>
          </cell>
          <cell r="CZ23">
            <v>2.2320000000000002</v>
          </cell>
          <cell r="DA23">
            <v>0.85</v>
          </cell>
          <cell r="DB23">
            <v>1.3819999999999999</v>
          </cell>
          <cell r="DC23">
            <v>0</v>
          </cell>
          <cell r="DD23">
            <v>0</v>
          </cell>
          <cell r="DE23">
            <v>0</v>
          </cell>
          <cell r="DF23">
            <v>3.9580000000000002</v>
          </cell>
          <cell r="DG23">
            <v>2.9430000000000001</v>
          </cell>
          <cell r="DH23">
            <v>1.0149999999999999</v>
          </cell>
          <cell r="DI23">
            <v>2.7450000000000001</v>
          </cell>
          <cell r="DJ23">
            <v>1.591</v>
          </cell>
          <cell r="DK23">
            <v>1.1539999999999999</v>
          </cell>
          <cell r="DL23">
            <v>12.701000000000001</v>
          </cell>
          <cell r="DM23">
            <v>8.5890000000000004</v>
          </cell>
          <cell r="DN23">
            <v>4.1120000000000001</v>
          </cell>
          <cell r="DO23">
            <v>426.56799999999998</v>
          </cell>
          <cell r="DP23">
            <v>261.25200000000001</v>
          </cell>
          <cell r="DQ23">
            <v>165.315</v>
          </cell>
          <cell r="DR23">
            <v>215.339</v>
          </cell>
          <cell r="DS23">
            <v>114.04</v>
          </cell>
          <cell r="DT23">
            <v>101.298</v>
          </cell>
          <cell r="DU23">
            <v>211.964</v>
          </cell>
          <cell r="DV23">
            <v>113.221</v>
          </cell>
          <cell r="DW23">
            <v>98.742999999999995</v>
          </cell>
          <cell r="DX23">
            <v>1.784</v>
          </cell>
          <cell r="DY23">
            <v>0.35499999999999998</v>
          </cell>
          <cell r="DZ23">
            <v>1.429</v>
          </cell>
          <cell r="EA23">
            <v>1.591</v>
          </cell>
          <cell r="EB23">
            <v>0.46500000000000002</v>
          </cell>
          <cell r="EC23">
            <v>1.1259999999999999</v>
          </cell>
          <cell r="ED23">
            <v>163.16399999999999</v>
          </cell>
          <cell r="EE23">
            <v>83.412999999999997</v>
          </cell>
          <cell r="EF23">
            <v>79.751000000000005</v>
          </cell>
          <cell r="EG23">
            <v>2.7730000000000001</v>
          </cell>
          <cell r="EH23">
            <v>1.4550000000000001</v>
          </cell>
          <cell r="EI23">
            <v>1.3180000000000001</v>
          </cell>
          <cell r="EJ23">
            <v>0.63100000000000001</v>
          </cell>
          <cell r="EK23">
            <v>0.48199999999999998</v>
          </cell>
          <cell r="EL23">
            <v>0.14899999999999999</v>
          </cell>
          <cell r="EM23">
            <v>0.36899999999999999</v>
          </cell>
          <cell r="EN23">
            <v>0.36899999999999999</v>
          </cell>
          <cell r="EO23">
            <v>0</v>
          </cell>
          <cell r="EP23">
            <v>1.7729999999999999</v>
          </cell>
          <cell r="EQ23">
            <v>0.60299999999999998</v>
          </cell>
          <cell r="ER23">
            <v>1.169</v>
          </cell>
          <cell r="ES23">
            <v>18.757000000000001</v>
          </cell>
          <cell r="ET23">
            <v>7.8369999999999997</v>
          </cell>
          <cell r="EU23">
            <v>10.920999999999999</v>
          </cell>
          <cell r="EV23">
            <v>1.448</v>
          </cell>
          <cell r="EW23">
            <v>0.83399999999999996</v>
          </cell>
          <cell r="EX23">
            <v>0.61299999999999999</v>
          </cell>
          <cell r="EY23">
            <v>8.4849999999999994</v>
          </cell>
          <cell r="EZ23">
            <v>3.4809999999999999</v>
          </cell>
          <cell r="FA23">
            <v>5.0049999999999999</v>
          </cell>
          <cell r="FB23">
            <v>8.8249999999999993</v>
          </cell>
          <cell r="FC23">
            <v>3.5219999999999998</v>
          </cell>
          <cell r="FD23">
            <v>5.3029999999999999</v>
          </cell>
          <cell r="FE23">
            <v>30.643999999999998</v>
          </cell>
          <cell r="FF23">
            <v>21.335000000000001</v>
          </cell>
          <cell r="FG23">
            <v>9.3089999999999993</v>
          </cell>
          <cell r="FH23">
            <v>3.3780000000000001</v>
          </cell>
          <cell r="FI23">
            <v>2.6080000000000001</v>
          </cell>
          <cell r="FJ23">
            <v>0.77100000000000002</v>
          </cell>
          <cell r="FK23">
            <v>211.96100000000001</v>
          </cell>
          <cell r="FL23">
            <v>111.43300000000001</v>
          </cell>
          <cell r="FM23">
            <v>100.52800000000001</v>
          </cell>
          <cell r="FN23">
            <v>7.4210000000000003</v>
          </cell>
          <cell r="FO23">
            <v>4.407</v>
          </cell>
          <cell r="FP23">
            <v>3.0139999999999998</v>
          </cell>
          <cell r="FQ23">
            <v>207.91800000000001</v>
          </cell>
          <cell r="FR23">
            <v>109.634</v>
          </cell>
          <cell r="FS23">
            <v>98.284999999999997</v>
          </cell>
          <cell r="FT23">
            <v>8.5570000000000004</v>
          </cell>
          <cell r="FU23">
            <v>5.2039999999999997</v>
          </cell>
          <cell r="FV23">
            <v>3.3530000000000002</v>
          </cell>
          <cell r="FW23">
            <v>1.1359999999999999</v>
          </cell>
          <cell r="FX23">
            <v>0.79700000000000004</v>
          </cell>
          <cell r="FY23">
            <v>0.33900000000000002</v>
          </cell>
          <cell r="FZ23">
            <v>5.1790000000000003</v>
          </cell>
          <cell r="GA23">
            <v>2.5960000000000001</v>
          </cell>
          <cell r="GB23">
            <v>2.5819999999999999</v>
          </cell>
          <cell r="GC23">
            <v>2.242</v>
          </cell>
          <cell r="GD23">
            <v>1.8109999999999999</v>
          </cell>
          <cell r="GE23">
            <v>0.43099999999999999</v>
          </cell>
          <cell r="GF23">
            <v>206.78200000000001</v>
          </cell>
          <cell r="GG23">
            <v>108.837</v>
          </cell>
          <cell r="GH23">
            <v>97.944999999999993</v>
          </cell>
          <cell r="GI23">
            <v>211.22900000000001</v>
          </cell>
          <cell r="GJ23">
            <v>147.21199999999999</v>
          </cell>
          <cell r="GK23">
            <v>64.016999999999996</v>
          </cell>
          <cell r="GL23">
            <v>138.50200000000001</v>
          </cell>
          <cell r="GM23">
            <v>96.247</v>
          </cell>
          <cell r="GN23">
            <v>42.255000000000003</v>
          </cell>
          <cell r="GO23">
            <v>2.0990000000000002</v>
          </cell>
          <cell r="GP23">
            <v>1.3580000000000001</v>
          </cell>
          <cell r="GQ23">
            <v>0.74</v>
          </cell>
          <cell r="GR23">
            <v>0.54</v>
          </cell>
          <cell r="GS23">
            <v>0.182</v>
          </cell>
          <cell r="GT23">
            <v>0.35799999999999998</v>
          </cell>
          <cell r="GU23">
            <v>0.83799999999999997</v>
          </cell>
          <cell r="GV23">
            <v>0.83799999999999997</v>
          </cell>
          <cell r="GW23">
            <v>0</v>
          </cell>
          <cell r="GX23">
            <v>0.72</v>
          </cell>
          <cell r="GY23">
            <v>0.33800000000000002</v>
          </cell>
          <cell r="GZ23">
            <v>0.38300000000000001</v>
          </cell>
          <cell r="HA23">
            <v>16.239999999999998</v>
          </cell>
          <cell r="HB23">
            <v>13.29</v>
          </cell>
          <cell r="HC23">
            <v>2.95</v>
          </cell>
          <cell r="HD23">
            <v>1.175</v>
          </cell>
          <cell r="HE23">
            <v>0.70299999999999996</v>
          </cell>
          <cell r="HF23">
            <v>0.47199999999999998</v>
          </cell>
          <cell r="HG23">
            <v>4.5519999999999996</v>
          </cell>
          <cell r="HH23">
            <v>3.5590000000000002</v>
          </cell>
          <cell r="HI23">
            <v>0.99299999999999999</v>
          </cell>
          <cell r="HJ23">
            <v>10.513999999999999</v>
          </cell>
          <cell r="HK23">
            <v>9.0289999999999999</v>
          </cell>
          <cell r="HL23">
            <v>1.4850000000000001</v>
          </cell>
          <cell r="HM23">
            <v>54.387999999999998</v>
          </cell>
          <cell r="HN23">
            <v>36.316000000000003</v>
          </cell>
          <cell r="HO23">
            <v>18.071999999999999</v>
          </cell>
          <cell r="HP23">
            <v>3789.6880000000001</v>
          </cell>
          <cell r="HQ23">
            <v>2014.954</v>
          </cell>
          <cell r="HR23">
            <v>1774.7329999999999</v>
          </cell>
          <cell r="HS23">
            <v>698.93299999999999</v>
          </cell>
          <cell r="HT23">
            <v>362.87400000000002</v>
          </cell>
          <cell r="HU23">
            <v>336.05900000000003</v>
          </cell>
          <cell r="HV23">
            <v>308.63299999999998</v>
          </cell>
          <cell r="HW23">
            <v>158.673</v>
          </cell>
          <cell r="HX23">
            <v>149.96</v>
          </cell>
          <cell r="HY23">
            <v>141.20500000000001</v>
          </cell>
          <cell r="HZ23">
            <v>71.789000000000001</v>
          </cell>
          <cell r="IA23">
            <v>69.415999999999997</v>
          </cell>
          <cell r="IB23">
            <v>167.42699999999999</v>
          </cell>
          <cell r="IC23">
            <v>86.882999999999996</v>
          </cell>
          <cell r="ID23">
            <v>80.543999999999997</v>
          </cell>
          <cell r="IE23">
            <v>169.81299999999999</v>
          </cell>
          <cell r="IF23">
            <v>84.305000000000007</v>
          </cell>
          <cell r="IG23">
            <v>85.507999999999996</v>
          </cell>
          <cell r="IH23">
            <v>138.23699999999999</v>
          </cell>
          <cell r="II23">
            <v>73.784999999999997</v>
          </cell>
          <cell r="IJ23">
            <v>64.451999999999998</v>
          </cell>
          <cell r="IK23">
            <v>93.203000000000003</v>
          </cell>
          <cell r="IL23">
            <v>54.805</v>
          </cell>
          <cell r="IM23">
            <v>38.398000000000003</v>
          </cell>
          <cell r="IN23">
            <v>104.53100000000001</v>
          </cell>
          <cell r="IO23">
            <v>46.125</v>
          </cell>
          <cell r="IP23">
            <v>58.405999999999999</v>
          </cell>
          <cell r="IQ23">
            <v>33.447000000000003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148.16</v>
          </cell>
          <cell r="C35">
            <v>74.625</v>
          </cell>
          <cell r="D35">
            <v>73.534999999999997</v>
          </cell>
          <cell r="E35">
            <v>2804.3620000000001</v>
          </cell>
          <cell r="F35">
            <v>1346.2670000000001</v>
          </cell>
          <cell r="G35">
            <v>1458.0940000000001</v>
          </cell>
          <cell r="H35">
            <v>218.37</v>
          </cell>
          <cell r="I35">
            <v>99.486000000000004</v>
          </cell>
          <cell r="J35">
            <v>118.883</v>
          </cell>
          <cell r="K35">
            <v>2734.152</v>
          </cell>
          <cell r="L35">
            <v>1321.4059999999999</v>
          </cell>
          <cell r="M35">
            <v>1412.7460000000001</v>
          </cell>
          <cell r="N35">
            <v>291.56200000000001</v>
          </cell>
          <cell r="O35">
            <v>137.774</v>
          </cell>
          <cell r="P35">
            <v>153.78800000000001</v>
          </cell>
          <cell r="Q35">
            <v>73.191999999999993</v>
          </cell>
          <cell r="R35">
            <v>38.287999999999997</v>
          </cell>
          <cell r="S35">
            <v>34.904000000000003</v>
          </cell>
          <cell r="T35">
            <v>143.40199999999999</v>
          </cell>
          <cell r="U35">
            <v>63.149000000000001</v>
          </cell>
          <cell r="V35">
            <v>80.253</v>
          </cell>
          <cell r="W35">
            <v>74.968000000000004</v>
          </cell>
          <cell r="X35">
            <v>36.337000000000003</v>
          </cell>
          <cell r="Y35">
            <v>38.631</v>
          </cell>
          <cell r="Z35">
            <v>2660.96</v>
          </cell>
          <cell r="AA35">
            <v>1283.1179999999999</v>
          </cell>
          <cell r="AB35">
            <v>1377.8420000000001</v>
          </cell>
          <cell r="AC35">
            <v>937.91099999999994</v>
          </cell>
          <cell r="AD35">
            <v>615.84299999999996</v>
          </cell>
          <cell r="AE35">
            <v>322.06799999999998</v>
          </cell>
          <cell r="AF35">
            <v>620.18399999999997</v>
          </cell>
          <cell r="AG35">
            <v>411.03699999999998</v>
          </cell>
          <cell r="AH35">
            <v>209.148</v>
          </cell>
          <cell r="AI35">
            <v>32.459000000000003</v>
          </cell>
          <cell r="AJ35">
            <v>19.367999999999999</v>
          </cell>
          <cell r="AK35">
            <v>13.090999999999999</v>
          </cell>
          <cell r="AL35">
            <v>13.271000000000001</v>
          </cell>
          <cell r="AM35">
            <v>9.5579999999999998</v>
          </cell>
          <cell r="AN35">
            <v>3.7130000000000001</v>
          </cell>
          <cell r="AO35">
            <v>5.8970000000000002</v>
          </cell>
          <cell r="AP35">
            <v>4.5129999999999999</v>
          </cell>
          <cell r="AQ35">
            <v>1.3839999999999999</v>
          </cell>
          <cell r="AR35">
            <v>13.291</v>
          </cell>
          <cell r="AS35">
            <v>5.2969999999999997</v>
          </cell>
          <cell r="AT35">
            <v>7.9939999999999998</v>
          </cell>
          <cell r="AU35">
            <v>45.249000000000002</v>
          </cell>
          <cell r="AV35">
            <v>27.263000000000002</v>
          </cell>
          <cell r="AW35">
            <v>17.986000000000001</v>
          </cell>
          <cell r="AX35">
            <v>18.966000000000001</v>
          </cell>
          <cell r="AY35">
            <v>13.782</v>
          </cell>
          <cell r="AZ35">
            <v>5.1840000000000002</v>
          </cell>
          <cell r="BA35">
            <v>16.588000000000001</v>
          </cell>
          <cell r="BB35">
            <v>9.407</v>
          </cell>
          <cell r="BC35">
            <v>7.181</v>
          </cell>
          <cell r="BD35">
            <v>9.6950000000000003</v>
          </cell>
          <cell r="BE35">
            <v>4.0739999999999998</v>
          </cell>
          <cell r="BF35">
            <v>5.6210000000000004</v>
          </cell>
          <cell r="BG35">
            <v>240.018</v>
          </cell>
          <cell r="BH35">
            <v>158.17500000000001</v>
          </cell>
          <cell r="BI35">
            <v>81.843000000000004</v>
          </cell>
          <cell r="BJ35">
            <v>461.92099999999999</v>
          </cell>
          <cell r="BK35">
            <v>277.57499999999999</v>
          </cell>
          <cell r="BL35">
            <v>184.345</v>
          </cell>
          <cell r="BM35">
            <v>24.195</v>
          </cell>
          <cell r="BN35">
            <v>15.845000000000001</v>
          </cell>
          <cell r="BO35">
            <v>8.3490000000000002</v>
          </cell>
          <cell r="BP35">
            <v>6.1139999999999999</v>
          </cell>
          <cell r="BQ35">
            <v>4.1589999999999998</v>
          </cell>
          <cell r="BR35">
            <v>1.954</v>
          </cell>
          <cell r="BS35">
            <v>2.7109999999999999</v>
          </cell>
          <cell r="BT35">
            <v>1.296</v>
          </cell>
          <cell r="BU35">
            <v>1.415</v>
          </cell>
          <cell r="BV35">
            <v>3.403</v>
          </cell>
          <cell r="BW35">
            <v>2.863</v>
          </cell>
          <cell r="BX35">
            <v>0.54</v>
          </cell>
          <cell r="BY35">
            <v>4.2130000000000001</v>
          </cell>
          <cell r="BZ35">
            <v>2.66</v>
          </cell>
          <cell r="CA35">
            <v>1.554</v>
          </cell>
          <cell r="CB35">
            <v>1.9</v>
          </cell>
          <cell r="CC35">
            <v>1.4990000000000001</v>
          </cell>
          <cell r="CD35">
            <v>0.40100000000000002</v>
          </cell>
          <cell r="CE35">
            <v>1.4770000000000001</v>
          </cell>
          <cell r="CF35">
            <v>1.0309999999999999</v>
          </cell>
          <cell r="CG35">
            <v>0.44600000000000001</v>
          </cell>
          <cell r="CH35">
            <v>2.3769999999999998</v>
          </cell>
          <cell r="CI35">
            <v>1.976</v>
          </cell>
          <cell r="CJ35">
            <v>0.40100000000000002</v>
          </cell>
          <cell r="CK35">
            <v>0.70099999999999996</v>
          </cell>
          <cell r="CL35">
            <v>0.70099999999999996</v>
          </cell>
          <cell r="CM35">
            <v>0</v>
          </cell>
          <cell r="CN35">
            <v>1.6759999999999999</v>
          </cell>
          <cell r="CO35">
            <v>1.2749999999999999</v>
          </cell>
          <cell r="CP35">
            <v>0.40100000000000002</v>
          </cell>
          <cell r="CQ35">
            <v>0</v>
          </cell>
          <cell r="CR35">
            <v>0</v>
          </cell>
          <cell r="CS35">
            <v>0</v>
          </cell>
          <cell r="CT35">
            <v>2.2599999999999998</v>
          </cell>
          <cell r="CU35">
            <v>1.1519999999999999</v>
          </cell>
          <cell r="CV35">
            <v>1.1080000000000001</v>
          </cell>
          <cell r="CW35">
            <v>0</v>
          </cell>
          <cell r="CX35">
            <v>0</v>
          </cell>
          <cell r="CY35">
            <v>0</v>
          </cell>
          <cell r="CZ35">
            <v>1.6919999999999999</v>
          </cell>
          <cell r="DA35">
            <v>1.1519999999999999</v>
          </cell>
          <cell r="DB35">
            <v>0.54</v>
          </cell>
          <cell r="DC35">
            <v>0.56799999999999995</v>
          </cell>
          <cell r="DD35">
            <v>0</v>
          </cell>
          <cell r="DE35">
            <v>0.56799999999999995</v>
          </cell>
          <cell r="DF35">
            <v>3.5150000000000001</v>
          </cell>
          <cell r="DG35">
            <v>2.4260000000000002</v>
          </cell>
          <cell r="DH35">
            <v>1.0900000000000001</v>
          </cell>
          <cell r="DI35">
            <v>2.5979999999999999</v>
          </cell>
          <cell r="DJ35">
            <v>1.734</v>
          </cell>
          <cell r="DK35">
            <v>0.86499999999999999</v>
          </cell>
          <cell r="DL35">
            <v>18.081</v>
          </cell>
          <cell r="DM35">
            <v>11.686</v>
          </cell>
          <cell r="DN35">
            <v>6.3949999999999996</v>
          </cell>
          <cell r="DO35">
            <v>437.726</v>
          </cell>
          <cell r="DP35">
            <v>261.73</v>
          </cell>
          <cell r="DQ35">
            <v>175.99600000000001</v>
          </cell>
          <cell r="DR35">
            <v>233.666</v>
          </cell>
          <cell r="DS35">
            <v>122.31699999999999</v>
          </cell>
          <cell r="DT35">
            <v>111.349</v>
          </cell>
          <cell r="DU35">
            <v>229.983</v>
          </cell>
          <cell r="DV35">
            <v>120.687</v>
          </cell>
          <cell r="DW35">
            <v>109.29600000000001</v>
          </cell>
          <cell r="DX35">
            <v>2.1709999999999998</v>
          </cell>
          <cell r="DY35">
            <v>0.53500000000000003</v>
          </cell>
          <cell r="DZ35">
            <v>1.6359999999999999</v>
          </cell>
          <cell r="EA35">
            <v>1.02</v>
          </cell>
          <cell r="EB35">
            <v>0.60299999999999998</v>
          </cell>
          <cell r="EC35">
            <v>0.41699999999999998</v>
          </cell>
          <cell r="ED35">
            <v>175.48699999999999</v>
          </cell>
          <cell r="EE35">
            <v>95.856999999999999</v>
          </cell>
          <cell r="EF35">
            <v>79.63</v>
          </cell>
          <cell r="EG35">
            <v>4.6619999999999999</v>
          </cell>
          <cell r="EH35">
            <v>1.8340000000000001</v>
          </cell>
          <cell r="EI35">
            <v>2.8279999999999998</v>
          </cell>
          <cell r="EJ35">
            <v>1.25</v>
          </cell>
          <cell r="EK35">
            <v>1.25</v>
          </cell>
          <cell r="EL35">
            <v>0</v>
          </cell>
          <cell r="EM35">
            <v>0.39</v>
          </cell>
          <cell r="EN35">
            <v>0.106</v>
          </cell>
          <cell r="EO35">
            <v>0.28399999999999997</v>
          </cell>
          <cell r="EP35">
            <v>3.0230000000000001</v>
          </cell>
          <cell r="EQ35">
            <v>0.47799999999999998</v>
          </cell>
          <cell r="ER35">
            <v>2.5449999999999999</v>
          </cell>
          <cell r="ES35">
            <v>22.477</v>
          </cell>
          <cell r="ET35">
            <v>9.7609999999999992</v>
          </cell>
          <cell r="EU35">
            <v>12.715999999999999</v>
          </cell>
          <cell r="EV35">
            <v>3.379</v>
          </cell>
          <cell r="EW35">
            <v>2.4870000000000001</v>
          </cell>
          <cell r="EX35">
            <v>0.89300000000000002</v>
          </cell>
          <cell r="EY35">
            <v>5.6840000000000002</v>
          </cell>
          <cell r="EZ35">
            <v>3.073</v>
          </cell>
          <cell r="FA35">
            <v>2.6110000000000002</v>
          </cell>
          <cell r="FB35">
            <v>13.413</v>
          </cell>
          <cell r="FC35">
            <v>4.2009999999999996</v>
          </cell>
          <cell r="FD35">
            <v>9.2119999999999997</v>
          </cell>
          <cell r="FE35">
            <v>31.04</v>
          </cell>
          <cell r="FF35">
            <v>14.866</v>
          </cell>
          <cell r="FG35">
            <v>16.173999999999999</v>
          </cell>
          <cell r="FH35">
            <v>5.1420000000000003</v>
          </cell>
          <cell r="FI35">
            <v>1.7390000000000001</v>
          </cell>
          <cell r="FJ35">
            <v>3.403</v>
          </cell>
          <cell r="FK35">
            <v>228.523</v>
          </cell>
          <cell r="FL35">
            <v>120.578</v>
          </cell>
          <cell r="FM35">
            <v>107.94499999999999</v>
          </cell>
          <cell r="FN35">
            <v>6.6879999999999997</v>
          </cell>
          <cell r="FO35">
            <v>3.0609999999999999</v>
          </cell>
          <cell r="FP35">
            <v>3.6269999999999998</v>
          </cell>
          <cell r="FQ35">
            <v>226.97800000000001</v>
          </cell>
          <cell r="FR35">
            <v>119.256</v>
          </cell>
          <cell r="FS35">
            <v>107.72199999999999</v>
          </cell>
          <cell r="FT35">
            <v>9.7810000000000006</v>
          </cell>
          <cell r="FU35">
            <v>3.88</v>
          </cell>
          <cell r="FV35">
            <v>5.9009999999999998</v>
          </cell>
          <cell r="FW35">
            <v>3.093</v>
          </cell>
          <cell r="FX35">
            <v>0.81899999999999995</v>
          </cell>
          <cell r="FY35">
            <v>2.274</v>
          </cell>
          <cell r="FZ35">
            <v>4.6390000000000002</v>
          </cell>
          <cell r="GA35">
            <v>2.141</v>
          </cell>
          <cell r="GB35">
            <v>2.4969999999999999</v>
          </cell>
          <cell r="GC35">
            <v>2.0489999999999999</v>
          </cell>
          <cell r="GD35">
            <v>0.92</v>
          </cell>
          <cell r="GE35">
            <v>1.129</v>
          </cell>
          <cell r="GF35">
            <v>223.88499999999999</v>
          </cell>
          <cell r="GG35">
            <v>118.437</v>
          </cell>
          <cell r="GH35">
            <v>105.44799999999999</v>
          </cell>
          <cell r="GI35">
            <v>204.06</v>
          </cell>
          <cell r="GJ35">
            <v>139.41300000000001</v>
          </cell>
          <cell r="GK35">
            <v>64.647000000000006</v>
          </cell>
          <cell r="GL35">
            <v>124.25</v>
          </cell>
          <cell r="GM35">
            <v>81.992000000000004</v>
          </cell>
          <cell r="GN35">
            <v>42.258000000000003</v>
          </cell>
          <cell r="GO35">
            <v>3.948</v>
          </cell>
          <cell r="GP35">
            <v>2.0099999999999998</v>
          </cell>
          <cell r="GQ35">
            <v>1.9379999999999999</v>
          </cell>
          <cell r="GR35">
            <v>1.974</v>
          </cell>
          <cell r="GS35">
            <v>1.538</v>
          </cell>
          <cell r="GT35">
            <v>0.435</v>
          </cell>
          <cell r="GU35">
            <v>0</v>
          </cell>
          <cell r="GV35">
            <v>0</v>
          </cell>
          <cell r="GW35">
            <v>0</v>
          </cell>
          <cell r="GX35">
            <v>1.974</v>
          </cell>
          <cell r="GY35">
            <v>0.47199999999999998</v>
          </cell>
          <cell r="GZ35">
            <v>1.502</v>
          </cell>
          <cell r="HA35">
            <v>19.923999999999999</v>
          </cell>
          <cell r="HB35">
            <v>14.617000000000001</v>
          </cell>
          <cell r="HC35">
            <v>5.3070000000000004</v>
          </cell>
          <cell r="HD35">
            <v>4.9160000000000004</v>
          </cell>
          <cell r="HE35">
            <v>4.3250000000000002</v>
          </cell>
          <cell r="HF35">
            <v>0.59099999999999997</v>
          </cell>
          <cell r="HG35">
            <v>7.5629999999999997</v>
          </cell>
          <cell r="HH35">
            <v>5.3209999999999997</v>
          </cell>
          <cell r="HI35">
            <v>2.242</v>
          </cell>
          <cell r="HJ35">
            <v>7.4450000000000003</v>
          </cell>
          <cell r="HK35">
            <v>4.9710000000000001</v>
          </cell>
          <cell r="HL35">
            <v>2.4740000000000002</v>
          </cell>
          <cell r="HM35">
            <v>55.939</v>
          </cell>
          <cell r="HN35">
            <v>40.793999999999997</v>
          </cell>
          <cell r="HO35">
            <v>15.145</v>
          </cell>
          <cell r="HP35">
            <v>3802.41</v>
          </cell>
          <cell r="HQ35">
            <v>2042.8340000000001</v>
          </cell>
          <cell r="HR35">
            <v>1759.576</v>
          </cell>
          <cell r="HS35">
            <v>679.70699999999999</v>
          </cell>
          <cell r="HT35">
            <v>351.43200000000002</v>
          </cell>
          <cell r="HU35">
            <v>328.27600000000001</v>
          </cell>
          <cell r="HV35">
            <v>294.39999999999998</v>
          </cell>
          <cell r="HW35">
            <v>158.58000000000001</v>
          </cell>
          <cell r="HX35">
            <v>135.82</v>
          </cell>
          <cell r="HY35">
            <v>124.577</v>
          </cell>
          <cell r="HZ35">
            <v>67.774000000000001</v>
          </cell>
          <cell r="IA35">
            <v>56.802999999999997</v>
          </cell>
          <cell r="IB35">
            <v>169.26499999999999</v>
          </cell>
          <cell r="IC35">
            <v>90.248000000000005</v>
          </cell>
          <cell r="ID35">
            <v>79.016999999999996</v>
          </cell>
          <cell r="IE35">
            <v>166.346</v>
          </cell>
          <cell r="IF35">
            <v>91.081999999999994</v>
          </cell>
          <cell r="IG35">
            <v>75.263999999999996</v>
          </cell>
          <cell r="IH35">
            <v>127.06</v>
          </cell>
          <cell r="II35">
            <v>66.94</v>
          </cell>
          <cell r="IJ35">
            <v>60.119</v>
          </cell>
          <cell r="IK35">
            <v>91.3</v>
          </cell>
          <cell r="IL35">
            <v>58.606000000000002</v>
          </cell>
          <cell r="IM35">
            <v>32.694000000000003</v>
          </cell>
          <cell r="IN35">
            <v>91.980999999999995</v>
          </cell>
          <cell r="IO35">
            <v>41.594000000000001</v>
          </cell>
          <cell r="IP35">
            <v>50.387</v>
          </cell>
          <cell r="IQ35">
            <v>34.241999999999997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161.184</v>
          </cell>
          <cell r="C47">
            <v>72.236999999999995</v>
          </cell>
          <cell r="D47">
            <v>88.945999999999998</v>
          </cell>
          <cell r="E47">
            <v>2837.6350000000002</v>
          </cell>
          <cell r="F47">
            <v>1356.46</v>
          </cell>
          <cell r="G47">
            <v>1481.175</v>
          </cell>
          <cell r="H47">
            <v>215.203</v>
          </cell>
          <cell r="I47">
            <v>88.873000000000005</v>
          </cell>
          <cell r="J47">
            <v>126.33</v>
          </cell>
          <cell r="K47">
            <v>2783.616</v>
          </cell>
          <cell r="L47">
            <v>1339.8240000000001</v>
          </cell>
          <cell r="M47">
            <v>1443.7919999999999</v>
          </cell>
          <cell r="N47">
            <v>309.17</v>
          </cell>
          <cell r="O47">
            <v>133.953</v>
          </cell>
          <cell r="P47">
            <v>175.21600000000001</v>
          </cell>
          <cell r="Q47">
            <v>93.966999999999999</v>
          </cell>
          <cell r="R47">
            <v>45.08</v>
          </cell>
          <cell r="S47">
            <v>48.887</v>
          </cell>
          <cell r="T47">
            <v>147.98599999999999</v>
          </cell>
          <cell r="U47">
            <v>61.716000000000001</v>
          </cell>
          <cell r="V47">
            <v>86.27</v>
          </cell>
          <cell r="W47">
            <v>67.216999999999999</v>
          </cell>
          <cell r="X47">
            <v>27.158000000000001</v>
          </cell>
          <cell r="Y47">
            <v>40.058999999999997</v>
          </cell>
          <cell r="Z47">
            <v>2689.6489999999999</v>
          </cell>
          <cell r="AA47">
            <v>1294.7439999999999</v>
          </cell>
          <cell r="AB47">
            <v>1394.905</v>
          </cell>
          <cell r="AC47">
            <v>924.072</v>
          </cell>
          <cell r="AD47">
            <v>623.78800000000001</v>
          </cell>
          <cell r="AE47">
            <v>300.28300000000002</v>
          </cell>
          <cell r="AF47">
            <v>616.34500000000003</v>
          </cell>
          <cell r="AG47">
            <v>414.46600000000001</v>
          </cell>
          <cell r="AH47">
            <v>201.87899999999999</v>
          </cell>
          <cell r="AI47">
            <v>28.181000000000001</v>
          </cell>
          <cell r="AJ47">
            <v>20.681000000000001</v>
          </cell>
          <cell r="AK47">
            <v>7.5</v>
          </cell>
          <cell r="AL47">
            <v>13.597</v>
          </cell>
          <cell r="AM47">
            <v>12.622</v>
          </cell>
          <cell r="AN47">
            <v>0.97399999999999998</v>
          </cell>
          <cell r="AO47">
            <v>7.7670000000000003</v>
          </cell>
          <cell r="AP47">
            <v>5.125</v>
          </cell>
          <cell r="AQ47">
            <v>2.6419999999999999</v>
          </cell>
          <cell r="AR47">
            <v>6.8179999999999996</v>
          </cell>
          <cell r="AS47">
            <v>2.9340000000000002</v>
          </cell>
          <cell r="AT47">
            <v>3.883</v>
          </cell>
          <cell r="AU47">
            <v>46.063000000000002</v>
          </cell>
          <cell r="AV47">
            <v>28.518000000000001</v>
          </cell>
          <cell r="AW47">
            <v>17.545000000000002</v>
          </cell>
          <cell r="AX47">
            <v>17.102</v>
          </cell>
          <cell r="AY47">
            <v>10.723000000000001</v>
          </cell>
          <cell r="AZ47">
            <v>6.3789999999999996</v>
          </cell>
          <cell r="BA47">
            <v>13.558</v>
          </cell>
          <cell r="BB47">
            <v>10.349</v>
          </cell>
          <cell r="BC47">
            <v>3.2090000000000001</v>
          </cell>
          <cell r="BD47">
            <v>15.403</v>
          </cell>
          <cell r="BE47">
            <v>7.4459999999999997</v>
          </cell>
          <cell r="BF47">
            <v>7.9569999999999999</v>
          </cell>
          <cell r="BG47">
            <v>233.482</v>
          </cell>
          <cell r="BH47">
            <v>160.12299999999999</v>
          </cell>
          <cell r="BI47">
            <v>73.358999999999995</v>
          </cell>
          <cell r="BJ47">
            <v>524.74199999999996</v>
          </cell>
          <cell r="BK47">
            <v>317.58199999999999</v>
          </cell>
          <cell r="BL47">
            <v>207.16</v>
          </cell>
          <cell r="BM47">
            <v>19.117000000000001</v>
          </cell>
          <cell r="BN47">
            <v>12.259</v>
          </cell>
          <cell r="BO47">
            <v>6.8579999999999997</v>
          </cell>
          <cell r="BP47">
            <v>5.58</v>
          </cell>
          <cell r="BQ47">
            <v>3.2919999999999998</v>
          </cell>
          <cell r="BR47">
            <v>2.2879999999999998</v>
          </cell>
          <cell r="BS47">
            <v>2.6859999999999999</v>
          </cell>
          <cell r="BT47">
            <v>1.952</v>
          </cell>
          <cell r="BU47">
            <v>0.73499999999999999</v>
          </cell>
          <cell r="BV47">
            <v>2.8940000000000001</v>
          </cell>
          <cell r="BW47">
            <v>1.34</v>
          </cell>
          <cell r="BX47">
            <v>1.554</v>
          </cell>
          <cell r="BY47">
            <v>1.9930000000000001</v>
          </cell>
          <cell r="BZ47">
            <v>1.464</v>
          </cell>
          <cell r="CA47">
            <v>0.52900000000000003</v>
          </cell>
          <cell r="CB47">
            <v>3.5880000000000001</v>
          </cell>
          <cell r="CC47">
            <v>1.8280000000000001</v>
          </cell>
          <cell r="CD47">
            <v>1.76</v>
          </cell>
          <cell r="CE47">
            <v>2.8479999999999999</v>
          </cell>
          <cell r="CF47">
            <v>1.3029999999999999</v>
          </cell>
          <cell r="CG47">
            <v>1.5449999999999999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  <cell r="CT47">
            <v>2.7320000000000002</v>
          </cell>
          <cell r="CU47">
            <v>1.9890000000000001</v>
          </cell>
          <cell r="CV47">
            <v>0.74299999999999999</v>
          </cell>
          <cell r="CW47">
            <v>0.88900000000000001</v>
          </cell>
          <cell r="CX47">
            <v>0.68300000000000005</v>
          </cell>
          <cell r="CY47">
            <v>0.20599999999999999</v>
          </cell>
          <cell r="CZ47">
            <v>1.1739999999999999</v>
          </cell>
          <cell r="DA47">
            <v>1.012</v>
          </cell>
          <cell r="DB47">
            <v>0.16200000000000001</v>
          </cell>
          <cell r="DC47">
            <v>0.66900000000000004</v>
          </cell>
          <cell r="DD47">
            <v>0.29399999999999998</v>
          </cell>
          <cell r="DE47">
            <v>0.375</v>
          </cell>
          <cell r="DF47">
            <v>2.4129999999999998</v>
          </cell>
          <cell r="DG47">
            <v>1.3029999999999999</v>
          </cell>
          <cell r="DH47">
            <v>1.1100000000000001</v>
          </cell>
          <cell r="DI47">
            <v>3.1680000000000001</v>
          </cell>
          <cell r="DJ47">
            <v>1.9890000000000001</v>
          </cell>
          <cell r="DK47">
            <v>1.1779999999999999</v>
          </cell>
          <cell r="DL47">
            <v>13.537000000000001</v>
          </cell>
          <cell r="DM47">
            <v>8.968</v>
          </cell>
          <cell r="DN47">
            <v>4.569</v>
          </cell>
          <cell r="DO47">
            <v>505.62599999999998</v>
          </cell>
          <cell r="DP47">
            <v>305.32299999999998</v>
          </cell>
          <cell r="DQ47">
            <v>200.30199999999999</v>
          </cell>
          <cell r="DR47">
            <v>277.03500000000003</v>
          </cell>
          <cell r="DS47">
            <v>146.87200000000001</v>
          </cell>
          <cell r="DT47">
            <v>130.16300000000001</v>
          </cell>
          <cell r="DU47">
            <v>271.875</v>
          </cell>
          <cell r="DV47">
            <v>144.74600000000001</v>
          </cell>
          <cell r="DW47">
            <v>127.129</v>
          </cell>
          <cell r="DX47">
            <v>3.6659999999999999</v>
          </cell>
          <cell r="DY47">
            <v>0.998</v>
          </cell>
          <cell r="DZ47">
            <v>2.6680000000000001</v>
          </cell>
          <cell r="EA47">
            <v>1.4930000000000001</v>
          </cell>
          <cell r="EB47">
            <v>1.1279999999999999</v>
          </cell>
          <cell r="EC47">
            <v>0.36499999999999999</v>
          </cell>
          <cell r="ED47">
            <v>213.04599999999999</v>
          </cell>
          <cell r="EE47">
            <v>117.294</v>
          </cell>
          <cell r="EF47">
            <v>95.751000000000005</v>
          </cell>
          <cell r="EG47">
            <v>7.032</v>
          </cell>
          <cell r="EH47">
            <v>3.1659999999999999</v>
          </cell>
          <cell r="EI47">
            <v>3.8660000000000001</v>
          </cell>
          <cell r="EJ47">
            <v>2.0539999999999998</v>
          </cell>
          <cell r="EK47">
            <v>1.4419999999999999</v>
          </cell>
          <cell r="EL47">
            <v>0.61199999999999999</v>
          </cell>
          <cell r="EM47">
            <v>1.9039999999999999</v>
          </cell>
          <cell r="EN47">
            <v>0.97899999999999998</v>
          </cell>
          <cell r="EO47">
            <v>0.92600000000000005</v>
          </cell>
          <cell r="EP47">
            <v>3.073</v>
          </cell>
          <cell r="EQ47">
            <v>0.745</v>
          </cell>
          <cell r="ER47">
            <v>2.3279999999999998</v>
          </cell>
          <cell r="ES47">
            <v>24.437000000000001</v>
          </cell>
          <cell r="ET47">
            <v>7.6859999999999999</v>
          </cell>
          <cell r="EU47">
            <v>16.751000000000001</v>
          </cell>
          <cell r="EV47">
            <v>3.65</v>
          </cell>
          <cell r="EW47">
            <v>2.65</v>
          </cell>
          <cell r="EX47">
            <v>1</v>
          </cell>
          <cell r="EY47">
            <v>11.124000000000001</v>
          </cell>
          <cell r="EZ47">
            <v>3.0470000000000002</v>
          </cell>
          <cell r="FA47">
            <v>8.077</v>
          </cell>
          <cell r="FB47">
            <v>9.6630000000000003</v>
          </cell>
          <cell r="FC47">
            <v>1.9890000000000001</v>
          </cell>
          <cell r="FD47">
            <v>7.6740000000000004</v>
          </cell>
          <cell r="FE47">
            <v>32.520000000000003</v>
          </cell>
          <cell r="FF47">
            <v>18.725999999999999</v>
          </cell>
          <cell r="FG47">
            <v>13.795</v>
          </cell>
          <cell r="FH47">
            <v>7.4669999999999996</v>
          </cell>
          <cell r="FI47">
            <v>3.585</v>
          </cell>
          <cell r="FJ47">
            <v>3.8820000000000001</v>
          </cell>
          <cell r="FK47">
            <v>269.56799999999998</v>
          </cell>
          <cell r="FL47">
            <v>143.28700000000001</v>
          </cell>
          <cell r="FM47">
            <v>126.28100000000001</v>
          </cell>
          <cell r="FN47">
            <v>6.7539999999999996</v>
          </cell>
          <cell r="FO47">
            <v>2.5270000000000001</v>
          </cell>
          <cell r="FP47">
            <v>4.226</v>
          </cell>
          <cell r="FQ47">
            <v>270.28100000000001</v>
          </cell>
          <cell r="FR47">
            <v>144.345</v>
          </cell>
          <cell r="FS47">
            <v>125.937</v>
          </cell>
          <cell r="FT47">
            <v>12.006</v>
          </cell>
          <cell r="FU47">
            <v>5.4710000000000001</v>
          </cell>
          <cell r="FV47">
            <v>6.5350000000000001</v>
          </cell>
          <cell r="FW47">
            <v>5.2530000000000001</v>
          </cell>
          <cell r="FX47">
            <v>2.944</v>
          </cell>
          <cell r="FY47">
            <v>2.3079999999999998</v>
          </cell>
          <cell r="FZ47">
            <v>4.5389999999999997</v>
          </cell>
          <cell r="GA47">
            <v>1.887</v>
          </cell>
          <cell r="GB47">
            <v>2.6520000000000001</v>
          </cell>
          <cell r="GC47">
            <v>2.214</v>
          </cell>
          <cell r="GD47">
            <v>0.64</v>
          </cell>
          <cell r="GE47">
            <v>1.5740000000000001</v>
          </cell>
          <cell r="GF47">
            <v>265.029</v>
          </cell>
          <cell r="GG47">
            <v>141.4</v>
          </cell>
          <cell r="GH47">
            <v>123.628</v>
          </cell>
          <cell r="GI47">
            <v>228.59100000000001</v>
          </cell>
          <cell r="GJ47">
            <v>158.45099999999999</v>
          </cell>
          <cell r="GK47">
            <v>70.138999999999996</v>
          </cell>
          <cell r="GL47">
            <v>149.24199999999999</v>
          </cell>
          <cell r="GM47">
            <v>102.74</v>
          </cell>
          <cell r="GN47">
            <v>46.502000000000002</v>
          </cell>
          <cell r="GO47">
            <v>2.9359999999999999</v>
          </cell>
          <cell r="GP47">
            <v>2.8420000000000001</v>
          </cell>
          <cell r="GQ47">
            <v>9.4E-2</v>
          </cell>
          <cell r="GR47">
            <v>0</v>
          </cell>
          <cell r="GS47">
            <v>0</v>
          </cell>
          <cell r="GT47">
            <v>0</v>
          </cell>
          <cell r="GU47">
            <v>0.996</v>
          </cell>
          <cell r="GV47">
            <v>0.996</v>
          </cell>
          <cell r="GW47">
            <v>0</v>
          </cell>
          <cell r="GX47">
            <v>1.94</v>
          </cell>
          <cell r="GY47">
            <v>1.847</v>
          </cell>
          <cell r="GZ47">
            <v>9.4E-2</v>
          </cell>
          <cell r="HA47">
            <v>19.053000000000001</v>
          </cell>
          <cell r="HB47">
            <v>12.561999999999999</v>
          </cell>
          <cell r="HC47">
            <v>6.4909999999999997</v>
          </cell>
          <cell r="HD47">
            <v>3.395</v>
          </cell>
          <cell r="HE47">
            <v>2.879</v>
          </cell>
          <cell r="HF47">
            <v>0.51600000000000001</v>
          </cell>
          <cell r="HG47">
            <v>4.8689999999999998</v>
          </cell>
          <cell r="HH47">
            <v>3.8849999999999998</v>
          </cell>
          <cell r="HI47">
            <v>0.98499999999999999</v>
          </cell>
          <cell r="HJ47">
            <v>10.788</v>
          </cell>
          <cell r="HK47">
            <v>5.798</v>
          </cell>
          <cell r="HL47">
            <v>4.9909999999999997</v>
          </cell>
          <cell r="HM47">
            <v>57.36</v>
          </cell>
          <cell r="HN47">
            <v>40.307000000000002</v>
          </cell>
          <cell r="HO47">
            <v>17.053000000000001</v>
          </cell>
          <cell r="HP47">
            <v>3967.5619999999999</v>
          </cell>
          <cell r="HQ47">
            <v>2113.0219999999999</v>
          </cell>
          <cell r="HR47">
            <v>1854.539</v>
          </cell>
          <cell r="HS47">
            <v>768.78300000000002</v>
          </cell>
          <cell r="HT47">
            <v>406.70100000000002</v>
          </cell>
          <cell r="HU47">
            <v>362.08199999999999</v>
          </cell>
          <cell r="HV47">
            <v>314.15899999999999</v>
          </cell>
          <cell r="HW47">
            <v>173.77500000000001</v>
          </cell>
          <cell r="HX47">
            <v>140.38399999999999</v>
          </cell>
          <cell r="HY47">
            <v>124.833</v>
          </cell>
          <cell r="HZ47">
            <v>68.358000000000004</v>
          </cell>
          <cell r="IA47">
            <v>56.475000000000001</v>
          </cell>
          <cell r="IB47">
            <v>188.90700000000001</v>
          </cell>
          <cell r="IC47">
            <v>105.416</v>
          </cell>
          <cell r="ID47">
            <v>83.49</v>
          </cell>
          <cell r="IE47">
            <v>186.4</v>
          </cell>
          <cell r="IF47">
            <v>109.61</v>
          </cell>
          <cell r="IG47">
            <v>76.790000000000006</v>
          </cell>
          <cell r="IH47">
            <v>126.822</v>
          </cell>
          <cell r="II47">
            <v>63.646000000000001</v>
          </cell>
          <cell r="IJ47">
            <v>63.176000000000002</v>
          </cell>
          <cell r="IK47">
            <v>111.346</v>
          </cell>
          <cell r="IL47">
            <v>71.674999999999997</v>
          </cell>
          <cell r="IM47">
            <v>39.670999999999999</v>
          </cell>
          <cell r="IN47">
            <v>114.55200000000001</v>
          </cell>
          <cell r="IO47">
            <v>52.591000000000001</v>
          </cell>
          <cell r="IP47">
            <v>61.960999999999999</v>
          </cell>
          <cell r="IQ47">
            <v>46.930999999999997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193.97</v>
          </cell>
          <cell r="C59">
            <v>95.046000000000006</v>
          </cell>
          <cell r="D59">
            <v>98.924999999999997</v>
          </cell>
          <cell r="E59">
            <v>2854.1309999999999</v>
          </cell>
          <cell r="F59">
            <v>1370.9190000000001</v>
          </cell>
          <cell r="G59">
            <v>1483.211</v>
          </cell>
          <cell r="H59">
            <v>221.79900000000001</v>
          </cell>
          <cell r="I59">
            <v>106.863</v>
          </cell>
          <cell r="J59">
            <v>114.93600000000001</v>
          </cell>
          <cell r="K59">
            <v>2826.3020000000001</v>
          </cell>
          <cell r="L59">
            <v>1359.1020000000001</v>
          </cell>
          <cell r="M59">
            <v>1467.2</v>
          </cell>
          <cell r="N59">
            <v>335.33800000000002</v>
          </cell>
          <cell r="O59">
            <v>161.357</v>
          </cell>
          <cell r="P59">
            <v>173.982</v>
          </cell>
          <cell r="Q59">
            <v>113.54</v>
          </cell>
          <cell r="R59">
            <v>54.494</v>
          </cell>
          <cell r="S59">
            <v>59.045999999999999</v>
          </cell>
          <cell r="T59">
            <v>141.36799999999999</v>
          </cell>
          <cell r="U59">
            <v>66.311000000000007</v>
          </cell>
          <cell r="V59">
            <v>75.057000000000002</v>
          </cell>
          <cell r="W59">
            <v>80.430999999999997</v>
          </cell>
          <cell r="X59">
            <v>40.552</v>
          </cell>
          <cell r="Y59">
            <v>39.878999999999998</v>
          </cell>
          <cell r="Z59">
            <v>2712.7629999999999</v>
          </cell>
          <cell r="AA59">
            <v>1304.6089999999999</v>
          </cell>
          <cell r="AB59">
            <v>1408.154</v>
          </cell>
          <cell r="AC59">
            <v>934.57899999999995</v>
          </cell>
          <cell r="AD59">
            <v>603.255</v>
          </cell>
          <cell r="AE59">
            <v>331.32400000000001</v>
          </cell>
          <cell r="AF59">
            <v>621.56700000000001</v>
          </cell>
          <cell r="AG59">
            <v>403.72199999999998</v>
          </cell>
          <cell r="AH59">
            <v>217.845</v>
          </cell>
          <cell r="AI59">
            <v>34.927999999999997</v>
          </cell>
          <cell r="AJ59">
            <v>18.791</v>
          </cell>
          <cell r="AK59">
            <v>16.137</v>
          </cell>
          <cell r="AL59">
            <v>11.292</v>
          </cell>
          <cell r="AM59">
            <v>8.2550000000000008</v>
          </cell>
          <cell r="AN59">
            <v>3.0369999999999999</v>
          </cell>
          <cell r="AO59">
            <v>11.808</v>
          </cell>
          <cell r="AP59">
            <v>7.2249999999999996</v>
          </cell>
          <cell r="AQ59">
            <v>4.5830000000000002</v>
          </cell>
          <cell r="AR59">
            <v>11.827</v>
          </cell>
          <cell r="AS59">
            <v>3.3109999999999999</v>
          </cell>
          <cell r="AT59">
            <v>8.5169999999999995</v>
          </cell>
          <cell r="AU59">
            <v>49.704999999999998</v>
          </cell>
          <cell r="AV59">
            <v>32.081000000000003</v>
          </cell>
          <cell r="AW59">
            <v>17.623000000000001</v>
          </cell>
          <cell r="AX59">
            <v>20.058</v>
          </cell>
          <cell r="AY59">
            <v>15.505000000000001</v>
          </cell>
          <cell r="AZ59">
            <v>4.5529999999999999</v>
          </cell>
          <cell r="BA59">
            <v>16.257000000000001</v>
          </cell>
          <cell r="BB59">
            <v>9.6180000000000003</v>
          </cell>
          <cell r="BC59">
            <v>6.6390000000000002</v>
          </cell>
          <cell r="BD59">
            <v>13.39</v>
          </cell>
          <cell r="BE59">
            <v>6.9580000000000002</v>
          </cell>
          <cell r="BF59">
            <v>6.431</v>
          </cell>
          <cell r="BG59">
            <v>228.37899999999999</v>
          </cell>
          <cell r="BH59">
            <v>148.66</v>
          </cell>
          <cell r="BI59">
            <v>79.718999999999994</v>
          </cell>
          <cell r="BJ59">
            <v>567.54999999999995</v>
          </cell>
          <cell r="BK59">
            <v>349.45400000000001</v>
          </cell>
          <cell r="BL59">
            <v>218.096</v>
          </cell>
          <cell r="BM59">
            <v>25.751999999999999</v>
          </cell>
          <cell r="BN59">
            <v>18.266999999999999</v>
          </cell>
          <cell r="BO59">
            <v>7.4850000000000003</v>
          </cell>
          <cell r="BP59">
            <v>6.84</v>
          </cell>
          <cell r="BQ59">
            <v>5.069</v>
          </cell>
          <cell r="BR59">
            <v>1.772</v>
          </cell>
          <cell r="BS59">
            <v>1.2889999999999999</v>
          </cell>
          <cell r="BT59">
            <v>1.161</v>
          </cell>
          <cell r="BU59">
            <v>0.129</v>
          </cell>
          <cell r="BV59">
            <v>5.5510000000000002</v>
          </cell>
          <cell r="BW59">
            <v>3.9079999999999999</v>
          </cell>
          <cell r="BX59">
            <v>1.643</v>
          </cell>
          <cell r="BY59">
            <v>3.9689999999999999</v>
          </cell>
          <cell r="BZ59">
            <v>2.6669999999999998</v>
          </cell>
          <cell r="CA59">
            <v>1.3029999999999999</v>
          </cell>
          <cell r="CB59">
            <v>2.871</v>
          </cell>
          <cell r="CC59">
            <v>2.4020000000000001</v>
          </cell>
          <cell r="CD59">
            <v>0.46899999999999997</v>
          </cell>
          <cell r="CE59">
            <v>2.0830000000000002</v>
          </cell>
          <cell r="CF59">
            <v>1.9550000000000001</v>
          </cell>
          <cell r="CG59">
            <v>0.129</v>
          </cell>
          <cell r="CH59">
            <v>2.6680000000000001</v>
          </cell>
          <cell r="CI59">
            <v>1.4930000000000001</v>
          </cell>
          <cell r="CJ59">
            <v>1.1739999999999999</v>
          </cell>
          <cell r="CK59">
            <v>0.624</v>
          </cell>
          <cell r="CL59">
            <v>0.19900000000000001</v>
          </cell>
          <cell r="CM59">
            <v>0.42399999999999999</v>
          </cell>
          <cell r="CN59">
            <v>0.76100000000000001</v>
          </cell>
          <cell r="CO59">
            <v>0.76100000000000001</v>
          </cell>
          <cell r="CP59">
            <v>0</v>
          </cell>
          <cell r="CQ59">
            <v>1.2829999999999999</v>
          </cell>
          <cell r="CR59">
            <v>0.53300000000000003</v>
          </cell>
          <cell r="CS59">
            <v>0.75</v>
          </cell>
          <cell r="CT59">
            <v>2.089</v>
          </cell>
          <cell r="CU59">
            <v>1.621</v>
          </cell>
          <cell r="CV59">
            <v>0.46899999999999997</v>
          </cell>
          <cell r="CW59">
            <v>1.3009999999999999</v>
          </cell>
          <cell r="CX59">
            <v>1.3009999999999999</v>
          </cell>
          <cell r="CY59">
            <v>0</v>
          </cell>
          <cell r="CZ59">
            <v>0.46899999999999997</v>
          </cell>
          <cell r="DA59">
            <v>0</v>
          </cell>
          <cell r="DB59">
            <v>0.46899999999999997</v>
          </cell>
          <cell r="DC59">
            <v>0.31900000000000001</v>
          </cell>
          <cell r="DD59">
            <v>0.31900000000000001</v>
          </cell>
          <cell r="DE59">
            <v>0</v>
          </cell>
          <cell r="DF59">
            <v>4.9160000000000004</v>
          </cell>
          <cell r="DG59">
            <v>3.613</v>
          </cell>
          <cell r="DH59">
            <v>1.3029999999999999</v>
          </cell>
          <cell r="DI59">
            <v>1.9239999999999999</v>
          </cell>
          <cell r="DJ59">
            <v>1.4550000000000001</v>
          </cell>
          <cell r="DK59">
            <v>0.46899999999999997</v>
          </cell>
          <cell r="DL59">
            <v>18.911000000000001</v>
          </cell>
          <cell r="DM59">
            <v>13.198</v>
          </cell>
          <cell r="DN59">
            <v>5.7140000000000004</v>
          </cell>
          <cell r="DO59">
            <v>541.798</v>
          </cell>
          <cell r="DP59">
            <v>331.18799999999999</v>
          </cell>
          <cell r="DQ59">
            <v>210.61</v>
          </cell>
          <cell r="DR59">
            <v>284.77</v>
          </cell>
          <cell r="DS59">
            <v>143.01300000000001</v>
          </cell>
          <cell r="DT59">
            <v>141.75700000000001</v>
          </cell>
          <cell r="DU59">
            <v>282.721</v>
          </cell>
          <cell r="DV59">
            <v>140.964</v>
          </cell>
          <cell r="DW59">
            <v>141.75700000000001</v>
          </cell>
          <cell r="DX59">
            <v>0.29199999999999998</v>
          </cell>
          <cell r="DY59">
            <v>0.29199999999999998</v>
          </cell>
          <cell r="DZ59">
            <v>0</v>
          </cell>
          <cell r="EA59">
            <v>1.756</v>
          </cell>
          <cell r="EB59">
            <v>1.756</v>
          </cell>
          <cell r="EC59">
            <v>0</v>
          </cell>
          <cell r="ED59">
            <v>216.32900000000001</v>
          </cell>
          <cell r="EE59">
            <v>113.23399999999999</v>
          </cell>
          <cell r="EF59">
            <v>103.09399999999999</v>
          </cell>
          <cell r="EG59">
            <v>4.0229999999999997</v>
          </cell>
          <cell r="EH59">
            <v>1.823</v>
          </cell>
          <cell r="EI59">
            <v>2.2000000000000002</v>
          </cell>
          <cell r="EJ59">
            <v>1.2210000000000001</v>
          </cell>
          <cell r="EK59">
            <v>0.89200000000000002</v>
          </cell>
          <cell r="EL59">
            <v>0.32900000000000001</v>
          </cell>
          <cell r="EM59">
            <v>1.012</v>
          </cell>
          <cell r="EN59">
            <v>0.61299999999999999</v>
          </cell>
          <cell r="EO59">
            <v>0.39900000000000002</v>
          </cell>
          <cell r="EP59">
            <v>1.7889999999999999</v>
          </cell>
          <cell r="EQ59">
            <v>0.317</v>
          </cell>
          <cell r="ER59">
            <v>1.472</v>
          </cell>
          <cell r="ES59">
            <v>23.946000000000002</v>
          </cell>
          <cell r="ET59">
            <v>10.122</v>
          </cell>
          <cell r="EU59">
            <v>13.824999999999999</v>
          </cell>
          <cell r="EV59">
            <v>3.7869999999999999</v>
          </cell>
          <cell r="EW59">
            <v>0.98699999999999999</v>
          </cell>
          <cell r="EX59">
            <v>2.8</v>
          </cell>
          <cell r="EY59">
            <v>8.609</v>
          </cell>
          <cell r="EZ59">
            <v>3.9990000000000001</v>
          </cell>
          <cell r="FA59">
            <v>4.6100000000000003</v>
          </cell>
          <cell r="FB59">
            <v>11.55</v>
          </cell>
          <cell r="FC59">
            <v>5.1360000000000001</v>
          </cell>
          <cell r="FD59">
            <v>6.415</v>
          </cell>
          <cell r="FE59">
            <v>40.472000000000001</v>
          </cell>
          <cell r="FF59">
            <v>17.834</v>
          </cell>
          <cell r="FG59">
            <v>22.638000000000002</v>
          </cell>
          <cell r="FH59">
            <v>3.3130000000000002</v>
          </cell>
          <cell r="FI59">
            <v>1.4850000000000001</v>
          </cell>
          <cell r="FJ59">
            <v>1.8280000000000001</v>
          </cell>
          <cell r="FK59">
            <v>281.45699999999999</v>
          </cell>
          <cell r="FL59">
            <v>141.52699999999999</v>
          </cell>
          <cell r="FM59">
            <v>139.929</v>
          </cell>
          <cell r="FN59">
            <v>5.7750000000000004</v>
          </cell>
          <cell r="FO59">
            <v>3.01</v>
          </cell>
          <cell r="FP59">
            <v>2.766</v>
          </cell>
          <cell r="FQ59">
            <v>278.995</v>
          </cell>
          <cell r="FR59">
            <v>140.00299999999999</v>
          </cell>
          <cell r="FS59">
            <v>138.99100000000001</v>
          </cell>
          <cell r="FT59">
            <v>9.0890000000000004</v>
          </cell>
          <cell r="FU59">
            <v>4.4950000000000001</v>
          </cell>
          <cell r="FV59">
            <v>4.5940000000000003</v>
          </cell>
          <cell r="FW59">
            <v>3.3130000000000002</v>
          </cell>
          <cell r="FX59">
            <v>1.4850000000000001</v>
          </cell>
          <cell r="FY59">
            <v>1.8280000000000001</v>
          </cell>
          <cell r="FZ59">
            <v>5.7750000000000004</v>
          </cell>
          <cell r="GA59">
            <v>3.01</v>
          </cell>
          <cell r="GB59">
            <v>2.766</v>
          </cell>
          <cell r="GC59">
            <v>0</v>
          </cell>
          <cell r="GD59">
            <v>0</v>
          </cell>
          <cell r="GE59">
            <v>0</v>
          </cell>
          <cell r="GF59">
            <v>275.68099999999998</v>
          </cell>
          <cell r="GG59">
            <v>138.518</v>
          </cell>
          <cell r="GH59">
            <v>137.16399999999999</v>
          </cell>
          <cell r="GI59">
            <v>257.02800000000002</v>
          </cell>
          <cell r="GJ59">
            <v>188.17500000000001</v>
          </cell>
          <cell r="GK59">
            <v>68.852999999999994</v>
          </cell>
          <cell r="GL59">
            <v>170.77</v>
          </cell>
          <cell r="GM59">
            <v>125.102</v>
          </cell>
          <cell r="GN59">
            <v>45.667999999999999</v>
          </cell>
          <cell r="GO59">
            <v>5.4530000000000003</v>
          </cell>
          <cell r="GP59">
            <v>4.766</v>
          </cell>
          <cell r="GQ59">
            <v>0.68700000000000006</v>
          </cell>
          <cell r="GR59">
            <v>2.2149999999999999</v>
          </cell>
          <cell r="GS59">
            <v>2.2149999999999999</v>
          </cell>
          <cell r="GT59">
            <v>0</v>
          </cell>
          <cell r="GU59">
            <v>0.33500000000000002</v>
          </cell>
          <cell r="GV59">
            <v>0.33500000000000002</v>
          </cell>
          <cell r="GW59">
            <v>0</v>
          </cell>
          <cell r="GX59">
            <v>2.9020000000000001</v>
          </cell>
          <cell r="GY59">
            <v>2.2149999999999999</v>
          </cell>
          <cell r="GZ59">
            <v>0.68700000000000006</v>
          </cell>
          <cell r="HA59">
            <v>15.739000000000001</v>
          </cell>
          <cell r="HB59">
            <v>12.875999999999999</v>
          </cell>
          <cell r="HC59">
            <v>2.8639999999999999</v>
          </cell>
          <cell r="HD59">
            <v>2.2400000000000002</v>
          </cell>
          <cell r="HE59">
            <v>1.7430000000000001</v>
          </cell>
          <cell r="HF59">
            <v>0.497</v>
          </cell>
          <cell r="HG59">
            <v>5.6929999999999996</v>
          </cell>
          <cell r="HH59">
            <v>5.194</v>
          </cell>
          <cell r="HI59">
            <v>0.499</v>
          </cell>
          <cell r="HJ59">
            <v>7.8070000000000004</v>
          </cell>
          <cell r="HK59">
            <v>5.9379999999999997</v>
          </cell>
          <cell r="HL59">
            <v>1.8680000000000001</v>
          </cell>
          <cell r="HM59">
            <v>65.064999999999998</v>
          </cell>
          <cell r="HN59">
            <v>45.430999999999997</v>
          </cell>
          <cell r="HO59">
            <v>19.635000000000002</v>
          </cell>
          <cell r="HP59">
            <v>4090.89</v>
          </cell>
          <cell r="HQ59">
            <v>2166.2150000000001</v>
          </cell>
          <cell r="HR59">
            <v>1924.675</v>
          </cell>
          <cell r="HS59">
            <v>755.20699999999999</v>
          </cell>
          <cell r="HT59">
            <v>379.14</v>
          </cell>
          <cell r="HU59">
            <v>376.06700000000001</v>
          </cell>
          <cell r="HV59">
            <v>340.536</v>
          </cell>
          <cell r="HW59">
            <v>169.55500000000001</v>
          </cell>
          <cell r="HX59">
            <v>170.98099999999999</v>
          </cell>
          <cell r="HY59">
            <v>155.78</v>
          </cell>
          <cell r="HZ59">
            <v>75.489000000000004</v>
          </cell>
          <cell r="IA59">
            <v>80.290999999999997</v>
          </cell>
          <cell r="IB59">
            <v>184.756</v>
          </cell>
          <cell r="IC59">
            <v>94.066000000000003</v>
          </cell>
          <cell r="ID59">
            <v>90.69</v>
          </cell>
          <cell r="IE59">
            <v>194.63300000000001</v>
          </cell>
          <cell r="IF59">
            <v>98.063999999999993</v>
          </cell>
          <cell r="IG59">
            <v>96.569000000000003</v>
          </cell>
          <cell r="IH59">
            <v>145.208</v>
          </cell>
          <cell r="II59">
            <v>71.491</v>
          </cell>
          <cell r="IJ59">
            <v>73.716999999999999</v>
          </cell>
          <cell r="IK59">
            <v>110.642</v>
          </cell>
          <cell r="IL59">
            <v>65.454999999999998</v>
          </cell>
          <cell r="IM59">
            <v>45.186999999999998</v>
          </cell>
          <cell r="IN59">
            <v>131.08699999999999</v>
          </cell>
          <cell r="IO59">
            <v>56.688000000000002</v>
          </cell>
          <cell r="IP59">
            <v>74.399000000000001</v>
          </cell>
          <cell r="IQ59">
            <v>36.988999999999997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193.45599999999999</v>
          </cell>
          <cell r="C71">
            <v>85.709000000000003</v>
          </cell>
          <cell r="D71">
            <v>107.748</v>
          </cell>
          <cell r="E71">
            <v>2951.694</v>
          </cell>
          <cell r="F71">
            <v>1449.971</v>
          </cell>
          <cell r="G71">
            <v>1501.723</v>
          </cell>
          <cell r="H71">
            <v>222.82599999999999</v>
          </cell>
          <cell r="I71">
            <v>110.23</v>
          </cell>
          <cell r="J71">
            <v>112.59699999999999</v>
          </cell>
          <cell r="K71">
            <v>2922.3240000000001</v>
          </cell>
          <cell r="L71">
            <v>1425.45</v>
          </cell>
          <cell r="M71">
            <v>1496.874</v>
          </cell>
          <cell r="N71">
            <v>321.03500000000003</v>
          </cell>
          <cell r="O71">
            <v>152.52000000000001</v>
          </cell>
          <cell r="P71">
            <v>168.51499999999999</v>
          </cell>
          <cell r="Q71">
            <v>98.207999999999998</v>
          </cell>
          <cell r="R71">
            <v>42.29</v>
          </cell>
          <cell r="S71">
            <v>55.917999999999999</v>
          </cell>
          <cell r="T71">
            <v>127.57899999999999</v>
          </cell>
          <cell r="U71">
            <v>66.811000000000007</v>
          </cell>
          <cell r="V71">
            <v>60.768000000000001</v>
          </cell>
          <cell r="W71">
            <v>95.248000000000005</v>
          </cell>
          <cell r="X71">
            <v>43.418999999999997</v>
          </cell>
          <cell r="Y71">
            <v>51.829000000000001</v>
          </cell>
          <cell r="Z71">
            <v>2824.1149999999998</v>
          </cell>
          <cell r="AA71">
            <v>1383.16</v>
          </cell>
          <cell r="AB71">
            <v>1440.9549999999999</v>
          </cell>
          <cell r="AC71">
            <v>951.23400000000004</v>
          </cell>
          <cell r="AD71">
            <v>609.96100000000001</v>
          </cell>
          <cell r="AE71">
            <v>341.27300000000002</v>
          </cell>
          <cell r="AF71">
            <v>587.75</v>
          </cell>
          <cell r="AG71">
            <v>379.34199999999998</v>
          </cell>
          <cell r="AH71">
            <v>208.40799999999999</v>
          </cell>
          <cell r="AI71">
            <v>39.183</v>
          </cell>
          <cell r="AJ71">
            <v>21.196000000000002</v>
          </cell>
          <cell r="AK71">
            <v>17.986999999999998</v>
          </cell>
          <cell r="AL71">
            <v>15.449</v>
          </cell>
          <cell r="AM71">
            <v>11.723000000000001</v>
          </cell>
          <cell r="AN71">
            <v>3.726</v>
          </cell>
          <cell r="AO71">
            <v>10.196999999999999</v>
          </cell>
          <cell r="AP71">
            <v>6.5389999999999997</v>
          </cell>
          <cell r="AQ71">
            <v>3.6589999999999998</v>
          </cell>
          <cell r="AR71">
            <v>13.536</v>
          </cell>
          <cell r="AS71">
            <v>2.9340000000000002</v>
          </cell>
          <cell r="AT71">
            <v>10.602</v>
          </cell>
          <cell r="AU71">
            <v>49.185000000000002</v>
          </cell>
          <cell r="AV71">
            <v>29.411000000000001</v>
          </cell>
          <cell r="AW71">
            <v>19.774999999999999</v>
          </cell>
          <cell r="AX71">
            <v>19.902000000000001</v>
          </cell>
          <cell r="AY71">
            <v>14.5</v>
          </cell>
          <cell r="AZ71">
            <v>5.4020000000000001</v>
          </cell>
          <cell r="BA71">
            <v>15.183999999999999</v>
          </cell>
          <cell r="BB71">
            <v>9.4</v>
          </cell>
          <cell r="BC71">
            <v>5.7839999999999998</v>
          </cell>
          <cell r="BD71">
            <v>14.099</v>
          </cell>
          <cell r="BE71">
            <v>5.5110000000000001</v>
          </cell>
          <cell r="BF71">
            <v>8.5879999999999992</v>
          </cell>
          <cell r="BG71">
            <v>275.11500000000001</v>
          </cell>
          <cell r="BH71">
            <v>180.012</v>
          </cell>
          <cell r="BI71">
            <v>95.102999999999994</v>
          </cell>
          <cell r="BJ71">
            <v>594.62400000000002</v>
          </cell>
          <cell r="BK71">
            <v>351.81200000000001</v>
          </cell>
          <cell r="BL71">
            <v>242.81200000000001</v>
          </cell>
          <cell r="BM71">
            <v>23.204999999999998</v>
          </cell>
          <cell r="BN71">
            <v>12.942</v>
          </cell>
          <cell r="BO71">
            <v>10.263999999999999</v>
          </cell>
          <cell r="BP71">
            <v>5.4340000000000002</v>
          </cell>
          <cell r="BQ71">
            <v>2.8519999999999999</v>
          </cell>
          <cell r="BR71">
            <v>2.5819999999999999</v>
          </cell>
          <cell r="BS71">
            <v>2.2130000000000001</v>
          </cell>
          <cell r="BT71">
            <v>2.0630000000000002</v>
          </cell>
          <cell r="BU71">
            <v>0.15</v>
          </cell>
          <cell r="BV71">
            <v>3.2210000000000001</v>
          </cell>
          <cell r="BW71">
            <v>0.78900000000000003</v>
          </cell>
          <cell r="BX71">
            <v>2.4319999999999999</v>
          </cell>
          <cell r="BY71">
            <v>2.34</v>
          </cell>
          <cell r="BZ71">
            <v>1.8089999999999999</v>
          </cell>
          <cell r="CA71">
            <v>0.53100000000000003</v>
          </cell>
          <cell r="CB71">
            <v>3.0939999999999999</v>
          </cell>
          <cell r="CC71">
            <v>1.0429999999999999</v>
          </cell>
          <cell r="CD71">
            <v>2.0499999999999998</v>
          </cell>
          <cell r="CE71">
            <v>1.3620000000000001</v>
          </cell>
          <cell r="CF71">
            <v>1.212</v>
          </cell>
          <cell r="CG71">
            <v>0.15</v>
          </cell>
          <cell r="CH71">
            <v>1.3620000000000001</v>
          </cell>
          <cell r="CI71">
            <v>0.98</v>
          </cell>
          <cell r="CJ71">
            <v>0.38200000000000001</v>
          </cell>
          <cell r="CK71">
            <v>0.38200000000000001</v>
          </cell>
          <cell r="CL71">
            <v>0</v>
          </cell>
          <cell r="CM71">
            <v>0.38200000000000001</v>
          </cell>
          <cell r="CN71">
            <v>0</v>
          </cell>
          <cell r="CO71">
            <v>0</v>
          </cell>
          <cell r="CP71">
            <v>0</v>
          </cell>
          <cell r="CQ71">
            <v>0.98</v>
          </cell>
          <cell r="CR71">
            <v>0.98</v>
          </cell>
          <cell r="CS71">
            <v>0</v>
          </cell>
          <cell r="CT71">
            <v>2.71</v>
          </cell>
          <cell r="CU71">
            <v>0.66</v>
          </cell>
          <cell r="CV71">
            <v>2.0499999999999998</v>
          </cell>
          <cell r="CW71">
            <v>0.46300000000000002</v>
          </cell>
          <cell r="CX71">
            <v>0.46300000000000002</v>
          </cell>
          <cell r="CY71">
            <v>0</v>
          </cell>
          <cell r="CZ71">
            <v>0.46500000000000002</v>
          </cell>
          <cell r="DA71">
            <v>0.19700000000000001</v>
          </cell>
          <cell r="DB71">
            <v>0.26800000000000002</v>
          </cell>
          <cell r="DC71">
            <v>1.782</v>
          </cell>
          <cell r="DD71">
            <v>0</v>
          </cell>
          <cell r="DE71">
            <v>1.782</v>
          </cell>
          <cell r="DF71">
            <v>3.81</v>
          </cell>
          <cell r="DG71">
            <v>2.6440000000000001</v>
          </cell>
          <cell r="DH71">
            <v>1.167</v>
          </cell>
          <cell r="DI71">
            <v>1.6240000000000001</v>
          </cell>
          <cell r="DJ71">
            <v>0.20899999999999999</v>
          </cell>
          <cell r="DK71">
            <v>1.415</v>
          </cell>
          <cell r="DL71">
            <v>17.771999999999998</v>
          </cell>
          <cell r="DM71">
            <v>10.089</v>
          </cell>
          <cell r="DN71">
            <v>7.6820000000000004</v>
          </cell>
          <cell r="DO71">
            <v>571.41899999999998</v>
          </cell>
          <cell r="DP71">
            <v>338.87</v>
          </cell>
          <cell r="DQ71">
            <v>232.54900000000001</v>
          </cell>
          <cell r="DR71">
            <v>310.952</v>
          </cell>
          <cell r="DS71">
            <v>158.40600000000001</v>
          </cell>
          <cell r="DT71">
            <v>152.54599999999999</v>
          </cell>
          <cell r="DU71">
            <v>305.81900000000002</v>
          </cell>
          <cell r="DV71">
            <v>155.518</v>
          </cell>
          <cell r="DW71">
            <v>150.30199999999999</v>
          </cell>
          <cell r="DX71">
            <v>0.96899999999999997</v>
          </cell>
          <cell r="DY71">
            <v>0.73399999999999999</v>
          </cell>
          <cell r="DZ71">
            <v>0.23499999999999999</v>
          </cell>
          <cell r="EA71">
            <v>3.008</v>
          </cell>
          <cell r="EB71">
            <v>1.8540000000000001</v>
          </cell>
          <cell r="EC71">
            <v>1.155</v>
          </cell>
          <cell r="ED71">
            <v>232.91499999999999</v>
          </cell>
          <cell r="EE71">
            <v>115.798</v>
          </cell>
          <cell r="EF71">
            <v>117.117</v>
          </cell>
          <cell r="EG71">
            <v>9.0069999999999997</v>
          </cell>
          <cell r="EH71">
            <v>4.4059999999999997</v>
          </cell>
          <cell r="EI71">
            <v>4.601</v>
          </cell>
          <cell r="EJ71">
            <v>1.9890000000000001</v>
          </cell>
          <cell r="EK71">
            <v>0.69899999999999995</v>
          </cell>
          <cell r="EL71">
            <v>1.29</v>
          </cell>
          <cell r="EM71">
            <v>3.048</v>
          </cell>
          <cell r="EN71">
            <v>1.857</v>
          </cell>
          <cell r="EO71">
            <v>1.1910000000000001</v>
          </cell>
          <cell r="EP71">
            <v>3.97</v>
          </cell>
          <cell r="EQ71">
            <v>1.85</v>
          </cell>
          <cell r="ER71">
            <v>2.12</v>
          </cell>
          <cell r="ES71">
            <v>27.414000000000001</v>
          </cell>
          <cell r="ET71">
            <v>12.105</v>
          </cell>
          <cell r="EU71">
            <v>15.308</v>
          </cell>
          <cell r="EV71">
            <v>1.9730000000000001</v>
          </cell>
          <cell r="EW71">
            <v>1.8460000000000001</v>
          </cell>
          <cell r="EX71">
            <v>0.127</v>
          </cell>
          <cell r="EY71">
            <v>12.162000000000001</v>
          </cell>
          <cell r="EZ71">
            <v>5.2930000000000001</v>
          </cell>
          <cell r="FA71">
            <v>6.8689999999999998</v>
          </cell>
          <cell r="FB71">
            <v>13.278</v>
          </cell>
          <cell r="FC71">
            <v>4.9660000000000002</v>
          </cell>
          <cell r="FD71">
            <v>8.3119999999999994</v>
          </cell>
          <cell r="FE71">
            <v>41.616999999999997</v>
          </cell>
          <cell r="FF71">
            <v>26.097000000000001</v>
          </cell>
          <cell r="FG71">
            <v>15.52</v>
          </cell>
          <cell r="FH71">
            <v>6.7370000000000001</v>
          </cell>
          <cell r="FI71">
            <v>3.782</v>
          </cell>
          <cell r="FJ71">
            <v>2.9550000000000001</v>
          </cell>
          <cell r="FK71">
            <v>304.21499999999997</v>
          </cell>
          <cell r="FL71">
            <v>154.624</v>
          </cell>
          <cell r="FM71">
            <v>149.59100000000001</v>
          </cell>
          <cell r="FN71">
            <v>10.923999999999999</v>
          </cell>
          <cell r="FO71">
            <v>7.2309999999999999</v>
          </cell>
          <cell r="FP71">
            <v>3.6930000000000001</v>
          </cell>
          <cell r="FQ71">
            <v>300.02800000000002</v>
          </cell>
          <cell r="FR71">
            <v>151.17500000000001</v>
          </cell>
          <cell r="FS71">
            <v>148.85300000000001</v>
          </cell>
          <cell r="FT71">
            <v>15.045</v>
          </cell>
          <cell r="FU71">
            <v>8.9309999999999992</v>
          </cell>
          <cell r="FV71">
            <v>6.1139999999999999</v>
          </cell>
          <cell r="FW71">
            <v>4.12</v>
          </cell>
          <cell r="FX71">
            <v>1.7</v>
          </cell>
          <cell r="FY71">
            <v>2.4209999999999998</v>
          </cell>
          <cell r="FZ71">
            <v>8.3079999999999998</v>
          </cell>
          <cell r="GA71">
            <v>5.149</v>
          </cell>
          <cell r="GB71">
            <v>3.1589999999999998</v>
          </cell>
          <cell r="GC71">
            <v>2.617</v>
          </cell>
          <cell r="GD71">
            <v>2.0819999999999999</v>
          </cell>
          <cell r="GE71">
            <v>0.53400000000000003</v>
          </cell>
          <cell r="GF71">
            <v>295.90699999999998</v>
          </cell>
          <cell r="GG71">
            <v>149.47499999999999</v>
          </cell>
          <cell r="GH71">
            <v>146.43199999999999</v>
          </cell>
          <cell r="GI71">
            <v>260.46600000000001</v>
          </cell>
          <cell r="GJ71">
            <v>180.464</v>
          </cell>
          <cell r="GK71">
            <v>80.001999999999995</v>
          </cell>
          <cell r="GL71">
            <v>168.60900000000001</v>
          </cell>
          <cell r="GM71">
            <v>115.276</v>
          </cell>
          <cell r="GN71">
            <v>53.332999999999998</v>
          </cell>
          <cell r="GO71">
            <v>4.2039999999999997</v>
          </cell>
          <cell r="GP71">
            <v>3.2050000000000001</v>
          </cell>
          <cell r="GQ71">
            <v>1</v>
          </cell>
          <cell r="GR71">
            <v>0.63800000000000001</v>
          </cell>
          <cell r="GS71">
            <v>0.63800000000000001</v>
          </cell>
          <cell r="GT71">
            <v>0</v>
          </cell>
          <cell r="GU71">
            <v>1.643</v>
          </cell>
          <cell r="GV71">
            <v>1.643</v>
          </cell>
          <cell r="GW71">
            <v>0</v>
          </cell>
          <cell r="GX71">
            <v>1.9239999999999999</v>
          </cell>
          <cell r="GY71">
            <v>0.92400000000000004</v>
          </cell>
          <cell r="GZ71">
            <v>1</v>
          </cell>
          <cell r="HA71">
            <v>17.277999999999999</v>
          </cell>
          <cell r="HB71">
            <v>12.242000000000001</v>
          </cell>
          <cell r="HC71">
            <v>5.0359999999999996</v>
          </cell>
          <cell r="HD71">
            <v>0.13100000000000001</v>
          </cell>
          <cell r="HE71">
            <v>0.13100000000000001</v>
          </cell>
          <cell r="HF71">
            <v>0</v>
          </cell>
          <cell r="HG71">
            <v>9.4060000000000006</v>
          </cell>
          <cell r="HH71">
            <v>6.3540000000000001</v>
          </cell>
          <cell r="HI71">
            <v>3.052</v>
          </cell>
          <cell r="HJ71">
            <v>7.7409999999999997</v>
          </cell>
          <cell r="HK71">
            <v>5.7569999999999997</v>
          </cell>
          <cell r="HL71">
            <v>1.984</v>
          </cell>
          <cell r="HM71">
            <v>70.375</v>
          </cell>
          <cell r="HN71">
            <v>49.741</v>
          </cell>
          <cell r="HO71">
            <v>20.632999999999999</v>
          </cell>
          <cell r="HP71">
            <v>4128.1440000000002</v>
          </cell>
          <cell r="HQ71">
            <v>2190.2950000000001</v>
          </cell>
          <cell r="HR71">
            <v>1937.85</v>
          </cell>
          <cell r="HS71">
            <v>737.47900000000004</v>
          </cell>
          <cell r="HT71">
            <v>363.17399999999998</v>
          </cell>
          <cell r="HU71">
            <v>374.30500000000001</v>
          </cell>
          <cell r="HV71">
            <v>323.40699999999998</v>
          </cell>
          <cell r="HW71">
            <v>167.001</v>
          </cell>
          <cell r="HX71">
            <v>156.40600000000001</v>
          </cell>
          <cell r="HY71">
            <v>162.03700000000001</v>
          </cell>
          <cell r="HZ71">
            <v>87.492000000000004</v>
          </cell>
          <cell r="IA71">
            <v>74.545000000000002</v>
          </cell>
          <cell r="IB71">
            <v>161.37</v>
          </cell>
          <cell r="IC71">
            <v>79.509</v>
          </cell>
          <cell r="ID71">
            <v>81.861000000000004</v>
          </cell>
          <cell r="IE71">
            <v>197.114</v>
          </cell>
          <cell r="IF71">
            <v>102.13</v>
          </cell>
          <cell r="IG71">
            <v>94.983999999999995</v>
          </cell>
          <cell r="IH71">
            <v>125.515</v>
          </cell>
          <cell r="II71">
            <v>64.870999999999995</v>
          </cell>
          <cell r="IJ71">
            <v>60.645000000000003</v>
          </cell>
          <cell r="IK71">
            <v>122.44199999999999</v>
          </cell>
          <cell r="IL71">
            <v>65.331999999999994</v>
          </cell>
          <cell r="IM71">
            <v>57.11</v>
          </cell>
          <cell r="IN71">
            <v>98.822999999999993</v>
          </cell>
          <cell r="IO71">
            <v>54.981999999999999</v>
          </cell>
          <cell r="IP71">
            <v>43.841000000000001</v>
          </cell>
          <cell r="IQ71">
            <v>34.880000000000003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175.28200000000001</v>
          </cell>
          <cell r="C83">
            <v>67.045000000000002</v>
          </cell>
          <cell r="D83">
            <v>108.23699999999999</v>
          </cell>
          <cell r="E83">
            <v>2950.3429999999998</v>
          </cell>
          <cell r="F83">
            <v>1435.759</v>
          </cell>
          <cell r="G83">
            <v>1514.5840000000001</v>
          </cell>
          <cell r="H83">
            <v>238.602</v>
          </cell>
          <cell r="I83">
            <v>101.645</v>
          </cell>
          <cell r="J83">
            <v>136.95599999999999</v>
          </cell>
          <cell r="K83">
            <v>2887.0239999999999</v>
          </cell>
          <cell r="L83">
            <v>1401.1590000000001</v>
          </cell>
          <cell r="M83">
            <v>1485.865</v>
          </cell>
          <cell r="N83">
            <v>324.065</v>
          </cell>
          <cell r="O83">
            <v>134.01400000000001</v>
          </cell>
          <cell r="P83">
            <v>190.05</v>
          </cell>
          <cell r="Q83">
            <v>85.462999999999994</v>
          </cell>
          <cell r="R83">
            <v>32.369</v>
          </cell>
          <cell r="S83">
            <v>53.094000000000001</v>
          </cell>
          <cell r="T83">
            <v>148.78200000000001</v>
          </cell>
          <cell r="U83">
            <v>66.968999999999994</v>
          </cell>
          <cell r="V83">
            <v>81.813000000000002</v>
          </cell>
          <cell r="W83">
            <v>89.82</v>
          </cell>
          <cell r="X83">
            <v>34.676000000000002</v>
          </cell>
          <cell r="Y83">
            <v>55.143000000000001</v>
          </cell>
          <cell r="Z83">
            <v>2801.5610000000001</v>
          </cell>
          <cell r="AA83">
            <v>1368.79</v>
          </cell>
          <cell r="AB83">
            <v>1432.771</v>
          </cell>
          <cell r="AC83">
            <v>965.21299999999997</v>
          </cell>
          <cell r="AD83">
            <v>622.33799999999997</v>
          </cell>
          <cell r="AE83">
            <v>342.875</v>
          </cell>
          <cell r="AF83">
            <v>534.59500000000003</v>
          </cell>
          <cell r="AG83">
            <v>351.69400000000002</v>
          </cell>
          <cell r="AH83">
            <v>182.90100000000001</v>
          </cell>
          <cell r="AI83">
            <v>70.278000000000006</v>
          </cell>
          <cell r="AJ83">
            <v>40.814</v>
          </cell>
          <cell r="AK83">
            <v>29.463999999999999</v>
          </cell>
          <cell r="AL83">
            <v>21.353000000000002</v>
          </cell>
          <cell r="AM83">
            <v>13.384</v>
          </cell>
          <cell r="AN83">
            <v>7.968</v>
          </cell>
          <cell r="AO83">
            <v>33.408999999999999</v>
          </cell>
          <cell r="AP83">
            <v>21.9</v>
          </cell>
          <cell r="AQ83">
            <v>11.509</v>
          </cell>
          <cell r="AR83">
            <v>15.516</v>
          </cell>
          <cell r="AS83">
            <v>5.53</v>
          </cell>
          <cell r="AT83">
            <v>9.9870000000000001</v>
          </cell>
          <cell r="AU83">
            <v>102.66500000000001</v>
          </cell>
          <cell r="AV83">
            <v>59.973999999999997</v>
          </cell>
          <cell r="AW83">
            <v>42.692</v>
          </cell>
          <cell r="AX83">
            <v>32.844000000000001</v>
          </cell>
          <cell r="AY83">
            <v>22.277000000000001</v>
          </cell>
          <cell r="AZ83">
            <v>10.567</v>
          </cell>
          <cell r="BA83">
            <v>34.878</v>
          </cell>
          <cell r="BB83">
            <v>20.9</v>
          </cell>
          <cell r="BC83">
            <v>13.977</v>
          </cell>
          <cell r="BD83">
            <v>34.942999999999998</v>
          </cell>
          <cell r="BE83">
            <v>16.795999999999999</v>
          </cell>
          <cell r="BF83">
            <v>18.146999999999998</v>
          </cell>
          <cell r="BG83">
            <v>257.67399999999998</v>
          </cell>
          <cell r="BH83">
            <v>169.85599999999999</v>
          </cell>
          <cell r="BI83">
            <v>87.817999999999998</v>
          </cell>
          <cell r="BJ83">
            <v>650.09100000000001</v>
          </cell>
          <cell r="BK83">
            <v>395.30200000000002</v>
          </cell>
          <cell r="BL83">
            <v>254.79</v>
          </cell>
          <cell r="BM83">
            <v>21.582000000000001</v>
          </cell>
          <cell r="BN83">
            <v>13.618</v>
          </cell>
          <cell r="BO83">
            <v>7.9640000000000004</v>
          </cell>
          <cell r="BP83">
            <v>5.6020000000000003</v>
          </cell>
          <cell r="BQ83">
            <v>3.7530000000000001</v>
          </cell>
          <cell r="BR83">
            <v>1.85</v>
          </cell>
          <cell r="BS83">
            <v>2.343</v>
          </cell>
          <cell r="BT83">
            <v>1.8260000000000001</v>
          </cell>
          <cell r="BU83">
            <v>0.51700000000000002</v>
          </cell>
          <cell r="BV83">
            <v>3.2589999999999999</v>
          </cell>
          <cell r="BW83">
            <v>1.927</v>
          </cell>
          <cell r="BX83">
            <v>1.3320000000000001</v>
          </cell>
          <cell r="BY83">
            <v>4.0609999999999999</v>
          </cell>
          <cell r="BZ83">
            <v>2.8570000000000002</v>
          </cell>
          <cell r="CA83">
            <v>1.204</v>
          </cell>
          <cell r="CB83">
            <v>1.542</v>
          </cell>
          <cell r="CC83">
            <v>0.89600000000000002</v>
          </cell>
          <cell r="CD83">
            <v>0.64500000000000002</v>
          </cell>
          <cell r="CE83">
            <v>1.92</v>
          </cell>
          <cell r="CF83">
            <v>0.80500000000000005</v>
          </cell>
          <cell r="CG83">
            <v>1.1140000000000001</v>
          </cell>
          <cell r="CH83">
            <v>1.3280000000000001</v>
          </cell>
          <cell r="CI83">
            <v>1.2390000000000001</v>
          </cell>
          <cell r="CJ83">
            <v>0.09</v>
          </cell>
          <cell r="CK83">
            <v>0</v>
          </cell>
          <cell r="CL83">
            <v>0</v>
          </cell>
          <cell r="CM83">
            <v>0</v>
          </cell>
          <cell r="CN83">
            <v>1.2390000000000001</v>
          </cell>
          <cell r="CO83">
            <v>1.2390000000000001</v>
          </cell>
          <cell r="CP83">
            <v>0</v>
          </cell>
          <cell r="CQ83">
            <v>0.09</v>
          </cell>
          <cell r="CR83">
            <v>0</v>
          </cell>
          <cell r="CS83">
            <v>0.09</v>
          </cell>
          <cell r="CT83">
            <v>2.3540000000000001</v>
          </cell>
          <cell r="CU83">
            <v>1.7090000000000001</v>
          </cell>
          <cell r="CV83">
            <v>0.64500000000000002</v>
          </cell>
          <cell r="CW83">
            <v>2.9000000000000001E-2</v>
          </cell>
          <cell r="CX83">
            <v>2.9000000000000001E-2</v>
          </cell>
          <cell r="CY83">
            <v>0</v>
          </cell>
          <cell r="CZ83">
            <v>1.71</v>
          </cell>
          <cell r="DA83">
            <v>1.0640000000000001</v>
          </cell>
          <cell r="DB83">
            <v>0.64500000000000002</v>
          </cell>
          <cell r="DC83">
            <v>0.61599999999999999</v>
          </cell>
          <cell r="DD83">
            <v>0.61599999999999999</v>
          </cell>
          <cell r="DE83">
            <v>0</v>
          </cell>
          <cell r="DF83">
            <v>2.286</v>
          </cell>
          <cell r="DG83">
            <v>1.0820000000000001</v>
          </cell>
          <cell r="DH83">
            <v>1.204</v>
          </cell>
          <cell r="DI83">
            <v>3.3170000000000002</v>
          </cell>
          <cell r="DJ83">
            <v>2.6709999999999998</v>
          </cell>
          <cell r="DK83">
            <v>0.64500000000000002</v>
          </cell>
          <cell r="DL83">
            <v>15.98</v>
          </cell>
          <cell r="DM83">
            <v>9.8650000000000002</v>
          </cell>
          <cell r="DN83">
            <v>6.1139999999999999</v>
          </cell>
          <cell r="DO83">
            <v>628.51</v>
          </cell>
          <cell r="DP83">
            <v>381.68400000000003</v>
          </cell>
          <cell r="DQ83">
            <v>246.82599999999999</v>
          </cell>
          <cell r="DR83">
            <v>317.57499999999999</v>
          </cell>
          <cell r="DS83">
            <v>167.50899999999999</v>
          </cell>
          <cell r="DT83">
            <v>150.066</v>
          </cell>
          <cell r="DU83">
            <v>311.16000000000003</v>
          </cell>
          <cell r="DV83">
            <v>164.52199999999999</v>
          </cell>
          <cell r="DW83">
            <v>146.63800000000001</v>
          </cell>
          <cell r="DX83">
            <v>3.2519999999999998</v>
          </cell>
          <cell r="DY83">
            <v>2.5680000000000001</v>
          </cell>
          <cell r="DZ83">
            <v>0.68400000000000005</v>
          </cell>
          <cell r="EA83">
            <v>2.403</v>
          </cell>
          <cell r="EB83">
            <v>0.41899999999999998</v>
          </cell>
          <cell r="EC83">
            <v>1.984</v>
          </cell>
          <cell r="ED83">
            <v>225.678</v>
          </cell>
          <cell r="EE83">
            <v>126.328</v>
          </cell>
          <cell r="EF83">
            <v>99.349000000000004</v>
          </cell>
          <cell r="EG83">
            <v>10.157999999999999</v>
          </cell>
          <cell r="EH83">
            <v>4.5620000000000003</v>
          </cell>
          <cell r="EI83">
            <v>5.5960000000000001</v>
          </cell>
          <cell r="EJ83">
            <v>2.492</v>
          </cell>
          <cell r="EK83">
            <v>0.316</v>
          </cell>
          <cell r="EL83">
            <v>2.1760000000000002</v>
          </cell>
          <cell r="EM83">
            <v>3.71</v>
          </cell>
          <cell r="EN83">
            <v>1.8560000000000001</v>
          </cell>
          <cell r="EO83">
            <v>1.8540000000000001</v>
          </cell>
          <cell r="EP83">
            <v>3.956</v>
          </cell>
          <cell r="EQ83">
            <v>2.39</v>
          </cell>
          <cell r="ER83">
            <v>1.5660000000000001</v>
          </cell>
          <cell r="ES83">
            <v>37.731999999999999</v>
          </cell>
          <cell r="ET83">
            <v>13.558</v>
          </cell>
          <cell r="EU83">
            <v>24.173999999999999</v>
          </cell>
          <cell r="EV83">
            <v>3.0139999999999998</v>
          </cell>
          <cell r="EW83">
            <v>1.369</v>
          </cell>
          <cell r="EX83">
            <v>1.6439999999999999</v>
          </cell>
          <cell r="EY83">
            <v>12.926</v>
          </cell>
          <cell r="EZ83">
            <v>4.9009999999999998</v>
          </cell>
          <cell r="FA83">
            <v>8.0250000000000004</v>
          </cell>
          <cell r="FB83">
            <v>21.792000000000002</v>
          </cell>
          <cell r="FC83">
            <v>7.2869999999999999</v>
          </cell>
          <cell r="FD83">
            <v>14.504</v>
          </cell>
          <cell r="FE83">
            <v>44.006999999999998</v>
          </cell>
          <cell r="FF83">
            <v>23.061</v>
          </cell>
          <cell r="FG83">
            <v>20.946000000000002</v>
          </cell>
          <cell r="FH83">
            <v>8.2520000000000007</v>
          </cell>
          <cell r="FI83">
            <v>3.4340000000000002</v>
          </cell>
          <cell r="FJ83">
            <v>4.8179999999999996</v>
          </cell>
          <cell r="FK83">
            <v>309.32299999999998</v>
          </cell>
          <cell r="FL83">
            <v>164.07499999999999</v>
          </cell>
          <cell r="FM83">
            <v>145.24799999999999</v>
          </cell>
          <cell r="FN83">
            <v>12.829000000000001</v>
          </cell>
          <cell r="FO83">
            <v>4.8710000000000004</v>
          </cell>
          <cell r="FP83">
            <v>7.9569999999999999</v>
          </cell>
          <cell r="FQ83">
            <v>304.74700000000001</v>
          </cell>
          <cell r="FR83">
            <v>162.63800000000001</v>
          </cell>
          <cell r="FS83">
            <v>142.10900000000001</v>
          </cell>
          <cell r="FT83">
            <v>16.527999999999999</v>
          </cell>
          <cell r="FU83">
            <v>5.7050000000000001</v>
          </cell>
          <cell r="FV83">
            <v>10.823</v>
          </cell>
          <cell r="FW83">
            <v>3.7</v>
          </cell>
          <cell r="FX83">
            <v>0.83299999999999996</v>
          </cell>
          <cell r="FY83">
            <v>2.8660000000000001</v>
          </cell>
          <cell r="FZ83">
            <v>8.2759999999999998</v>
          </cell>
          <cell r="GA83">
            <v>2.2709999999999999</v>
          </cell>
          <cell r="GB83">
            <v>6.0049999999999999</v>
          </cell>
          <cell r="GC83">
            <v>4.5519999999999996</v>
          </cell>
          <cell r="GD83">
            <v>2.6</v>
          </cell>
          <cell r="GE83">
            <v>1.952</v>
          </cell>
          <cell r="GF83">
            <v>301.04700000000003</v>
          </cell>
          <cell r="GG83">
            <v>161.804</v>
          </cell>
          <cell r="GH83">
            <v>139.24299999999999</v>
          </cell>
          <cell r="GI83">
            <v>310.93400000000003</v>
          </cell>
          <cell r="GJ83">
            <v>214.17500000000001</v>
          </cell>
          <cell r="GK83">
            <v>96.76</v>
          </cell>
          <cell r="GL83">
            <v>187.297</v>
          </cell>
          <cell r="GM83">
            <v>126.25</v>
          </cell>
          <cell r="GN83">
            <v>61.046999999999997</v>
          </cell>
          <cell r="GO83">
            <v>9.7759999999999998</v>
          </cell>
          <cell r="GP83">
            <v>7.5410000000000004</v>
          </cell>
          <cell r="GQ83">
            <v>2.2349999999999999</v>
          </cell>
          <cell r="GR83">
            <v>1.6910000000000001</v>
          </cell>
          <cell r="GS83">
            <v>1.6910000000000001</v>
          </cell>
          <cell r="GT83">
            <v>0</v>
          </cell>
          <cell r="GU83">
            <v>1.359</v>
          </cell>
          <cell r="GV83">
            <v>1.359</v>
          </cell>
          <cell r="GW83">
            <v>0</v>
          </cell>
          <cell r="GX83">
            <v>6.726</v>
          </cell>
          <cell r="GY83">
            <v>4.49</v>
          </cell>
          <cell r="GZ83">
            <v>2.2349999999999999</v>
          </cell>
          <cell r="HA83">
            <v>32.845999999999997</v>
          </cell>
          <cell r="HB83">
            <v>23.689</v>
          </cell>
          <cell r="HC83">
            <v>9.1579999999999995</v>
          </cell>
          <cell r="HD83">
            <v>5.4530000000000003</v>
          </cell>
          <cell r="HE83">
            <v>5.4530000000000003</v>
          </cell>
          <cell r="HF83">
            <v>0</v>
          </cell>
          <cell r="HG83">
            <v>16.451000000000001</v>
          </cell>
          <cell r="HH83">
            <v>12.436</v>
          </cell>
          <cell r="HI83">
            <v>4.0140000000000002</v>
          </cell>
          <cell r="HJ83">
            <v>10.943</v>
          </cell>
          <cell r="HK83">
            <v>5.7990000000000004</v>
          </cell>
          <cell r="HL83">
            <v>5.1440000000000001</v>
          </cell>
          <cell r="HM83">
            <v>81.015000000000001</v>
          </cell>
          <cell r="HN83">
            <v>56.695</v>
          </cell>
          <cell r="HO83">
            <v>24.32</v>
          </cell>
          <cell r="HP83">
            <v>4116.92</v>
          </cell>
          <cell r="HQ83">
            <v>2164.788</v>
          </cell>
          <cell r="HR83">
            <v>1952.133</v>
          </cell>
          <cell r="HS83">
            <v>709.28200000000004</v>
          </cell>
          <cell r="HT83">
            <v>364.76400000000001</v>
          </cell>
          <cell r="HU83">
            <v>344.51799999999997</v>
          </cell>
          <cell r="HV83">
            <v>284.613</v>
          </cell>
          <cell r="HW83">
            <v>154.69</v>
          </cell>
          <cell r="HX83">
            <v>129.923</v>
          </cell>
          <cell r="HY83">
            <v>110.976</v>
          </cell>
          <cell r="HZ83">
            <v>62.369</v>
          </cell>
          <cell r="IA83">
            <v>48.607999999999997</v>
          </cell>
          <cell r="IB83">
            <v>172.41800000000001</v>
          </cell>
          <cell r="IC83">
            <v>91.102000000000004</v>
          </cell>
          <cell r="ID83">
            <v>81.316000000000003</v>
          </cell>
          <cell r="IE83">
            <v>141.405</v>
          </cell>
          <cell r="IF83">
            <v>77.531999999999996</v>
          </cell>
          <cell r="IG83">
            <v>63.872999999999998</v>
          </cell>
          <cell r="IH83">
            <v>141.79400000000001</v>
          </cell>
          <cell r="II83">
            <v>75.744</v>
          </cell>
          <cell r="IJ83">
            <v>66.05</v>
          </cell>
          <cell r="IK83">
            <v>97.808000000000007</v>
          </cell>
          <cell r="IL83">
            <v>55.145000000000003</v>
          </cell>
          <cell r="IM83">
            <v>42.662999999999997</v>
          </cell>
          <cell r="IN83">
            <v>93.015000000000001</v>
          </cell>
          <cell r="IO83">
            <v>49.048000000000002</v>
          </cell>
          <cell r="IP83">
            <v>43.968000000000004</v>
          </cell>
          <cell r="IQ83">
            <v>25.201000000000001</v>
          </cell>
        </row>
      </sheetData>
      <sheetData sheetId="8">
        <row r="1">
          <cell r="B1" t="str">
            <v>New South Wales ;  &gt;&gt;&gt;&gt; Changed to a job with more full-time hours ;  &gt; Males ;</v>
          </cell>
          <cell r="C1" t="str">
            <v>New South Wales ;  &gt;&gt;&gt;&gt; Changed to a job with more full-time hours ;  &gt; Females ;</v>
          </cell>
          <cell r="D1" t="str">
            <v>New South Wales ;  &gt;&gt;&gt;&gt; Changed from a part-time job to a full-time job ;  Persons ;</v>
          </cell>
          <cell r="E1" t="str">
            <v>New South Wales ;  &gt;&gt;&gt;&gt; Changed from a part-time job to a full-time job ;  &gt; Males ;</v>
          </cell>
          <cell r="F1" t="str">
            <v>New South Wales ;  &gt;&gt;&gt;&gt; Changed from a part-time job to a full-time job ;  &gt; Females ;</v>
          </cell>
          <cell r="G1" t="str">
            <v>New South Wales ;  &gt;&gt;&gt;&gt; Changed to a job with more part-time hours ;  Persons ;</v>
          </cell>
          <cell r="H1" t="str">
            <v>New South Wales ;  &gt;&gt;&gt;&gt; Changed to a job with more part-time hours ;  &gt; Males ;</v>
          </cell>
          <cell r="I1" t="str">
            <v>New South Wales ;  &gt;&gt;&gt;&gt; Changed to a job with more part-time hours ;  &gt; Females ;</v>
          </cell>
          <cell r="J1" t="str">
            <v>New South Wales ;  &gt;&gt;&gt; Changed to a job with fewer usual hours ;  Persons ;</v>
          </cell>
          <cell r="K1" t="str">
            <v>New South Wales ;  &gt;&gt;&gt; Changed to a job with fewer usual hours ;  &gt; Males ;</v>
          </cell>
          <cell r="L1" t="str">
            <v>New South Wales ;  &gt;&gt;&gt; Changed to a job with fewer usual hours ;  &gt; Females ;</v>
          </cell>
          <cell r="M1" t="str">
            <v>New South Wales ;  &gt;&gt;&gt;&gt; Changed to a job with fewer full-time hours ;  Persons ;</v>
          </cell>
          <cell r="N1" t="str">
            <v>New South Wales ;  &gt;&gt;&gt;&gt; Changed to a job with fewer full-time hours ;  &gt; Males ;</v>
          </cell>
          <cell r="O1" t="str">
            <v>New South Wales ;  &gt;&gt;&gt;&gt; Changed to a job with fewer full-time hours ;  &gt; Females ;</v>
          </cell>
          <cell r="P1" t="str">
            <v>New South Wales ;  &gt;&gt;&gt;&gt; Changed from a full-time job to a part-time job ;  Persons ;</v>
          </cell>
          <cell r="Q1" t="str">
            <v>New South Wales ;  &gt;&gt;&gt;&gt; Changed from a full-time job to a part-time job ;  &gt; Males ;</v>
          </cell>
          <cell r="R1" t="str">
            <v>New South Wales ;  &gt;&gt;&gt;&gt; Changed from a full-time job to a part-time job ;  &gt; Females ;</v>
          </cell>
          <cell r="S1" t="str">
            <v>New South Wales ;  &gt;&gt;&gt;&gt; Changed to a job with fewer part-time hours ;  Persons ;</v>
          </cell>
          <cell r="T1" t="str">
            <v>New South Wales ;  &gt;&gt;&gt;&gt; Changed to a job with fewer part-time hours ;  &gt; Males ;</v>
          </cell>
          <cell r="U1" t="str">
            <v>New South Wales ;  &gt;&gt;&gt;&gt; Changed to a job with fewer part-time hours ;  &gt; Females ;</v>
          </cell>
          <cell r="V1" t="str">
            <v>New South Wales ;  &gt;&gt;&gt; Changed jobs with the same status in employment ;  Persons ;</v>
          </cell>
          <cell r="W1" t="str">
            <v>New South Wales ;  &gt;&gt;&gt; Changed jobs with the same status in employment ;  &gt; Males ;</v>
          </cell>
          <cell r="X1" t="str">
            <v>New South Wales ;  &gt;&gt;&gt; Changed jobs with the same status in employment ;  &gt; Females ;</v>
          </cell>
          <cell r="Y1" t="str">
            <v>New South Wales ;  &gt;&gt;&gt; Changed jobs with a different status in employment ;  Persons ;</v>
          </cell>
          <cell r="Z1" t="str">
            <v>New South Wales ;  &gt;&gt;&gt; Changed jobs with a different status in employment ;  &gt; Males ;</v>
          </cell>
          <cell r="AA1" t="str">
            <v>New South Wales ;  &gt;&gt;&gt; Changed jobs with a different status in employment ;  &gt; Females ;</v>
          </cell>
          <cell r="AB1" t="str">
            <v>New South Wales ;  &gt;&gt; Did not change jobs in last 12 months ;  Persons ;</v>
          </cell>
          <cell r="AC1" t="str">
            <v>New South Wales ;  &gt;&gt; Did not change jobs in last 12 months ;  &gt; Males ;</v>
          </cell>
          <cell r="AD1" t="str">
            <v>New South Wales ;  &gt;&gt; Did not change jobs in last 12 months ;  &gt; Females ;</v>
          </cell>
          <cell r="AE1" t="str">
            <v>New South Wales ;  &gt; 1 year or more in main job ;  Persons ;</v>
          </cell>
          <cell r="AF1" t="str">
            <v>New South Wales ;  &gt; 1 year or more in main job ;  &gt; Males ;</v>
          </cell>
          <cell r="AG1" t="str">
            <v>New South Wales ;  &gt; 1 year or more in main job ;  &gt; Females ;</v>
          </cell>
          <cell r="AH1" t="str">
            <v>New South Wales ;  &gt;&gt; Employees ;  Persons ;</v>
          </cell>
          <cell r="AI1" t="str">
            <v>New South Wales ;  &gt;&gt; Employees ;  &gt; Males ;</v>
          </cell>
          <cell r="AJ1" t="str">
            <v>New South Wales ;  &gt;&gt; Employees ;  &gt; Females ;</v>
          </cell>
          <cell r="AK1" t="str">
            <v>New South Wales ;  &gt;&gt;&gt; No change in occupation with current employer last year ;  Persons ;</v>
          </cell>
          <cell r="AL1" t="str">
            <v>New South Wales ;  &gt;&gt;&gt; No change in occupation with current employer last year ;  &gt; Males ;</v>
          </cell>
          <cell r="AM1" t="str">
            <v>New South Wales ;  &gt;&gt;&gt; No change in occupation with current employer last year ;  &gt; Females ;</v>
          </cell>
          <cell r="AN1" t="str">
            <v>New South Wales ;  &gt;&gt;&gt; Changed occupations with current employer in the same major group last year ;  Persons ;</v>
          </cell>
          <cell r="AO1" t="str">
            <v>New South Wales ;  &gt;&gt;&gt; Changed occupations with current employer in the same major group last year ;  &gt; Males ;</v>
          </cell>
          <cell r="AP1" t="str">
            <v>New South Wales ;  &gt;&gt;&gt; Changed occupations with current employer in the same major group last year ;  &gt; Females ;</v>
          </cell>
          <cell r="AQ1" t="str">
            <v>New South Wales ;  &gt;&gt;&gt; Changed occupations with current employer into a different major group last year ;  Persons ;</v>
          </cell>
          <cell r="AR1" t="str">
            <v>New South Wales ;  &gt;&gt;&gt; Changed occupations with current employer into a different major group last year ;  &gt; Males ;</v>
          </cell>
          <cell r="AS1" t="str">
            <v>New South Wales ;  &gt;&gt;&gt; Changed occupations with current employer into a different major group last year ;  &gt; Females ;</v>
          </cell>
          <cell r="AT1" t="str">
            <v>New South Wales ;  &gt;&gt;&gt; No change in usual weekly hours with current employer last year ;  Persons ;</v>
          </cell>
          <cell r="AU1" t="str">
            <v>New South Wales ;  &gt;&gt;&gt; No change in usual weekly hours with current employer last year ;  &gt; Males ;</v>
          </cell>
          <cell r="AV1" t="str">
            <v>New South Wales ;  &gt;&gt;&gt; No change in usual weekly hours with current employer last year ;  &gt; Females ;</v>
          </cell>
          <cell r="AW1" t="str">
            <v>New South Wales ;  &gt;&gt;&gt; Usual weekly hours increased with current employer last year ;  Persons ;</v>
          </cell>
          <cell r="AX1" t="str">
            <v>New South Wales ;  &gt;&gt;&gt; Usual weekly hours increased with current employer last year ;  &gt; Males ;</v>
          </cell>
          <cell r="AY1" t="str">
            <v>New South Wales ;  &gt;&gt;&gt; Usual weekly hours increased with current employer last year ;  &gt; Females ;</v>
          </cell>
          <cell r="AZ1" t="str">
            <v>New South Wales ;  &gt;&gt;&gt;&gt; Usual weekly hours increased with more full-time hours last year ;  Persons ;</v>
          </cell>
          <cell r="BA1" t="str">
            <v>New South Wales ;  &gt;&gt;&gt;&gt; Usual weekly hours increased with more full-time hours last year ;  &gt; Males ;</v>
          </cell>
          <cell r="BB1" t="str">
            <v>New South Wales ;  &gt;&gt;&gt;&gt; Usual weekly hours increased with more full-time hours last year ;  &gt; Females ;</v>
          </cell>
          <cell r="BC1" t="str">
            <v>New South Wales ;  &gt;&gt;&gt;&gt; Usual weekly hours increased from part-time to full-time hours last year ;  Persons ;</v>
          </cell>
          <cell r="BD1" t="str">
            <v>New South Wales ;  &gt;&gt;&gt;&gt; Usual weekly hours increased from part-time to full-time hours last year ;  &gt; Males ;</v>
          </cell>
          <cell r="BE1" t="str">
            <v>New South Wales ;  &gt;&gt;&gt;&gt; Usual weekly hours increased from part-time to full-time hours last year ;  &gt; Females ;</v>
          </cell>
          <cell r="BF1" t="str">
            <v>New South Wales ;  &gt;&gt;&gt;&gt; Usual weekly hours increased with more part-time hours last year ;  Persons ;</v>
          </cell>
          <cell r="BG1" t="str">
            <v>New South Wales ;  &gt;&gt;&gt;&gt; Usual weekly hours increased with more part-time hours last year ;  &gt; Males ;</v>
          </cell>
          <cell r="BH1" t="str">
            <v>New South Wales ;  &gt;&gt;&gt;&gt; Usual weekly hours increased with more part-time hours last year ;  &gt; Females ;</v>
          </cell>
          <cell r="BI1" t="str">
            <v>New South Wales ;  &gt;&gt;&gt; Usual weekly hours decreased with current employer last year ;  Persons ;</v>
          </cell>
          <cell r="BJ1" t="str">
            <v>New South Wales ;  &gt;&gt;&gt; Usual weekly hours decreased with current employer last year ;  &gt; Males ;</v>
          </cell>
          <cell r="BK1" t="str">
            <v>New South Wales ;  &gt;&gt;&gt; Usual weekly hours decreased with current employer last year ;  &gt; Females ;</v>
          </cell>
          <cell r="BL1" t="str">
            <v>New South Wales ;  &gt;&gt;&gt;&gt; Usual weekly hours decreased with fewer full-time hours last year ;  Persons ;</v>
          </cell>
          <cell r="BM1" t="str">
            <v>New South Wales ;  &gt;&gt;&gt;&gt; Usual weekly hours decreased with fewer full-time hours last year ;  &gt; Males ;</v>
          </cell>
          <cell r="BN1" t="str">
            <v>New South Wales ;  &gt;&gt;&gt;&gt; Usual weekly hours decreased with fewer full-time hours last year ;  &gt; Females ;</v>
          </cell>
          <cell r="BO1" t="str">
            <v>New South Wales ;  &gt;&gt;&gt;&gt; Usual weekly hours decreased from full-time to part-time hours last year ;  Persons ;</v>
          </cell>
          <cell r="BP1" t="str">
            <v>New South Wales ;  &gt;&gt;&gt;&gt; Usual weekly hours decreased from full-time to part-time hours last year ;  &gt; Males ;</v>
          </cell>
          <cell r="BQ1" t="str">
            <v>New South Wales ;  &gt;&gt;&gt;&gt; Usual weekly hours decreased from full-time to part-time hours last year ;  &gt; Females ;</v>
          </cell>
          <cell r="BR1" t="str">
            <v>New South Wales ;  &gt;&gt;&gt;&gt; Usual weekly hours decreased with fewer part-time hours last year ;  Persons ;</v>
          </cell>
          <cell r="BS1" t="str">
            <v>New South Wales ;  &gt;&gt;&gt;&gt; Usual weekly hours decreased with fewer part-time hours last year ;  &gt; Males ;</v>
          </cell>
          <cell r="BT1" t="str">
            <v>New South Wales ;  &gt;&gt;&gt;&gt; Usual weekly hours decreased with fewer part-time hours last year ;  &gt; Females ;</v>
          </cell>
          <cell r="BU1" t="str">
            <v>New South Wales ;  &gt;&gt;&gt; Did not know or usual weekly hours varied last year ;  Persons ;</v>
          </cell>
          <cell r="BV1" t="str">
            <v>New South Wales ;  &gt;&gt;&gt; Did not know or usual weekly hours varied last year ;  &gt; Males ;</v>
          </cell>
          <cell r="BW1" t="str">
            <v>New South Wales ;  &gt;&gt;&gt; Did not know or usual weekly hours varied last year ;  &gt; Females ;</v>
          </cell>
          <cell r="BX1" t="str">
            <v>New South Wales ;  &gt;&gt;&gt; Promoted last year ;  Persons ;</v>
          </cell>
          <cell r="BY1" t="str">
            <v>New South Wales ;  &gt;&gt;&gt; Promoted last year ;  &gt; Males ;</v>
          </cell>
          <cell r="BZ1" t="str">
            <v>New South Wales ;  &gt;&gt;&gt; Promoted last year ;  &gt; Females ;</v>
          </cell>
          <cell r="CA1" t="str">
            <v>New South Wales ;  &gt;&gt;&gt; Was not promoted last year ;  Persons ;</v>
          </cell>
          <cell r="CB1" t="str">
            <v>New South Wales ;  &gt;&gt;&gt; Was not promoted last year ;  &gt; Males ;</v>
          </cell>
          <cell r="CC1" t="str">
            <v>New South Wales ;  &gt;&gt;&gt; Was not promoted last year ;  &gt; Females ;</v>
          </cell>
          <cell r="CD1" t="str">
            <v>New South Wales ;  &gt;&gt;&gt; Transferred last year ;  Persons ;</v>
          </cell>
          <cell r="CE1" t="str">
            <v>New South Wales ;  &gt;&gt;&gt; Transferred last year ;  &gt; Males ;</v>
          </cell>
          <cell r="CF1" t="str">
            <v>New South Wales ;  &gt;&gt;&gt; Transferred last year ;  &gt; Females ;</v>
          </cell>
          <cell r="CG1" t="str">
            <v>New South Wales ;  &gt;&gt;&gt; Was not transferred last year ;  Persons ;</v>
          </cell>
          <cell r="CH1" t="str">
            <v>New South Wales ;  &gt;&gt;&gt; Was not transferred last year ;  &gt; Males ;</v>
          </cell>
          <cell r="CI1" t="str">
            <v>New South Wales ;  &gt;&gt;&gt; Was not transferred last year ;  &gt; Females ;</v>
          </cell>
          <cell r="CJ1" t="str">
            <v>New South Wales ;  &gt;&gt;&gt; Promoted or transferred last year ;  Persons ;</v>
          </cell>
          <cell r="CK1" t="str">
            <v>New South Wales ;  &gt;&gt;&gt; Promoted or transferred last year ;  &gt; Males ;</v>
          </cell>
          <cell r="CL1" t="str">
            <v>New South Wales ;  &gt;&gt;&gt; Promoted or transferred last year ;  &gt; Females ;</v>
          </cell>
          <cell r="CM1" t="str">
            <v>New South Wales ;  &gt;&gt;&gt;&gt; Promoted and transferred last year ;  Persons ;</v>
          </cell>
          <cell r="CN1" t="str">
            <v>New South Wales ;  &gt;&gt;&gt;&gt; Promoted and transferred last year ;  &gt; Males ;</v>
          </cell>
          <cell r="CO1" t="str">
            <v>New South Wales ;  &gt;&gt;&gt;&gt; Promoted and transferred last year ;  &gt; Females ;</v>
          </cell>
          <cell r="CP1" t="str">
            <v>New South Wales ;  &gt;&gt;&gt;&gt; Promoted only last year ;  Persons ;</v>
          </cell>
          <cell r="CQ1" t="str">
            <v>New South Wales ;  &gt;&gt;&gt;&gt; Promoted only last year ;  &gt; Males ;</v>
          </cell>
          <cell r="CR1" t="str">
            <v>New South Wales ;  &gt;&gt;&gt;&gt; Promoted only last year ;  &gt; Females ;</v>
          </cell>
          <cell r="CS1" t="str">
            <v>New South Wales ;  &gt;&gt;&gt;&gt; Transferred only last year ;  Persons ;</v>
          </cell>
          <cell r="CT1" t="str">
            <v>New South Wales ;  &gt;&gt;&gt;&gt; Transferred only last year ;  &gt; Males ;</v>
          </cell>
          <cell r="CU1" t="str">
            <v>New South Wales ;  &gt;&gt;&gt;&gt; Transferred only last year ;  &gt; Females ;</v>
          </cell>
          <cell r="CV1" t="str">
            <v>New South Wales ;  &gt;&gt;&gt; Was not promoted or transferred last year ;  Persons ;</v>
          </cell>
          <cell r="CW1" t="str">
            <v>New South Wales ;  &gt;&gt;&gt; Was not promoted or transferred last year ;  &gt; Males ;</v>
          </cell>
          <cell r="CX1" t="str">
            <v>New South Wales ;  &gt;&gt;&gt; Was not promoted or transferred last year ;  &gt; Females ;</v>
          </cell>
          <cell r="CY1" t="str">
            <v>New South Wales ;  &gt;&gt; Owner managers and contributing family workers ;  Persons ;</v>
          </cell>
          <cell r="CZ1" t="str">
            <v>New South Wales ;  &gt;&gt; Owner managers and contributing family workers ;  &gt; Males ;</v>
          </cell>
          <cell r="DA1" t="str">
            <v>New South Wales ;  &gt;&gt; Owner managers and contributing family workers ;  &gt; Females ;</v>
          </cell>
          <cell r="DB1" t="str">
            <v>New South Wales ;  &gt;&gt;&gt; No change in usual weekly hours last year ;  Persons ;</v>
          </cell>
          <cell r="DC1" t="str">
            <v>New South Wales ;  &gt;&gt;&gt; No change in usual weekly hours last year ;  &gt; Males ;</v>
          </cell>
          <cell r="DD1" t="str">
            <v>New South Wales ;  &gt;&gt;&gt; No change in usual weekly hours last year ;  &gt; Females ;</v>
          </cell>
          <cell r="DE1" t="str">
            <v>New South Wales ;  &gt;&gt;&gt; Usual weekly hours increased last year ;  Persons ;</v>
          </cell>
          <cell r="DF1" t="str">
            <v>New South Wales ;  &gt;&gt;&gt; Usual weekly hours increased last year ;  &gt; Males ;</v>
          </cell>
          <cell r="DG1" t="str">
            <v>New South Wales ;  &gt;&gt;&gt; Usual weekly hours increased last year ;  &gt; Females ;</v>
          </cell>
          <cell r="DH1" t="str">
            <v>New South Wales ;  &gt;&gt;&gt;&gt; Usual weekly hours increased with more full-time hours last year ;  Persons ;</v>
          </cell>
          <cell r="DI1" t="str">
            <v>New South Wales ;  &gt;&gt;&gt;&gt; Usual weekly hours increased with more full-time hours last year ;  &gt; Males ;</v>
          </cell>
          <cell r="DJ1" t="str">
            <v>New South Wales ;  &gt;&gt;&gt;&gt; Usual weekly hours increased with more full-time hours last year ;  &gt; Females ;</v>
          </cell>
          <cell r="DK1" t="str">
            <v>New South Wales ;  &gt;&gt;&gt;&gt; Usual weekly hours increased from part-time to full-time hours last year ;  Persons ;</v>
          </cell>
          <cell r="DL1" t="str">
            <v>New South Wales ;  &gt;&gt;&gt;&gt; Usual weekly hours increased from part-time to full-time hours last year ;  &gt; Males ;</v>
          </cell>
          <cell r="DM1" t="str">
            <v>New South Wales ;  &gt;&gt;&gt;&gt; Usual weekly hours increased from part-time to full-time hours last year ;  &gt; Females ;</v>
          </cell>
          <cell r="DN1" t="str">
            <v>New South Wales ;  &gt;&gt;&gt;&gt; Usual weekly hours increased with more part-time hours last year ;  Persons ;</v>
          </cell>
          <cell r="DO1" t="str">
            <v>New South Wales ;  &gt;&gt;&gt;&gt; Usual weekly hours increased with more part-time hours last year ;  &gt; Males ;</v>
          </cell>
          <cell r="DP1" t="str">
            <v>New South Wales ;  &gt;&gt;&gt;&gt; Usual weekly hours increased with more part-time hours last year ;  &gt; Females ;</v>
          </cell>
          <cell r="DQ1" t="str">
            <v>New South Wales ;  &gt;&gt;&gt; Usual weekly hours decreased last year ;  Persons ;</v>
          </cell>
          <cell r="DR1" t="str">
            <v>New South Wales ;  &gt;&gt;&gt; Usual weekly hours decreased last year ;  &gt; Males ;</v>
          </cell>
          <cell r="DS1" t="str">
            <v>New South Wales ;  &gt;&gt;&gt; Usual weekly hours decreased last year ;  &gt; Females ;</v>
          </cell>
          <cell r="DT1" t="str">
            <v>New South Wales ;  &gt;&gt;&gt;&gt; Usual weekly hours decreased with fewer full-time hours last year ;  Persons ;</v>
          </cell>
          <cell r="DU1" t="str">
            <v>New South Wales ;  &gt;&gt;&gt;&gt; Usual weekly hours decreased with fewer full-time hours last year ;  &gt; Males ;</v>
          </cell>
          <cell r="DV1" t="str">
            <v>New South Wales ;  &gt;&gt;&gt;&gt; Usual weekly hours decreased with fewer full-time hours last year ;  &gt; Females ;</v>
          </cell>
          <cell r="DW1" t="str">
            <v>New South Wales ;  &gt;&gt;&gt;&gt; Usual weekly hours decreased from full-time to part-time hours last year ;  Persons ;</v>
          </cell>
          <cell r="DX1" t="str">
            <v>New South Wales ;  &gt;&gt;&gt;&gt; Usual weekly hours decreased from full-time to part-time hours last year ;  &gt; Males ;</v>
          </cell>
          <cell r="DY1" t="str">
            <v>New South Wales ;  &gt;&gt;&gt;&gt; Usual weekly hours decreased from full-time to part-time hours last year ;  &gt; Females ;</v>
          </cell>
          <cell r="DZ1" t="str">
            <v>New South Wales ;  &gt;&gt;&gt;&gt; Usual weekly hours decreased with fewer part-time hours last year ;  Persons ;</v>
          </cell>
          <cell r="EA1" t="str">
            <v>New South Wales ;  &gt;&gt;&gt;&gt; Usual weekly hours decreased with fewer part-time hours last year ;  &gt; Males ;</v>
          </cell>
          <cell r="EB1" t="str">
            <v>New South Wales ;  &gt;&gt;&gt;&gt; Usual weekly hours decreased with fewer part-time hours last year ;  &gt; Females ;</v>
          </cell>
          <cell r="EC1" t="str">
            <v>New South Wales ;  &gt;&gt;&gt; Did not know or usual weekly hours varied last year ;  Persons ;</v>
          </cell>
          <cell r="ED1" t="str">
            <v>New South Wales ;  &gt;&gt;&gt; Did not know or usual weekly hours varied last year ;  &gt; Males ;</v>
          </cell>
          <cell r="EE1" t="str">
            <v>New South Wales ;  &gt;&gt;&gt; Did not know or usual weekly hours varied last year ;  &gt; Females ;</v>
          </cell>
          <cell r="EF1" t="str">
            <v>Victoria ;  Employed total ;  Persons ;</v>
          </cell>
          <cell r="EG1" t="str">
            <v>Victoria ;  Employed total ;  &gt; Males ;</v>
          </cell>
          <cell r="EH1" t="str">
            <v>Victoria ;  Employed total ;  &gt; Females ;</v>
          </cell>
          <cell r="EI1" t="str">
            <v>Victoria ;  &gt; Less than 1 year in main job ;  Persons ;</v>
          </cell>
          <cell r="EJ1" t="str">
            <v>Victoria ;  &gt; Less than 1 year in main job ;  &gt; Males ;</v>
          </cell>
          <cell r="EK1" t="str">
            <v>Victoria ;  &gt; Less than 1 year in main job ;  &gt; Females ;</v>
          </cell>
          <cell r="EL1" t="str">
            <v>Victoria ;  &gt;&gt; Changed jobs in last 12 months ;  Persons ;</v>
          </cell>
          <cell r="EM1" t="str">
            <v>Victoria ;  &gt;&gt; Changed jobs in last 12 months ;  &gt; Males ;</v>
          </cell>
          <cell r="EN1" t="str">
            <v>Victoria ;  &gt;&gt; Changed jobs in last 12 months ;  &gt; Females ;</v>
          </cell>
          <cell r="EO1" t="str">
            <v>Victoria ;  &gt;&gt;&gt; Changed jobs in the same industry division ;  Persons ;</v>
          </cell>
          <cell r="EP1" t="str">
            <v>Victoria ;  &gt;&gt;&gt; Changed jobs in the same industry division ;  &gt; Males ;</v>
          </cell>
          <cell r="EQ1" t="str">
            <v>Victoria ;  &gt;&gt;&gt; Changed jobs in the same industry division ;  &gt; Females ;</v>
          </cell>
          <cell r="ER1" t="str">
            <v>Victoria ;  &gt;&gt;&gt; Changed jobs into a different industry division ;  Persons ;</v>
          </cell>
          <cell r="ES1" t="str">
            <v>Victoria ;  &gt;&gt;&gt; Changed jobs into a different industry division ;  &gt; Males ;</v>
          </cell>
          <cell r="ET1" t="str">
            <v>Victoria ;  &gt;&gt;&gt; Changed jobs into a different industry division ;  &gt; Females ;</v>
          </cell>
          <cell r="EU1" t="str">
            <v>Victoria ;  &gt;&gt;&gt; Changed jobs in the same major occupation group ;  Persons ;</v>
          </cell>
          <cell r="EV1" t="str">
            <v>Victoria ;  &gt;&gt;&gt; Changed jobs in the same major occupation group ;  &gt; Males ;</v>
          </cell>
          <cell r="EW1" t="str">
            <v>Victoria ;  &gt;&gt;&gt; Changed jobs in the same major occupation group ;  &gt; Females ;</v>
          </cell>
          <cell r="EX1" t="str">
            <v>Victoria ;  &gt;&gt;&gt; Changed jobs into a different major occupation group ;  Persons ;</v>
          </cell>
          <cell r="EY1" t="str">
            <v>Victoria ;  &gt;&gt;&gt; Changed jobs into a different major occupation group ;  &gt; Males ;</v>
          </cell>
          <cell r="EZ1" t="str">
            <v>Victoria ;  &gt;&gt;&gt; Changed jobs into a different major occupation group ;  &gt; Females ;</v>
          </cell>
          <cell r="FA1" t="str">
            <v>Victoria ;  &gt;&gt;&gt; Changed to a job with the same usual hours ;  Persons ;</v>
          </cell>
          <cell r="FB1" t="str">
            <v>Victoria ;  &gt;&gt;&gt; Changed to a job with the same usual hours ;  &gt; Males ;</v>
          </cell>
          <cell r="FC1" t="str">
            <v>Victoria ;  &gt;&gt;&gt; Changed to a job with the same usual hours ;  &gt; Females ;</v>
          </cell>
          <cell r="FD1" t="str">
            <v>Victoria ;  &gt;&gt;&gt; Changed to a job with more usual hours ;  Persons ;</v>
          </cell>
          <cell r="FE1" t="str">
            <v>Victoria ;  &gt;&gt;&gt; Changed to a job with more usual hours ;  &gt; Males ;</v>
          </cell>
          <cell r="FF1" t="str">
            <v>Victoria ;  &gt;&gt;&gt; Changed to a job with more usual hours ;  &gt; Females ;</v>
          </cell>
          <cell r="FG1" t="str">
            <v>Victoria ;  &gt;&gt;&gt;&gt; Changed to a job with more full-time hours ;  Persons ;</v>
          </cell>
          <cell r="FH1" t="str">
            <v>Victoria ;  &gt;&gt;&gt;&gt; Changed to a job with more full-time hours ;  &gt; Males ;</v>
          </cell>
          <cell r="FI1" t="str">
            <v>Victoria ;  &gt;&gt;&gt;&gt; Changed to a job with more full-time hours ;  &gt; Females ;</v>
          </cell>
          <cell r="FJ1" t="str">
            <v>Victoria ;  &gt;&gt;&gt;&gt; Changed from a part-time job to a full-time job ;  Persons ;</v>
          </cell>
          <cell r="FK1" t="str">
            <v>Victoria ;  &gt;&gt;&gt;&gt; Changed from a part-time job to a full-time job ;  &gt; Males ;</v>
          </cell>
          <cell r="FL1" t="str">
            <v>Victoria ;  &gt;&gt;&gt;&gt; Changed from a part-time job to a full-time job ;  &gt; Females ;</v>
          </cell>
          <cell r="FM1" t="str">
            <v>Victoria ;  &gt;&gt;&gt;&gt; Changed to a job with more part-time hours ;  Persons ;</v>
          </cell>
          <cell r="FN1" t="str">
            <v>Victoria ;  &gt;&gt;&gt;&gt; Changed to a job with more part-time hours ;  &gt; Males ;</v>
          </cell>
          <cell r="FO1" t="str">
            <v>Victoria ;  &gt;&gt;&gt;&gt; Changed to a job with more part-time hours ;  &gt; Females ;</v>
          </cell>
          <cell r="FP1" t="str">
            <v>Victoria ;  &gt;&gt;&gt; Changed to a job with fewer usual hours ;  Persons ;</v>
          </cell>
          <cell r="FQ1" t="str">
            <v>Victoria ;  &gt;&gt;&gt; Changed to a job with fewer usual hours ;  &gt; Males ;</v>
          </cell>
          <cell r="FR1" t="str">
            <v>Victoria ;  &gt;&gt;&gt; Changed to a job with fewer usual hours ;  &gt; Females ;</v>
          </cell>
          <cell r="FS1" t="str">
            <v>Victoria ;  &gt;&gt;&gt;&gt; Changed to a job with fewer full-time hours ;  Persons ;</v>
          </cell>
          <cell r="FT1" t="str">
            <v>Victoria ;  &gt;&gt;&gt;&gt; Changed to a job with fewer full-time hours ;  &gt; Males ;</v>
          </cell>
          <cell r="FU1" t="str">
            <v>Victoria ;  &gt;&gt;&gt;&gt; Changed to a job with fewer full-time hours ;  &gt; Females ;</v>
          </cell>
          <cell r="FV1" t="str">
            <v>Victoria ;  &gt;&gt;&gt;&gt; Changed from a full-time job to a part-time job ;  Persons ;</v>
          </cell>
          <cell r="FW1" t="str">
            <v>Victoria ;  &gt;&gt;&gt;&gt; Changed from a full-time job to a part-time job ;  &gt; Males ;</v>
          </cell>
          <cell r="FX1" t="str">
            <v>Victoria ;  &gt;&gt;&gt;&gt; Changed from a full-time job to a part-time job ;  &gt; Females ;</v>
          </cell>
          <cell r="FY1" t="str">
            <v>Victoria ;  &gt;&gt;&gt;&gt; Changed to a job with fewer part-time hours ;  Persons ;</v>
          </cell>
          <cell r="FZ1" t="str">
            <v>Victoria ;  &gt;&gt;&gt;&gt; Changed to a job with fewer part-time hours ;  &gt; Males ;</v>
          </cell>
          <cell r="GA1" t="str">
            <v>Victoria ;  &gt;&gt;&gt;&gt; Changed to a job with fewer part-time hours ;  &gt; Females ;</v>
          </cell>
          <cell r="GB1" t="str">
            <v>Victoria ;  &gt;&gt;&gt; Changed jobs with the same status in employment ;  Persons ;</v>
          </cell>
          <cell r="GC1" t="str">
            <v>Victoria ;  &gt;&gt;&gt; Changed jobs with the same status in employment ;  &gt; Males ;</v>
          </cell>
          <cell r="GD1" t="str">
            <v>Victoria ;  &gt;&gt;&gt; Changed jobs with the same status in employment ;  &gt; Females ;</v>
          </cell>
          <cell r="GE1" t="str">
            <v>Victoria ;  &gt;&gt;&gt; Changed jobs with a different status in employment ;  Persons ;</v>
          </cell>
          <cell r="GF1" t="str">
            <v>Victoria ;  &gt;&gt;&gt; Changed jobs with a different status in employment ;  &gt; Males ;</v>
          </cell>
          <cell r="GG1" t="str">
            <v>Victoria ;  &gt;&gt;&gt; Changed jobs with a different status in employment ;  &gt; Females ;</v>
          </cell>
          <cell r="GH1" t="str">
            <v>Victoria ;  &gt;&gt; Did not change jobs in last 12 months ;  Persons ;</v>
          </cell>
          <cell r="GI1" t="str">
            <v>Victoria ;  &gt;&gt; Did not change jobs in last 12 months ;  &gt; Males ;</v>
          </cell>
          <cell r="GJ1" t="str">
            <v>Victoria ;  &gt;&gt; Did not change jobs in last 12 months ;  &gt; Females ;</v>
          </cell>
          <cell r="GK1" t="str">
            <v>Victoria ;  &gt; 1 year or more in main job ;  Persons ;</v>
          </cell>
          <cell r="GL1" t="str">
            <v>Victoria ;  &gt; 1 year or more in main job ;  &gt; Males ;</v>
          </cell>
          <cell r="GM1" t="str">
            <v>Victoria ;  &gt; 1 year or more in main job ;  &gt; Females ;</v>
          </cell>
          <cell r="GN1" t="str">
            <v>Victoria ;  &gt;&gt; Employees ;  Persons ;</v>
          </cell>
          <cell r="GO1" t="str">
            <v>Victoria ;  &gt;&gt; Employees ;  &gt; Males ;</v>
          </cell>
          <cell r="GP1" t="str">
            <v>Victoria ;  &gt;&gt; Employees ;  &gt; Females ;</v>
          </cell>
          <cell r="GQ1" t="str">
            <v>Victoria ;  &gt;&gt;&gt; No change in occupation with current employer last year ;  Persons ;</v>
          </cell>
          <cell r="GR1" t="str">
            <v>Victoria ;  &gt;&gt;&gt; No change in occupation with current employer last year ;  &gt; Males ;</v>
          </cell>
          <cell r="GS1" t="str">
            <v>Victoria ;  &gt;&gt;&gt; No change in occupation with current employer last year ;  &gt; Females ;</v>
          </cell>
          <cell r="GT1" t="str">
            <v>Victoria ;  &gt;&gt;&gt; Changed occupations with current employer in the same major group last year ;  Persons ;</v>
          </cell>
          <cell r="GU1" t="str">
            <v>Victoria ;  &gt;&gt;&gt; Changed occupations with current employer in the same major group last year ;  &gt; Males ;</v>
          </cell>
          <cell r="GV1" t="str">
            <v>Victoria ;  &gt;&gt;&gt; Changed occupations with current employer in the same major group last year ;  &gt; Females ;</v>
          </cell>
          <cell r="GW1" t="str">
            <v>Victoria ;  &gt;&gt;&gt; Changed occupations with current employer into a different major group last year ;  Persons ;</v>
          </cell>
          <cell r="GX1" t="str">
            <v>Victoria ;  &gt;&gt;&gt; Changed occupations with current employer into a different major group last year ;  &gt; Males ;</v>
          </cell>
          <cell r="GY1" t="str">
            <v>Victoria ;  &gt;&gt;&gt; Changed occupations with current employer into a different major group last year ;  &gt; Females ;</v>
          </cell>
          <cell r="GZ1" t="str">
            <v>Victoria ;  &gt;&gt;&gt; No change in usual weekly hours with current employer last year ;  Persons ;</v>
          </cell>
          <cell r="HA1" t="str">
            <v>Victoria ;  &gt;&gt;&gt; No change in usual weekly hours with current employer last year ;  &gt; Males ;</v>
          </cell>
          <cell r="HB1" t="str">
            <v>Victoria ;  &gt;&gt;&gt; No change in usual weekly hours with current employer last year ;  &gt; Females ;</v>
          </cell>
          <cell r="HC1" t="str">
            <v>Victoria ;  &gt;&gt;&gt; Usual weekly hours increased with current employer last year ;  Persons ;</v>
          </cell>
          <cell r="HD1" t="str">
            <v>Victoria ;  &gt;&gt;&gt; Usual weekly hours increased with current employer last year ;  &gt; Males ;</v>
          </cell>
          <cell r="HE1" t="str">
            <v>Victoria ;  &gt;&gt;&gt; Usual weekly hours increased with current employer last year ;  &gt; Females ;</v>
          </cell>
          <cell r="HF1" t="str">
            <v>Victoria ;  &gt;&gt;&gt;&gt; Usual weekly hours increased with more full-time hours last year ;  Persons ;</v>
          </cell>
          <cell r="HG1" t="str">
            <v>Victoria ;  &gt;&gt;&gt;&gt; Usual weekly hours increased with more full-time hours last year ;  &gt; Males ;</v>
          </cell>
          <cell r="HH1" t="str">
            <v>Victoria ;  &gt;&gt;&gt;&gt; Usual weekly hours increased with more full-time hours last year ;  &gt; Females ;</v>
          </cell>
          <cell r="HI1" t="str">
            <v>Victoria ;  &gt;&gt;&gt;&gt; Usual weekly hours increased from part-time to full-time hours last year ;  Persons ;</v>
          </cell>
          <cell r="HJ1" t="str">
            <v>Victoria ;  &gt;&gt;&gt;&gt; Usual weekly hours increased from part-time to full-time hours last year ;  &gt; Males ;</v>
          </cell>
          <cell r="HK1" t="str">
            <v>Victoria ;  &gt;&gt;&gt;&gt; Usual weekly hours increased from part-time to full-time hours last year ;  &gt; Females ;</v>
          </cell>
          <cell r="HL1" t="str">
            <v>Victoria ;  &gt;&gt;&gt;&gt; Usual weekly hours increased with more part-time hours last year ;  Persons ;</v>
          </cell>
          <cell r="HM1" t="str">
            <v>Victoria ;  &gt;&gt;&gt;&gt; Usual weekly hours increased with more part-time hours last year ;  &gt; Males ;</v>
          </cell>
          <cell r="HN1" t="str">
            <v>Victoria ;  &gt;&gt;&gt;&gt; Usual weekly hours increased with more part-time hours last year ;  &gt; Females ;</v>
          </cell>
          <cell r="HO1" t="str">
            <v>Victoria ;  &gt;&gt;&gt; Usual weekly hours decreased with current employer last year ;  Persons ;</v>
          </cell>
          <cell r="HP1" t="str">
            <v>Victoria ;  &gt;&gt;&gt; Usual weekly hours decreased with current employer last year ;  &gt; Males ;</v>
          </cell>
          <cell r="HQ1" t="str">
            <v>Victoria ;  &gt;&gt;&gt; Usual weekly hours decreased with current employer last year ;  &gt; Females ;</v>
          </cell>
          <cell r="HR1" t="str">
            <v>Victoria ;  &gt;&gt;&gt;&gt; Usual weekly hours decreased with fewer full-time hours last year ;  Persons ;</v>
          </cell>
          <cell r="HS1" t="str">
            <v>Victoria ;  &gt;&gt;&gt;&gt; Usual weekly hours decreased with fewer full-time hours last year ;  &gt; Males ;</v>
          </cell>
          <cell r="HT1" t="str">
            <v>Victoria ;  &gt;&gt;&gt;&gt; Usual weekly hours decreased with fewer full-time hours last year ;  &gt; Females ;</v>
          </cell>
          <cell r="HU1" t="str">
            <v>Victoria ;  &gt;&gt;&gt;&gt; Usual weekly hours decreased from full-time to part-time hours last year ;  Persons ;</v>
          </cell>
          <cell r="HV1" t="str">
            <v>Victoria ;  &gt;&gt;&gt;&gt; Usual weekly hours decreased from full-time to part-time hours last year ;  &gt; Males ;</v>
          </cell>
          <cell r="HW1" t="str">
            <v>Victoria ;  &gt;&gt;&gt;&gt; Usual weekly hours decreased from full-time to part-time hours last year ;  &gt; Females ;</v>
          </cell>
          <cell r="HX1" t="str">
            <v>Victoria ;  &gt;&gt;&gt;&gt; Usual weekly hours decreased with fewer part-time hours last year ;  Persons ;</v>
          </cell>
          <cell r="HY1" t="str">
            <v>Victoria ;  &gt;&gt;&gt;&gt; Usual weekly hours decreased with fewer part-time hours last year ;  &gt; Males ;</v>
          </cell>
          <cell r="HZ1" t="str">
            <v>Victoria ;  &gt;&gt;&gt;&gt; Usual weekly hours decreased with fewer part-time hours last year ;  &gt; Females ;</v>
          </cell>
          <cell r="IA1" t="str">
            <v>Victoria ;  &gt;&gt;&gt; Did not know or usual weekly hours varied last year ;  Persons ;</v>
          </cell>
          <cell r="IB1" t="str">
            <v>Victoria ;  &gt;&gt;&gt; Did not know or usual weekly hours varied last year ;  &gt; Males ;</v>
          </cell>
          <cell r="IC1" t="str">
            <v>Victoria ;  &gt;&gt;&gt; Did not know or usual weekly hours varied last year ;  &gt; Females ;</v>
          </cell>
          <cell r="ID1" t="str">
            <v>Victoria ;  &gt;&gt;&gt; Promoted last year ;  Persons ;</v>
          </cell>
          <cell r="IE1" t="str">
            <v>Victoria ;  &gt;&gt;&gt; Promoted last year ;  &gt; Males ;</v>
          </cell>
          <cell r="IF1" t="str">
            <v>Victoria ;  &gt;&gt;&gt; Promoted last year ;  &gt; Females ;</v>
          </cell>
          <cell r="IG1" t="str">
            <v>Victoria ;  &gt;&gt;&gt; Was not promoted last year ;  Persons ;</v>
          </cell>
          <cell r="IH1" t="str">
            <v>Victoria ;  &gt;&gt;&gt; Was not promoted last year ;  &gt; Males ;</v>
          </cell>
          <cell r="II1" t="str">
            <v>Victoria ;  &gt;&gt;&gt; Was not promoted last year ;  &gt; Females ;</v>
          </cell>
          <cell r="IJ1" t="str">
            <v>Victoria ;  &gt;&gt;&gt; Transferred last year ;  Persons ;</v>
          </cell>
          <cell r="IK1" t="str">
            <v>Victoria ;  &gt;&gt;&gt; Transferred last year ;  &gt; Males ;</v>
          </cell>
          <cell r="IL1" t="str">
            <v>Victoria ;  &gt;&gt;&gt; Transferred last year ;  &gt; Females ;</v>
          </cell>
          <cell r="IM1" t="str">
            <v>Victoria ;  &gt;&gt;&gt; Was not transferred last year ;  Persons ;</v>
          </cell>
          <cell r="IN1" t="str">
            <v>Victoria ;  &gt;&gt;&gt; Was not transferred last year ;  &gt; Males ;</v>
          </cell>
          <cell r="IO1" t="str">
            <v>Victoria ;  &gt;&gt;&gt; Was not transferred last year ;  &gt; Females ;</v>
          </cell>
          <cell r="IP1" t="str">
            <v>Victoria ;  &gt;&gt;&gt; Promoted or transferred last year ;  Persons ;</v>
          </cell>
          <cell r="IQ1" t="str">
            <v>Victoria ;  &gt;&gt;&gt; Promoted or transferred last year ;  &gt; 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  <cell r="FX2" t="str">
            <v>000</v>
          </cell>
          <cell r="FY2" t="str">
            <v>000</v>
          </cell>
          <cell r="FZ2" t="str">
            <v>000</v>
          </cell>
          <cell r="GA2" t="str">
            <v>000</v>
          </cell>
          <cell r="GB2" t="str">
            <v>000</v>
          </cell>
          <cell r="GC2" t="str">
            <v>000</v>
          </cell>
          <cell r="GD2" t="str">
            <v>000</v>
          </cell>
          <cell r="GE2" t="str">
            <v>000</v>
          </cell>
          <cell r="GF2" t="str">
            <v>000</v>
          </cell>
          <cell r="GG2" t="str">
            <v>000</v>
          </cell>
          <cell r="GH2" t="str">
            <v>000</v>
          </cell>
          <cell r="GI2" t="str">
            <v>000</v>
          </cell>
          <cell r="GJ2" t="str">
            <v>000</v>
          </cell>
          <cell r="GK2" t="str">
            <v>000</v>
          </cell>
          <cell r="GL2" t="str">
            <v>000</v>
          </cell>
          <cell r="GM2" t="str">
            <v>000</v>
          </cell>
          <cell r="GN2" t="str">
            <v>000</v>
          </cell>
          <cell r="GO2" t="str">
            <v>000</v>
          </cell>
          <cell r="GP2" t="str">
            <v>000</v>
          </cell>
          <cell r="GQ2" t="str">
            <v>000</v>
          </cell>
          <cell r="GR2" t="str">
            <v>000</v>
          </cell>
          <cell r="GS2" t="str">
            <v>000</v>
          </cell>
          <cell r="GT2" t="str">
            <v>000</v>
          </cell>
          <cell r="GU2" t="str">
            <v>000</v>
          </cell>
          <cell r="GV2" t="str">
            <v>000</v>
          </cell>
          <cell r="GW2" t="str">
            <v>000</v>
          </cell>
          <cell r="GX2" t="str">
            <v>000</v>
          </cell>
          <cell r="GY2" t="str">
            <v>000</v>
          </cell>
          <cell r="GZ2" t="str">
            <v>000</v>
          </cell>
          <cell r="HA2" t="str">
            <v>000</v>
          </cell>
          <cell r="HB2" t="str">
            <v>000</v>
          </cell>
          <cell r="HC2" t="str">
            <v>000</v>
          </cell>
          <cell r="HD2" t="str">
            <v>000</v>
          </cell>
          <cell r="HE2" t="str">
            <v>000</v>
          </cell>
          <cell r="HF2" t="str">
            <v>000</v>
          </cell>
          <cell r="HG2" t="str">
            <v>000</v>
          </cell>
          <cell r="HH2" t="str">
            <v>000</v>
          </cell>
          <cell r="HI2" t="str">
            <v>000</v>
          </cell>
          <cell r="HJ2" t="str">
            <v>000</v>
          </cell>
          <cell r="HK2" t="str">
            <v>000</v>
          </cell>
          <cell r="HL2" t="str">
            <v>000</v>
          </cell>
          <cell r="HM2" t="str">
            <v>000</v>
          </cell>
          <cell r="HN2" t="str">
            <v>000</v>
          </cell>
          <cell r="HO2" t="str">
            <v>000</v>
          </cell>
          <cell r="HP2" t="str">
            <v>000</v>
          </cell>
          <cell r="HQ2" t="str">
            <v>000</v>
          </cell>
          <cell r="HR2" t="str">
            <v>000</v>
          </cell>
          <cell r="HS2" t="str">
            <v>000</v>
          </cell>
          <cell r="HT2" t="str">
            <v>000</v>
          </cell>
          <cell r="HU2" t="str">
            <v>000</v>
          </cell>
          <cell r="HV2" t="str">
            <v>000</v>
          </cell>
          <cell r="HW2" t="str">
            <v>000</v>
          </cell>
          <cell r="HX2" t="str">
            <v>000</v>
          </cell>
          <cell r="HY2" t="str">
            <v>000</v>
          </cell>
          <cell r="HZ2" t="str">
            <v>000</v>
          </cell>
          <cell r="IA2" t="str">
            <v>000</v>
          </cell>
          <cell r="IB2" t="str">
            <v>000</v>
          </cell>
          <cell r="IC2" t="str">
            <v>000</v>
          </cell>
          <cell r="ID2" t="str">
            <v>000</v>
          </cell>
          <cell r="IE2" t="str">
            <v>000</v>
          </cell>
          <cell r="IF2" t="str">
            <v>000</v>
          </cell>
          <cell r="IG2" t="str">
            <v>000</v>
          </cell>
          <cell r="IH2" t="str">
            <v>000</v>
          </cell>
          <cell r="II2" t="str">
            <v>000</v>
          </cell>
          <cell r="IJ2" t="str">
            <v>000</v>
          </cell>
          <cell r="IK2" t="str">
            <v>000</v>
          </cell>
          <cell r="IL2" t="str">
            <v>000</v>
          </cell>
          <cell r="IM2" t="str">
            <v>000</v>
          </cell>
          <cell r="IN2" t="str">
            <v>000</v>
          </cell>
          <cell r="IO2" t="str">
            <v>000</v>
          </cell>
          <cell r="IP2" t="str">
            <v>000</v>
          </cell>
          <cell r="IQ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  <cell r="FX3" t="str">
            <v>Original</v>
          </cell>
          <cell r="FY3" t="str">
            <v>Original</v>
          </cell>
          <cell r="FZ3" t="str">
            <v>Original</v>
          </cell>
          <cell r="GA3" t="str">
            <v>Original</v>
          </cell>
          <cell r="GB3" t="str">
            <v>Original</v>
          </cell>
          <cell r="GC3" t="str">
            <v>Original</v>
          </cell>
          <cell r="GD3" t="str">
            <v>Original</v>
          </cell>
          <cell r="GE3" t="str">
            <v>Original</v>
          </cell>
          <cell r="GF3" t="str">
            <v>Original</v>
          </cell>
          <cell r="GG3" t="str">
            <v>Original</v>
          </cell>
          <cell r="GH3" t="str">
            <v>Original</v>
          </cell>
          <cell r="GI3" t="str">
            <v>Original</v>
          </cell>
          <cell r="GJ3" t="str">
            <v>Original</v>
          </cell>
          <cell r="GK3" t="str">
            <v>Original</v>
          </cell>
          <cell r="GL3" t="str">
            <v>Original</v>
          </cell>
          <cell r="GM3" t="str">
            <v>Original</v>
          </cell>
          <cell r="GN3" t="str">
            <v>Original</v>
          </cell>
          <cell r="GO3" t="str">
            <v>Original</v>
          </cell>
          <cell r="GP3" t="str">
            <v>Original</v>
          </cell>
          <cell r="GQ3" t="str">
            <v>Original</v>
          </cell>
          <cell r="GR3" t="str">
            <v>Original</v>
          </cell>
          <cell r="GS3" t="str">
            <v>Original</v>
          </cell>
          <cell r="GT3" t="str">
            <v>Original</v>
          </cell>
          <cell r="GU3" t="str">
            <v>Original</v>
          </cell>
          <cell r="GV3" t="str">
            <v>Original</v>
          </cell>
          <cell r="GW3" t="str">
            <v>Original</v>
          </cell>
          <cell r="GX3" t="str">
            <v>Original</v>
          </cell>
          <cell r="GY3" t="str">
            <v>Original</v>
          </cell>
          <cell r="GZ3" t="str">
            <v>Original</v>
          </cell>
          <cell r="HA3" t="str">
            <v>Original</v>
          </cell>
          <cell r="HB3" t="str">
            <v>Original</v>
          </cell>
          <cell r="HC3" t="str">
            <v>Original</v>
          </cell>
          <cell r="HD3" t="str">
            <v>Original</v>
          </cell>
          <cell r="HE3" t="str">
            <v>Original</v>
          </cell>
          <cell r="HF3" t="str">
            <v>Original</v>
          </cell>
          <cell r="HG3" t="str">
            <v>Original</v>
          </cell>
          <cell r="HH3" t="str">
            <v>Original</v>
          </cell>
          <cell r="HI3" t="str">
            <v>Original</v>
          </cell>
          <cell r="HJ3" t="str">
            <v>Original</v>
          </cell>
          <cell r="HK3" t="str">
            <v>Original</v>
          </cell>
          <cell r="HL3" t="str">
            <v>Original</v>
          </cell>
          <cell r="HM3" t="str">
            <v>Original</v>
          </cell>
          <cell r="HN3" t="str">
            <v>Original</v>
          </cell>
          <cell r="HO3" t="str">
            <v>Original</v>
          </cell>
          <cell r="HP3" t="str">
            <v>Original</v>
          </cell>
          <cell r="HQ3" t="str">
            <v>Original</v>
          </cell>
          <cell r="HR3" t="str">
            <v>Original</v>
          </cell>
          <cell r="HS3" t="str">
            <v>Original</v>
          </cell>
          <cell r="HT3" t="str">
            <v>Original</v>
          </cell>
          <cell r="HU3" t="str">
            <v>Original</v>
          </cell>
          <cell r="HV3" t="str">
            <v>Original</v>
          </cell>
          <cell r="HW3" t="str">
            <v>Original</v>
          </cell>
          <cell r="HX3" t="str">
            <v>Original</v>
          </cell>
          <cell r="HY3" t="str">
            <v>Original</v>
          </cell>
          <cell r="HZ3" t="str">
            <v>Original</v>
          </cell>
          <cell r="IA3" t="str">
            <v>Original</v>
          </cell>
          <cell r="IB3" t="str">
            <v>Original</v>
          </cell>
          <cell r="IC3" t="str">
            <v>Original</v>
          </cell>
          <cell r="ID3" t="str">
            <v>Original</v>
          </cell>
          <cell r="IE3" t="str">
            <v>Original</v>
          </cell>
          <cell r="IF3" t="str">
            <v>Original</v>
          </cell>
          <cell r="IG3" t="str">
            <v>Original</v>
          </cell>
          <cell r="IH3" t="str">
            <v>Original</v>
          </cell>
          <cell r="II3" t="str">
            <v>Original</v>
          </cell>
          <cell r="IJ3" t="str">
            <v>Original</v>
          </cell>
          <cell r="IK3" t="str">
            <v>Original</v>
          </cell>
          <cell r="IL3" t="str">
            <v>Original</v>
          </cell>
          <cell r="IM3" t="str">
            <v>Original</v>
          </cell>
          <cell r="IN3" t="str">
            <v>Original</v>
          </cell>
          <cell r="IO3" t="str">
            <v>Original</v>
          </cell>
          <cell r="IP3" t="str">
            <v>Original</v>
          </cell>
          <cell r="IQ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  <cell r="FX4" t="str">
            <v>STOCK</v>
          </cell>
          <cell r="FY4" t="str">
            <v>STOCK</v>
          </cell>
          <cell r="FZ4" t="str">
            <v>STOCK</v>
          </cell>
          <cell r="GA4" t="str">
            <v>STOCK</v>
          </cell>
          <cell r="GB4" t="str">
            <v>STOCK</v>
          </cell>
          <cell r="GC4" t="str">
            <v>STOCK</v>
          </cell>
          <cell r="GD4" t="str">
            <v>STOCK</v>
          </cell>
          <cell r="GE4" t="str">
            <v>STOCK</v>
          </cell>
          <cell r="GF4" t="str">
            <v>STOCK</v>
          </cell>
          <cell r="GG4" t="str">
            <v>STOCK</v>
          </cell>
          <cell r="GH4" t="str">
            <v>STOCK</v>
          </cell>
          <cell r="GI4" t="str">
            <v>STOCK</v>
          </cell>
          <cell r="GJ4" t="str">
            <v>STOCK</v>
          </cell>
          <cell r="GK4" t="str">
            <v>STOCK</v>
          </cell>
          <cell r="GL4" t="str">
            <v>STOCK</v>
          </cell>
          <cell r="GM4" t="str">
            <v>STOCK</v>
          </cell>
          <cell r="GN4" t="str">
            <v>STOCK</v>
          </cell>
          <cell r="GO4" t="str">
            <v>STOCK</v>
          </cell>
          <cell r="GP4" t="str">
            <v>STOCK</v>
          </cell>
          <cell r="GQ4" t="str">
            <v>STOCK</v>
          </cell>
          <cell r="GR4" t="str">
            <v>STOCK</v>
          </cell>
          <cell r="GS4" t="str">
            <v>STOCK</v>
          </cell>
          <cell r="GT4" t="str">
            <v>STOCK</v>
          </cell>
          <cell r="GU4" t="str">
            <v>STOCK</v>
          </cell>
          <cell r="GV4" t="str">
            <v>STOCK</v>
          </cell>
          <cell r="GW4" t="str">
            <v>STOCK</v>
          </cell>
          <cell r="GX4" t="str">
            <v>STOCK</v>
          </cell>
          <cell r="GY4" t="str">
            <v>STOCK</v>
          </cell>
          <cell r="GZ4" t="str">
            <v>STOCK</v>
          </cell>
          <cell r="HA4" t="str">
            <v>STOCK</v>
          </cell>
          <cell r="HB4" t="str">
            <v>STOCK</v>
          </cell>
          <cell r="HC4" t="str">
            <v>STOCK</v>
          </cell>
          <cell r="HD4" t="str">
            <v>STOCK</v>
          </cell>
          <cell r="HE4" t="str">
            <v>STOCK</v>
          </cell>
          <cell r="HF4" t="str">
            <v>STOCK</v>
          </cell>
          <cell r="HG4" t="str">
            <v>STOCK</v>
          </cell>
          <cell r="HH4" t="str">
            <v>STOCK</v>
          </cell>
          <cell r="HI4" t="str">
            <v>STOCK</v>
          </cell>
          <cell r="HJ4" t="str">
            <v>STOCK</v>
          </cell>
          <cell r="HK4" t="str">
            <v>STOCK</v>
          </cell>
          <cell r="HL4" t="str">
            <v>STOCK</v>
          </cell>
          <cell r="HM4" t="str">
            <v>STOCK</v>
          </cell>
          <cell r="HN4" t="str">
            <v>STOCK</v>
          </cell>
          <cell r="HO4" t="str">
            <v>STOCK</v>
          </cell>
          <cell r="HP4" t="str">
            <v>STOCK</v>
          </cell>
          <cell r="HQ4" t="str">
            <v>STOCK</v>
          </cell>
          <cell r="HR4" t="str">
            <v>STOCK</v>
          </cell>
          <cell r="HS4" t="str">
            <v>STOCK</v>
          </cell>
          <cell r="HT4" t="str">
            <v>STOCK</v>
          </cell>
          <cell r="HU4" t="str">
            <v>STOCK</v>
          </cell>
          <cell r="HV4" t="str">
            <v>STOCK</v>
          </cell>
          <cell r="HW4" t="str">
            <v>STOCK</v>
          </cell>
          <cell r="HX4" t="str">
            <v>STOCK</v>
          </cell>
          <cell r="HY4" t="str">
            <v>STOCK</v>
          </cell>
          <cell r="HZ4" t="str">
            <v>STOCK</v>
          </cell>
          <cell r="IA4" t="str">
            <v>STOCK</v>
          </cell>
          <cell r="IB4" t="str">
            <v>STOCK</v>
          </cell>
          <cell r="IC4" t="str">
            <v>STOCK</v>
          </cell>
          <cell r="ID4" t="str">
            <v>STOCK</v>
          </cell>
          <cell r="IE4" t="str">
            <v>STOCK</v>
          </cell>
          <cell r="IF4" t="str">
            <v>STOCK</v>
          </cell>
          <cell r="IG4" t="str">
            <v>STOCK</v>
          </cell>
          <cell r="IH4" t="str">
            <v>STOCK</v>
          </cell>
          <cell r="II4" t="str">
            <v>STOCK</v>
          </cell>
          <cell r="IJ4" t="str">
            <v>STOCK</v>
          </cell>
          <cell r="IK4" t="str">
            <v>STOCK</v>
          </cell>
          <cell r="IL4" t="str">
            <v>STOCK</v>
          </cell>
          <cell r="IM4" t="str">
            <v>STOCK</v>
          </cell>
          <cell r="IN4" t="str">
            <v>STOCK</v>
          </cell>
          <cell r="IO4" t="str">
            <v>STOCK</v>
          </cell>
          <cell r="IP4" t="str">
            <v>STOCK</v>
          </cell>
          <cell r="IQ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  <cell r="FX5" t="str">
            <v>Month</v>
          </cell>
          <cell r="FY5" t="str">
            <v>Month</v>
          </cell>
          <cell r="FZ5" t="str">
            <v>Month</v>
          </cell>
          <cell r="GA5" t="str">
            <v>Month</v>
          </cell>
          <cell r="GB5" t="str">
            <v>Month</v>
          </cell>
          <cell r="GC5" t="str">
            <v>Month</v>
          </cell>
          <cell r="GD5" t="str">
            <v>Month</v>
          </cell>
          <cell r="GE5" t="str">
            <v>Month</v>
          </cell>
          <cell r="GF5" t="str">
            <v>Month</v>
          </cell>
          <cell r="GG5" t="str">
            <v>Month</v>
          </cell>
          <cell r="GH5" t="str">
            <v>Month</v>
          </cell>
          <cell r="GI5" t="str">
            <v>Month</v>
          </cell>
          <cell r="GJ5" t="str">
            <v>Month</v>
          </cell>
          <cell r="GK5" t="str">
            <v>Month</v>
          </cell>
          <cell r="GL5" t="str">
            <v>Month</v>
          </cell>
          <cell r="GM5" t="str">
            <v>Month</v>
          </cell>
          <cell r="GN5" t="str">
            <v>Month</v>
          </cell>
          <cell r="GO5" t="str">
            <v>Month</v>
          </cell>
          <cell r="GP5" t="str">
            <v>Month</v>
          </cell>
          <cell r="GQ5" t="str">
            <v>Month</v>
          </cell>
          <cell r="GR5" t="str">
            <v>Month</v>
          </cell>
          <cell r="GS5" t="str">
            <v>Month</v>
          </cell>
          <cell r="GT5" t="str">
            <v>Month</v>
          </cell>
          <cell r="GU5" t="str">
            <v>Month</v>
          </cell>
          <cell r="GV5" t="str">
            <v>Month</v>
          </cell>
          <cell r="GW5" t="str">
            <v>Month</v>
          </cell>
          <cell r="GX5" t="str">
            <v>Month</v>
          </cell>
          <cell r="GY5" t="str">
            <v>Month</v>
          </cell>
          <cell r="GZ5" t="str">
            <v>Month</v>
          </cell>
          <cell r="HA5" t="str">
            <v>Month</v>
          </cell>
          <cell r="HB5" t="str">
            <v>Month</v>
          </cell>
          <cell r="HC5" t="str">
            <v>Month</v>
          </cell>
          <cell r="HD5" t="str">
            <v>Month</v>
          </cell>
          <cell r="HE5" t="str">
            <v>Month</v>
          </cell>
          <cell r="HF5" t="str">
            <v>Month</v>
          </cell>
          <cell r="HG5" t="str">
            <v>Month</v>
          </cell>
          <cell r="HH5" t="str">
            <v>Month</v>
          </cell>
          <cell r="HI5" t="str">
            <v>Month</v>
          </cell>
          <cell r="HJ5" t="str">
            <v>Month</v>
          </cell>
          <cell r="HK5" t="str">
            <v>Month</v>
          </cell>
          <cell r="HL5" t="str">
            <v>Month</v>
          </cell>
          <cell r="HM5" t="str">
            <v>Month</v>
          </cell>
          <cell r="HN5" t="str">
            <v>Month</v>
          </cell>
          <cell r="HO5" t="str">
            <v>Month</v>
          </cell>
          <cell r="HP5" t="str">
            <v>Month</v>
          </cell>
          <cell r="HQ5" t="str">
            <v>Month</v>
          </cell>
          <cell r="HR5" t="str">
            <v>Month</v>
          </cell>
          <cell r="HS5" t="str">
            <v>Month</v>
          </cell>
          <cell r="HT5" t="str">
            <v>Month</v>
          </cell>
          <cell r="HU5" t="str">
            <v>Month</v>
          </cell>
          <cell r="HV5" t="str">
            <v>Month</v>
          </cell>
          <cell r="HW5" t="str">
            <v>Month</v>
          </cell>
          <cell r="HX5" t="str">
            <v>Month</v>
          </cell>
          <cell r="HY5" t="str">
            <v>Month</v>
          </cell>
          <cell r="HZ5" t="str">
            <v>Month</v>
          </cell>
          <cell r="IA5" t="str">
            <v>Month</v>
          </cell>
          <cell r="IB5" t="str">
            <v>Month</v>
          </cell>
          <cell r="IC5" t="str">
            <v>Month</v>
          </cell>
          <cell r="ID5" t="str">
            <v>Month</v>
          </cell>
          <cell r="IE5" t="str">
            <v>Month</v>
          </cell>
          <cell r="IF5" t="str">
            <v>Month</v>
          </cell>
          <cell r="IG5" t="str">
            <v>Month</v>
          </cell>
          <cell r="IH5" t="str">
            <v>Month</v>
          </cell>
          <cell r="II5" t="str">
            <v>Month</v>
          </cell>
          <cell r="IJ5" t="str">
            <v>Month</v>
          </cell>
          <cell r="IK5" t="str">
            <v>Month</v>
          </cell>
          <cell r="IL5" t="str">
            <v>Month</v>
          </cell>
          <cell r="IM5" t="str">
            <v>Month</v>
          </cell>
          <cell r="IN5" t="str">
            <v>Month</v>
          </cell>
          <cell r="IO5" t="str">
            <v>Month</v>
          </cell>
          <cell r="IP5" t="str">
            <v>Month</v>
          </cell>
          <cell r="IQ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  <cell r="FX6">
            <v>1</v>
          </cell>
          <cell r="FY6">
            <v>1</v>
          </cell>
          <cell r="FZ6">
            <v>1</v>
          </cell>
          <cell r="GA6">
            <v>1</v>
          </cell>
          <cell r="GB6">
            <v>1</v>
          </cell>
          <cell r="GC6">
            <v>1</v>
          </cell>
          <cell r="GD6">
            <v>1</v>
          </cell>
          <cell r="GE6">
            <v>1</v>
          </cell>
          <cell r="GF6">
            <v>1</v>
          </cell>
          <cell r="GG6">
            <v>1</v>
          </cell>
          <cell r="GH6">
            <v>1</v>
          </cell>
          <cell r="GI6">
            <v>1</v>
          </cell>
          <cell r="GJ6">
            <v>1</v>
          </cell>
          <cell r="GK6">
            <v>1</v>
          </cell>
          <cell r="GL6">
            <v>1</v>
          </cell>
          <cell r="GM6">
            <v>1</v>
          </cell>
          <cell r="GN6">
            <v>1</v>
          </cell>
          <cell r="GO6">
            <v>1</v>
          </cell>
          <cell r="GP6">
            <v>1</v>
          </cell>
          <cell r="GQ6">
            <v>1</v>
          </cell>
          <cell r="GR6">
            <v>1</v>
          </cell>
          <cell r="GS6">
            <v>1</v>
          </cell>
          <cell r="GT6">
            <v>1</v>
          </cell>
          <cell r="GU6">
            <v>1</v>
          </cell>
          <cell r="GV6">
            <v>1</v>
          </cell>
          <cell r="GW6">
            <v>1</v>
          </cell>
          <cell r="GX6">
            <v>1</v>
          </cell>
          <cell r="GY6">
            <v>1</v>
          </cell>
          <cell r="GZ6">
            <v>1</v>
          </cell>
          <cell r="HA6">
            <v>1</v>
          </cell>
          <cell r="HB6">
            <v>1</v>
          </cell>
          <cell r="HC6">
            <v>1</v>
          </cell>
          <cell r="HD6">
            <v>1</v>
          </cell>
          <cell r="HE6">
            <v>1</v>
          </cell>
          <cell r="HF6">
            <v>1</v>
          </cell>
          <cell r="HG6">
            <v>1</v>
          </cell>
          <cell r="HH6">
            <v>1</v>
          </cell>
          <cell r="HI6">
            <v>1</v>
          </cell>
          <cell r="HJ6">
            <v>1</v>
          </cell>
          <cell r="HK6">
            <v>1</v>
          </cell>
          <cell r="HL6">
            <v>1</v>
          </cell>
          <cell r="HM6">
            <v>1</v>
          </cell>
          <cell r="HN6">
            <v>1</v>
          </cell>
          <cell r="HO6">
            <v>1</v>
          </cell>
          <cell r="HP6">
            <v>1</v>
          </cell>
          <cell r="HQ6">
            <v>1</v>
          </cell>
          <cell r="HR6">
            <v>1</v>
          </cell>
          <cell r="HS6">
            <v>1</v>
          </cell>
          <cell r="HT6">
            <v>1</v>
          </cell>
          <cell r="HU6">
            <v>1</v>
          </cell>
          <cell r="HV6">
            <v>1</v>
          </cell>
          <cell r="HW6">
            <v>1</v>
          </cell>
          <cell r="HX6">
            <v>1</v>
          </cell>
          <cell r="HY6">
            <v>1</v>
          </cell>
          <cell r="HZ6">
            <v>1</v>
          </cell>
          <cell r="IA6">
            <v>1</v>
          </cell>
          <cell r="IB6">
            <v>1</v>
          </cell>
          <cell r="IC6">
            <v>1</v>
          </cell>
          <cell r="ID6">
            <v>1</v>
          </cell>
          <cell r="IE6">
            <v>1</v>
          </cell>
          <cell r="IF6">
            <v>1</v>
          </cell>
          <cell r="IG6">
            <v>1</v>
          </cell>
          <cell r="IH6">
            <v>1</v>
          </cell>
          <cell r="II6">
            <v>1</v>
          </cell>
          <cell r="IJ6">
            <v>1</v>
          </cell>
          <cell r="IK6">
            <v>1</v>
          </cell>
          <cell r="IL6">
            <v>1</v>
          </cell>
          <cell r="IM6">
            <v>1</v>
          </cell>
          <cell r="IN6">
            <v>1</v>
          </cell>
          <cell r="IO6">
            <v>1</v>
          </cell>
          <cell r="IP6">
            <v>1</v>
          </cell>
          <cell r="IQ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  <cell r="FX7">
            <v>42036</v>
          </cell>
          <cell r="FY7">
            <v>42036</v>
          </cell>
          <cell r="FZ7">
            <v>42036</v>
          </cell>
          <cell r="GA7">
            <v>42036</v>
          </cell>
          <cell r="GB7">
            <v>42036</v>
          </cell>
          <cell r="GC7">
            <v>42036</v>
          </cell>
          <cell r="GD7">
            <v>42036</v>
          </cell>
          <cell r="GE7">
            <v>42036</v>
          </cell>
          <cell r="GF7">
            <v>42036</v>
          </cell>
          <cell r="GG7">
            <v>42036</v>
          </cell>
          <cell r="GH7">
            <v>42036</v>
          </cell>
          <cell r="GI7">
            <v>42036</v>
          </cell>
          <cell r="GJ7">
            <v>42036</v>
          </cell>
          <cell r="GK7">
            <v>42036</v>
          </cell>
          <cell r="GL7">
            <v>42036</v>
          </cell>
          <cell r="GM7">
            <v>42036</v>
          </cell>
          <cell r="GN7">
            <v>42036</v>
          </cell>
          <cell r="GO7">
            <v>42036</v>
          </cell>
          <cell r="GP7">
            <v>42036</v>
          </cell>
          <cell r="GQ7">
            <v>42036</v>
          </cell>
          <cell r="GR7">
            <v>42036</v>
          </cell>
          <cell r="GS7">
            <v>42036</v>
          </cell>
          <cell r="GT7">
            <v>42036</v>
          </cell>
          <cell r="GU7">
            <v>42036</v>
          </cell>
          <cell r="GV7">
            <v>42036</v>
          </cell>
          <cell r="GW7">
            <v>42036</v>
          </cell>
          <cell r="GX7">
            <v>42036</v>
          </cell>
          <cell r="GY7">
            <v>42036</v>
          </cell>
          <cell r="GZ7">
            <v>42036</v>
          </cell>
          <cell r="HA7">
            <v>42036</v>
          </cell>
          <cell r="HB7">
            <v>42036</v>
          </cell>
          <cell r="HC7">
            <v>42036</v>
          </cell>
          <cell r="HD7">
            <v>42036</v>
          </cell>
          <cell r="HE7">
            <v>42036</v>
          </cell>
          <cell r="HF7">
            <v>42036</v>
          </cell>
          <cell r="HG7">
            <v>42036</v>
          </cell>
          <cell r="HH7">
            <v>42036</v>
          </cell>
          <cell r="HI7">
            <v>42036</v>
          </cell>
          <cell r="HJ7">
            <v>42036</v>
          </cell>
          <cell r="HK7">
            <v>42036</v>
          </cell>
          <cell r="HL7">
            <v>42036</v>
          </cell>
          <cell r="HM7">
            <v>42036</v>
          </cell>
          <cell r="HN7">
            <v>42036</v>
          </cell>
          <cell r="HO7">
            <v>42036</v>
          </cell>
          <cell r="HP7">
            <v>42036</v>
          </cell>
          <cell r="HQ7">
            <v>42036</v>
          </cell>
          <cell r="HR7">
            <v>42036</v>
          </cell>
          <cell r="HS7">
            <v>42036</v>
          </cell>
          <cell r="HT7">
            <v>42036</v>
          </cell>
          <cell r="HU7">
            <v>42036</v>
          </cell>
          <cell r="HV7">
            <v>42036</v>
          </cell>
          <cell r="HW7">
            <v>42036</v>
          </cell>
          <cell r="HX7">
            <v>42036</v>
          </cell>
          <cell r="HY7">
            <v>42036</v>
          </cell>
          <cell r="HZ7">
            <v>42036</v>
          </cell>
          <cell r="IA7">
            <v>42036</v>
          </cell>
          <cell r="IB7">
            <v>42036</v>
          </cell>
          <cell r="IC7">
            <v>42036</v>
          </cell>
          <cell r="ID7">
            <v>42036</v>
          </cell>
          <cell r="IE7">
            <v>42036</v>
          </cell>
          <cell r="IF7">
            <v>42036</v>
          </cell>
          <cell r="IG7">
            <v>42036</v>
          </cell>
          <cell r="IH7">
            <v>42036</v>
          </cell>
          <cell r="II7">
            <v>42036</v>
          </cell>
          <cell r="IJ7">
            <v>42036</v>
          </cell>
          <cell r="IK7">
            <v>42036</v>
          </cell>
          <cell r="IL7">
            <v>42036</v>
          </cell>
          <cell r="IM7">
            <v>42036</v>
          </cell>
          <cell r="IN7">
            <v>42036</v>
          </cell>
          <cell r="IO7">
            <v>42036</v>
          </cell>
          <cell r="IP7">
            <v>42036</v>
          </cell>
          <cell r="IQ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  <cell r="FX8">
            <v>44228</v>
          </cell>
          <cell r="FY8">
            <v>44228</v>
          </cell>
          <cell r="FZ8">
            <v>44228</v>
          </cell>
          <cell r="GA8">
            <v>44228</v>
          </cell>
          <cell r="GB8">
            <v>44228</v>
          </cell>
          <cell r="GC8">
            <v>44228</v>
          </cell>
          <cell r="GD8">
            <v>44228</v>
          </cell>
          <cell r="GE8">
            <v>44228</v>
          </cell>
          <cell r="GF8">
            <v>44228</v>
          </cell>
          <cell r="GG8">
            <v>44228</v>
          </cell>
          <cell r="GH8">
            <v>44228</v>
          </cell>
          <cell r="GI8">
            <v>44228</v>
          </cell>
          <cell r="GJ8">
            <v>44228</v>
          </cell>
          <cell r="GK8">
            <v>44228</v>
          </cell>
          <cell r="GL8">
            <v>44228</v>
          </cell>
          <cell r="GM8">
            <v>44228</v>
          </cell>
          <cell r="GN8">
            <v>44228</v>
          </cell>
          <cell r="GO8">
            <v>44228</v>
          </cell>
          <cell r="GP8">
            <v>44228</v>
          </cell>
          <cell r="GQ8">
            <v>44228</v>
          </cell>
          <cell r="GR8">
            <v>44228</v>
          </cell>
          <cell r="GS8">
            <v>44228</v>
          </cell>
          <cell r="GT8">
            <v>44228</v>
          </cell>
          <cell r="GU8">
            <v>44228</v>
          </cell>
          <cell r="GV8">
            <v>44228</v>
          </cell>
          <cell r="GW8">
            <v>44228</v>
          </cell>
          <cell r="GX8">
            <v>44228</v>
          </cell>
          <cell r="GY8">
            <v>44228</v>
          </cell>
          <cell r="GZ8">
            <v>44228</v>
          </cell>
          <cell r="HA8">
            <v>44228</v>
          </cell>
          <cell r="HB8">
            <v>44228</v>
          </cell>
          <cell r="HC8">
            <v>44228</v>
          </cell>
          <cell r="HD8">
            <v>44228</v>
          </cell>
          <cell r="HE8">
            <v>44228</v>
          </cell>
          <cell r="HF8">
            <v>44228</v>
          </cell>
          <cell r="HG8">
            <v>44228</v>
          </cell>
          <cell r="HH8">
            <v>44228</v>
          </cell>
          <cell r="HI8">
            <v>44228</v>
          </cell>
          <cell r="HJ8">
            <v>44228</v>
          </cell>
          <cell r="HK8">
            <v>44228</v>
          </cell>
          <cell r="HL8">
            <v>44228</v>
          </cell>
          <cell r="HM8">
            <v>44228</v>
          </cell>
          <cell r="HN8">
            <v>44228</v>
          </cell>
          <cell r="HO8">
            <v>44228</v>
          </cell>
          <cell r="HP8">
            <v>44228</v>
          </cell>
          <cell r="HQ8">
            <v>44228</v>
          </cell>
          <cell r="HR8">
            <v>44228</v>
          </cell>
          <cell r="HS8">
            <v>44228</v>
          </cell>
          <cell r="HT8">
            <v>44228</v>
          </cell>
          <cell r="HU8">
            <v>44228</v>
          </cell>
          <cell r="HV8">
            <v>44228</v>
          </cell>
          <cell r="HW8">
            <v>44228</v>
          </cell>
          <cell r="HX8">
            <v>44228</v>
          </cell>
          <cell r="HY8">
            <v>44228</v>
          </cell>
          <cell r="HZ8">
            <v>44228</v>
          </cell>
          <cell r="IA8">
            <v>44228</v>
          </cell>
          <cell r="IB8">
            <v>44228</v>
          </cell>
          <cell r="IC8">
            <v>44228</v>
          </cell>
          <cell r="ID8">
            <v>44228</v>
          </cell>
          <cell r="IE8">
            <v>44228</v>
          </cell>
          <cell r="IF8">
            <v>44228</v>
          </cell>
          <cell r="IG8">
            <v>44228</v>
          </cell>
          <cell r="IH8">
            <v>44228</v>
          </cell>
          <cell r="II8">
            <v>44228</v>
          </cell>
          <cell r="IJ8">
            <v>44228</v>
          </cell>
          <cell r="IK8">
            <v>44228</v>
          </cell>
          <cell r="IL8">
            <v>44228</v>
          </cell>
          <cell r="IM8">
            <v>44228</v>
          </cell>
          <cell r="IN8">
            <v>44228</v>
          </cell>
          <cell r="IO8">
            <v>44228</v>
          </cell>
          <cell r="IP8">
            <v>44228</v>
          </cell>
          <cell r="IQ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  <cell r="FX9">
            <v>73</v>
          </cell>
          <cell r="FY9">
            <v>73</v>
          </cell>
          <cell r="FZ9">
            <v>73</v>
          </cell>
          <cell r="GA9">
            <v>73</v>
          </cell>
          <cell r="GB9">
            <v>73</v>
          </cell>
          <cell r="GC9">
            <v>73</v>
          </cell>
          <cell r="GD9">
            <v>73</v>
          </cell>
          <cell r="GE9">
            <v>73</v>
          </cell>
          <cell r="GF9">
            <v>73</v>
          </cell>
          <cell r="GG9">
            <v>73</v>
          </cell>
          <cell r="GH9">
            <v>73</v>
          </cell>
          <cell r="GI9">
            <v>73</v>
          </cell>
          <cell r="GJ9">
            <v>73</v>
          </cell>
          <cell r="GK9">
            <v>73</v>
          </cell>
          <cell r="GL9">
            <v>73</v>
          </cell>
          <cell r="GM9">
            <v>73</v>
          </cell>
          <cell r="GN9">
            <v>73</v>
          </cell>
          <cell r="GO9">
            <v>73</v>
          </cell>
          <cell r="GP9">
            <v>73</v>
          </cell>
          <cell r="GQ9">
            <v>73</v>
          </cell>
          <cell r="GR9">
            <v>73</v>
          </cell>
          <cell r="GS9">
            <v>73</v>
          </cell>
          <cell r="GT9">
            <v>73</v>
          </cell>
          <cell r="GU9">
            <v>73</v>
          </cell>
          <cell r="GV9">
            <v>73</v>
          </cell>
          <cell r="GW9">
            <v>73</v>
          </cell>
          <cell r="GX9">
            <v>73</v>
          </cell>
          <cell r="GY9">
            <v>73</v>
          </cell>
          <cell r="GZ9">
            <v>73</v>
          </cell>
          <cell r="HA9">
            <v>73</v>
          </cell>
          <cell r="HB9">
            <v>73</v>
          </cell>
          <cell r="HC9">
            <v>73</v>
          </cell>
          <cell r="HD9">
            <v>73</v>
          </cell>
          <cell r="HE9">
            <v>73</v>
          </cell>
          <cell r="HF9">
            <v>73</v>
          </cell>
          <cell r="HG9">
            <v>73</v>
          </cell>
          <cell r="HH9">
            <v>73</v>
          </cell>
          <cell r="HI9">
            <v>73</v>
          </cell>
          <cell r="HJ9">
            <v>73</v>
          </cell>
          <cell r="HK9">
            <v>73</v>
          </cell>
          <cell r="HL9">
            <v>73</v>
          </cell>
          <cell r="HM9">
            <v>73</v>
          </cell>
          <cell r="HN9">
            <v>73</v>
          </cell>
          <cell r="HO9">
            <v>73</v>
          </cell>
          <cell r="HP9">
            <v>73</v>
          </cell>
          <cell r="HQ9">
            <v>73</v>
          </cell>
          <cell r="HR9">
            <v>73</v>
          </cell>
          <cell r="HS9">
            <v>73</v>
          </cell>
          <cell r="HT9">
            <v>73</v>
          </cell>
          <cell r="HU9">
            <v>73</v>
          </cell>
          <cell r="HV9">
            <v>73</v>
          </cell>
          <cell r="HW9">
            <v>73</v>
          </cell>
          <cell r="HX9">
            <v>73</v>
          </cell>
          <cell r="HY9">
            <v>73</v>
          </cell>
          <cell r="HZ9">
            <v>73</v>
          </cell>
          <cell r="IA9">
            <v>73</v>
          </cell>
          <cell r="IB9">
            <v>73</v>
          </cell>
          <cell r="IC9">
            <v>73</v>
          </cell>
          <cell r="ID9">
            <v>73</v>
          </cell>
          <cell r="IE9">
            <v>73</v>
          </cell>
          <cell r="IF9">
            <v>73</v>
          </cell>
          <cell r="IG9">
            <v>73</v>
          </cell>
          <cell r="IH9">
            <v>73</v>
          </cell>
          <cell r="II9">
            <v>73</v>
          </cell>
          <cell r="IJ9">
            <v>73</v>
          </cell>
          <cell r="IK9">
            <v>73</v>
          </cell>
          <cell r="IL9">
            <v>73</v>
          </cell>
          <cell r="IM9">
            <v>73</v>
          </cell>
          <cell r="IN9">
            <v>73</v>
          </cell>
          <cell r="IO9">
            <v>73</v>
          </cell>
          <cell r="IP9">
            <v>73</v>
          </cell>
          <cell r="IQ9">
            <v>73</v>
          </cell>
        </row>
        <row r="10">
          <cell r="B10" t="str">
            <v>A126298502F</v>
          </cell>
          <cell r="C10" t="str">
            <v>A126286838L</v>
          </cell>
          <cell r="D10" t="str">
            <v>A126275142K</v>
          </cell>
          <cell r="E10" t="str">
            <v>A126298470X</v>
          </cell>
          <cell r="F10" t="str">
            <v>A126286806V</v>
          </cell>
          <cell r="G10" t="str">
            <v>A126275186L</v>
          </cell>
          <cell r="H10" t="str">
            <v>A126298514R</v>
          </cell>
          <cell r="I10" t="str">
            <v>A126286850C</v>
          </cell>
          <cell r="J10" t="str">
            <v>A126275058V</v>
          </cell>
          <cell r="K10" t="str">
            <v>A126298386J</v>
          </cell>
          <cell r="L10" t="str">
            <v>A126286722K</v>
          </cell>
          <cell r="M10" t="str">
            <v>A126274994T</v>
          </cell>
          <cell r="N10" t="str">
            <v>A126298322W</v>
          </cell>
          <cell r="O10" t="str">
            <v>A126286658C</v>
          </cell>
          <cell r="P10" t="str">
            <v>A126275022T</v>
          </cell>
          <cell r="Q10" t="str">
            <v>A126298350F</v>
          </cell>
          <cell r="R10" t="str">
            <v>A126286686L</v>
          </cell>
          <cell r="S10" t="str">
            <v>A126275102T</v>
          </cell>
          <cell r="T10" t="str">
            <v>A126298430F</v>
          </cell>
          <cell r="U10" t="str">
            <v>A126286766L</v>
          </cell>
          <cell r="V10" t="str">
            <v>A126275026A</v>
          </cell>
          <cell r="W10" t="str">
            <v>A126298354R</v>
          </cell>
          <cell r="X10" t="str">
            <v>A126286690C</v>
          </cell>
          <cell r="Y10" t="str">
            <v>A126275106A</v>
          </cell>
          <cell r="Z10" t="str">
            <v>A126298434R</v>
          </cell>
          <cell r="AA10" t="str">
            <v>A126286770C</v>
          </cell>
          <cell r="AB10" t="str">
            <v>A126275110T</v>
          </cell>
          <cell r="AC10" t="str">
            <v>A126298438X</v>
          </cell>
          <cell r="AD10" t="str">
            <v>A126286774L</v>
          </cell>
          <cell r="AE10" t="str">
            <v>A126275190C</v>
          </cell>
          <cell r="AF10" t="str">
            <v>A126298518X</v>
          </cell>
          <cell r="AG10" t="str">
            <v>A126286854L</v>
          </cell>
          <cell r="AH10" t="str">
            <v>A126274998A</v>
          </cell>
          <cell r="AI10" t="str">
            <v>A126298326F</v>
          </cell>
          <cell r="AJ10" t="str">
            <v>A126286662V</v>
          </cell>
          <cell r="AK10" t="str">
            <v>A126275178L</v>
          </cell>
          <cell r="AL10" t="str">
            <v>A126298506R</v>
          </cell>
          <cell r="AM10" t="str">
            <v>A126286842C</v>
          </cell>
          <cell r="AN10" t="str">
            <v>A126275182C</v>
          </cell>
          <cell r="AO10" t="str">
            <v>A126298510F</v>
          </cell>
          <cell r="AP10" t="str">
            <v>A126286846L</v>
          </cell>
          <cell r="AQ10" t="str">
            <v>A126275002J</v>
          </cell>
          <cell r="AR10" t="str">
            <v>A126298330W</v>
          </cell>
          <cell r="AS10" t="str">
            <v>A126286666C</v>
          </cell>
          <cell r="AT10" t="str">
            <v>A126275062K</v>
          </cell>
          <cell r="AU10" t="str">
            <v>A126298390X</v>
          </cell>
          <cell r="AV10" t="str">
            <v>A126286726V</v>
          </cell>
          <cell r="AW10" t="str">
            <v>A126275114A</v>
          </cell>
          <cell r="AX10" t="str">
            <v>A126298442R</v>
          </cell>
          <cell r="AY10" t="str">
            <v>A126286778W</v>
          </cell>
          <cell r="AZ10" t="str">
            <v>A126275194L</v>
          </cell>
          <cell r="BA10" t="str">
            <v>A126298522R</v>
          </cell>
          <cell r="BB10" t="str">
            <v>A126286858W</v>
          </cell>
          <cell r="BC10" t="str">
            <v>A126275006T</v>
          </cell>
          <cell r="BD10" t="str">
            <v>A126298334F</v>
          </cell>
          <cell r="BE10" t="str">
            <v>A126286670V</v>
          </cell>
          <cell r="BF10" t="str">
            <v>A126275146V</v>
          </cell>
          <cell r="BG10" t="str">
            <v>A126298474J</v>
          </cell>
          <cell r="BH10" t="str">
            <v>A126286810K</v>
          </cell>
          <cell r="BI10" t="str">
            <v>A126275150K</v>
          </cell>
          <cell r="BJ10" t="str">
            <v>A126298478T</v>
          </cell>
          <cell r="BK10" t="str">
            <v>A126286814V</v>
          </cell>
          <cell r="BL10" t="str">
            <v>A126275038K</v>
          </cell>
          <cell r="BM10" t="str">
            <v>A126298366X</v>
          </cell>
          <cell r="BN10" t="str">
            <v>A126286702A</v>
          </cell>
          <cell r="BO10" t="str">
            <v>A126275010J</v>
          </cell>
          <cell r="BP10" t="str">
            <v>A126298338R</v>
          </cell>
          <cell r="BQ10" t="str">
            <v>A126286674C</v>
          </cell>
          <cell r="BR10" t="str">
            <v>A126275066V</v>
          </cell>
          <cell r="BS10" t="str">
            <v>A126298394J</v>
          </cell>
          <cell r="BT10" t="str">
            <v>A126286730K</v>
          </cell>
          <cell r="BU10" t="str">
            <v>A126275030T</v>
          </cell>
          <cell r="BV10" t="str">
            <v>A126298358X</v>
          </cell>
          <cell r="BW10" t="str">
            <v>A126286694L</v>
          </cell>
          <cell r="BX10" t="str">
            <v>A126275070K</v>
          </cell>
          <cell r="BY10" t="str">
            <v>A126298398T</v>
          </cell>
          <cell r="BZ10" t="str">
            <v>A126286734V</v>
          </cell>
          <cell r="CA10" t="str">
            <v>A126275042A</v>
          </cell>
          <cell r="CB10" t="str">
            <v>A126298370R</v>
          </cell>
          <cell r="CC10" t="str">
            <v>A126286706K</v>
          </cell>
          <cell r="CD10" t="str">
            <v>A126275074V</v>
          </cell>
          <cell r="CE10" t="str">
            <v>A126298402W</v>
          </cell>
          <cell r="CF10" t="str">
            <v>A126286738C</v>
          </cell>
          <cell r="CG10" t="str">
            <v>A126275118K</v>
          </cell>
          <cell r="CH10" t="str">
            <v>A126298446X</v>
          </cell>
          <cell r="CI10" t="str">
            <v>A126286782L</v>
          </cell>
          <cell r="CJ10" t="str">
            <v>A126275078C</v>
          </cell>
          <cell r="CK10" t="str">
            <v>A126298406F</v>
          </cell>
          <cell r="CL10" t="str">
            <v>A126286742V</v>
          </cell>
          <cell r="CM10" t="str">
            <v>A126275046K</v>
          </cell>
          <cell r="CN10" t="str">
            <v>A126298374X</v>
          </cell>
          <cell r="CO10" t="str">
            <v>A126286710A</v>
          </cell>
          <cell r="CP10" t="str">
            <v>A126275154V</v>
          </cell>
          <cell r="CQ10" t="str">
            <v>A126298482J</v>
          </cell>
          <cell r="CR10" t="str">
            <v>A126286818C</v>
          </cell>
          <cell r="CS10" t="str">
            <v>A126275122A</v>
          </cell>
          <cell r="CT10" t="str">
            <v>A126298450R</v>
          </cell>
          <cell r="CU10" t="str">
            <v>A126286786W</v>
          </cell>
          <cell r="CV10" t="str">
            <v>A126275126K</v>
          </cell>
          <cell r="CW10" t="str">
            <v>A126298454X</v>
          </cell>
          <cell r="CX10" t="str">
            <v>A126286790L</v>
          </cell>
          <cell r="CY10" t="str">
            <v>A126275198W</v>
          </cell>
          <cell r="CZ10" t="str">
            <v>A126298526X</v>
          </cell>
          <cell r="DA10" t="str">
            <v>A126286862L</v>
          </cell>
          <cell r="DB10" t="str">
            <v>A126275014T</v>
          </cell>
          <cell r="DC10" t="str">
            <v>A126298342F</v>
          </cell>
          <cell r="DD10" t="str">
            <v>A126286678L</v>
          </cell>
          <cell r="DE10" t="str">
            <v>A126275082V</v>
          </cell>
          <cell r="DF10" t="str">
            <v>A126298410W</v>
          </cell>
          <cell r="DG10" t="str">
            <v>A126286746C</v>
          </cell>
          <cell r="DH10" t="str">
            <v>A126275034A</v>
          </cell>
          <cell r="DI10" t="str">
            <v>A126298362R</v>
          </cell>
          <cell r="DJ10" t="str">
            <v>A126286698W</v>
          </cell>
          <cell r="DK10" t="str">
            <v>A126275130A</v>
          </cell>
          <cell r="DL10" t="str">
            <v>A126298458J</v>
          </cell>
          <cell r="DM10" t="str">
            <v>A126286794W</v>
          </cell>
          <cell r="DN10" t="str">
            <v>A126275134K</v>
          </cell>
          <cell r="DO10" t="str">
            <v>A126298462X</v>
          </cell>
          <cell r="DP10" t="str">
            <v>A126286798F</v>
          </cell>
          <cell r="DQ10" t="str">
            <v>A126275050A</v>
          </cell>
          <cell r="DR10" t="str">
            <v>A126298378J</v>
          </cell>
          <cell r="DS10" t="str">
            <v>A126286714K</v>
          </cell>
          <cell r="DT10" t="str">
            <v>A126275018A</v>
          </cell>
          <cell r="DU10" t="str">
            <v>A126298346R</v>
          </cell>
          <cell r="DV10" t="str">
            <v>A126286682C</v>
          </cell>
          <cell r="DW10" t="str">
            <v>A126275202A</v>
          </cell>
          <cell r="DX10" t="str">
            <v>A126298530R</v>
          </cell>
          <cell r="DY10" t="str">
            <v>A126286866W</v>
          </cell>
          <cell r="DZ10" t="str">
            <v>A126275086C</v>
          </cell>
          <cell r="EA10" t="str">
            <v>A126298414F</v>
          </cell>
          <cell r="EB10" t="str">
            <v>A126286750V</v>
          </cell>
          <cell r="EC10" t="str">
            <v>A126275158C</v>
          </cell>
          <cell r="ED10" t="str">
            <v>A126298486T</v>
          </cell>
          <cell r="EE10" t="str">
            <v>A126286822V</v>
          </cell>
          <cell r="EF10" t="str">
            <v>A126274342K</v>
          </cell>
          <cell r="EG10" t="str">
            <v>A126297670X</v>
          </cell>
          <cell r="EH10" t="str">
            <v>A126286006W</v>
          </cell>
          <cell r="EI10" t="str">
            <v>A126274298L</v>
          </cell>
          <cell r="EJ10" t="str">
            <v>A126297626R</v>
          </cell>
          <cell r="EK10" t="str">
            <v>A126285962C</v>
          </cell>
          <cell r="EL10" t="str">
            <v>A126274226A</v>
          </cell>
          <cell r="EM10" t="str">
            <v>A126297554R</v>
          </cell>
          <cell r="EN10" t="str">
            <v>A126285890C</v>
          </cell>
          <cell r="EO10" t="str">
            <v>A126274302T</v>
          </cell>
          <cell r="EP10" t="str">
            <v>A126297630F</v>
          </cell>
          <cell r="EQ10" t="str">
            <v>A126285966L</v>
          </cell>
          <cell r="ER10" t="str">
            <v>A126274306A</v>
          </cell>
          <cell r="ES10" t="str">
            <v>A126297634R</v>
          </cell>
          <cell r="ET10" t="str">
            <v>A126285970C</v>
          </cell>
          <cell r="EU10" t="str">
            <v>A126274230T</v>
          </cell>
          <cell r="EV10" t="str">
            <v>A126297558X</v>
          </cell>
          <cell r="EW10" t="str">
            <v>A126285894L</v>
          </cell>
          <cell r="EX10" t="str">
            <v>A126274234A</v>
          </cell>
          <cell r="EY10" t="str">
            <v>A126297562R</v>
          </cell>
          <cell r="EZ10" t="str">
            <v>A126285898W</v>
          </cell>
          <cell r="FA10" t="str">
            <v>A126274274V</v>
          </cell>
          <cell r="FB10" t="str">
            <v>A126297602W</v>
          </cell>
          <cell r="FC10" t="str">
            <v>A126285938C</v>
          </cell>
          <cell r="FD10" t="str">
            <v>A126274190K</v>
          </cell>
          <cell r="FE10" t="str">
            <v>A126297518F</v>
          </cell>
          <cell r="FF10" t="str">
            <v>A126285854V</v>
          </cell>
          <cell r="FG10" t="str">
            <v>A126274310T</v>
          </cell>
          <cell r="FH10" t="str">
            <v>A126297638X</v>
          </cell>
          <cell r="FI10" t="str">
            <v>A126285974L</v>
          </cell>
          <cell r="FJ10" t="str">
            <v>A126274278C</v>
          </cell>
          <cell r="FK10" t="str">
            <v>A126297606F</v>
          </cell>
          <cell r="FL10" t="str">
            <v>A126285942V</v>
          </cell>
          <cell r="FM10" t="str">
            <v>A126274322A</v>
          </cell>
          <cell r="FN10" t="str">
            <v>A126297650R</v>
          </cell>
          <cell r="FO10" t="str">
            <v>A126285986W</v>
          </cell>
          <cell r="FP10" t="str">
            <v>A126274194V</v>
          </cell>
          <cell r="FQ10" t="str">
            <v>A126297522W</v>
          </cell>
          <cell r="FR10" t="str">
            <v>A126285858C</v>
          </cell>
          <cell r="FS10" t="str">
            <v>A126274130J</v>
          </cell>
          <cell r="FT10" t="str">
            <v>A126297458R</v>
          </cell>
          <cell r="FU10" t="str">
            <v>A126285794C</v>
          </cell>
          <cell r="FV10" t="str">
            <v>A126274158K</v>
          </cell>
          <cell r="FW10" t="str">
            <v>A126297486X</v>
          </cell>
          <cell r="FX10" t="str">
            <v>A126285822A</v>
          </cell>
          <cell r="FY10" t="str">
            <v>A126274238K</v>
          </cell>
          <cell r="FZ10" t="str">
            <v>A126297566X</v>
          </cell>
          <cell r="GA10" t="str">
            <v>A126285902A</v>
          </cell>
          <cell r="GB10" t="str">
            <v>A126274162A</v>
          </cell>
          <cell r="GC10" t="str">
            <v>A126297490R</v>
          </cell>
          <cell r="GD10" t="str">
            <v>A126285826K</v>
          </cell>
          <cell r="GE10" t="str">
            <v>A126274242A</v>
          </cell>
          <cell r="GF10" t="str">
            <v>A126297570R</v>
          </cell>
          <cell r="GG10" t="str">
            <v>A126285906K</v>
          </cell>
          <cell r="GH10" t="str">
            <v>A126274246K</v>
          </cell>
          <cell r="GI10" t="str">
            <v>A126297574X</v>
          </cell>
          <cell r="GJ10" t="str">
            <v>A126285910A</v>
          </cell>
          <cell r="GK10" t="str">
            <v>A126274326K</v>
          </cell>
          <cell r="GL10" t="str">
            <v>A126297654X</v>
          </cell>
          <cell r="GM10" t="str">
            <v>A126285990L</v>
          </cell>
          <cell r="GN10" t="str">
            <v>A126274134T</v>
          </cell>
          <cell r="GO10" t="str">
            <v>A126297462F</v>
          </cell>
          <cell r="GP10" t="str">
            <v>A126285798L</v>
          </cell>
          <cell r="GQ10" t="str">
            <v>A126274314A</v>
          </cell>
          <cell r="GR10" t="str">
            <v>A126297642R</v>
          </cell>
          <cell r="GS10" t="str">
            <v>A126285978W</v>
          </cell>
          <cell r="GT10" t="str">
            <v>A126274318K</v>
          </cell>
          <cell r="GU10" t="str">
            <v>A126297646X</v>
          </cell>
          <cell r="GV10" t="str">
            <v>A126285982L</v>
          </cell>
          <cell r="GW10" t="str">
            <v>A126274138A</v>
          </cell>
          <cell r="GX10" t="str">
            <v>A126297466R</v>
          </cell>
          <cell r="GY10" t="str">
            <v>A126285802T</v>
          </cell>
          <cell r="GZ10" t="str">
            <v>A126274198C</v>
          </cell>
          <cell r="HA10" t="str">
            <v>A126297526F</v>
          </cell>
          <cell r="HB10" t="str">
            <v>A126285862V</v>
          </cell>
          <cell r="HC10" t="str">
            <v>A126274250A</v>
          </cell>
          <cell r="HD10" t="str">
            <v>A126297578J</v>
          </cell>
          <cell r="HE10" t="str">
            <v>A126285914K</v>
          </cell>
          <cell r="HF10" t="str">
            <v>A126274330A</v>
          </cell>
          <cell r="HG10" t="str">
            <v>A126297658J</v>
          </cell>
          <cell r="HH10" t="str">
            <v>A126285994W</v>
          </cell>
          <cell r="HI10" t="str">
            <v>A126274142T</v>
          </cell>
          <cell r="HJ10" t="str">
            <v>A126297470F</v>
          </cell>
          <cell r="HK10" t="str">
            <v>A126285806A</v>
          </cell>
          <cell r="HL10" t="str">
            <v>A126274282V</v>
          </cell>
          <cell r="HM10" t="str">
            <v>A126297610W</v>
          </cell>
          <cell r="HN10" t="str">
            <v>A126285946C</v>
          </cell>
          <cell r="HO10" t="str">
            <v>A126274286C</v>
          </cell>
          <cell r="HP10" t="str">
            <v>A126297614F</v>
          </cell>
          <cell r="HQ10" t="str">
            <v>A126285950V</v>
          </cell>
          <cell r="HR10" t="str">
            <v>A126274174K</v>
          </cell>
          <cell r="HS10" t="str">
            <v>A126297502L</v>
          </cell>
          <cell r="HT10" t="str">
            <v>A126285838V</v>
          </cell>
          <cell r="HU10" t="str">
            <v>A126274146A</v>
          </cell>
          <cell r="HV10" t="str">
            <v>A126297474R</v>
          </cell>
          <cell r="HW10" t="str">
            <v>A126285810T</v>
          </cell>
          <cell r="HX10" t="str">
            <v>A126274202J</v>
          </cell>
          <cell r="HY10" t="str">
            <v>A126297530W</v>
          </cell>
          <cell r="HZ10" t="str">
            <v>A126285866C</v>
          </cell>
          <cell r="IA10" t="str">
            <v>A126274166K</v>
          </cell>
          <cell r="IB10" t="str">
            <v>A126297494X</v>
          </cell>
          <cell r="IC10" t="str">
            <v>A126285830A</v>
          </cell>
          <cell r="ID10" t="str">
            <v>A126274206T</v>
          </cell>
          <cell r="IE10" t="str">
            <v>A126297534F</v>
          </cell>
          <cell r="IF10" t="str">
            <v>A126285870V</v>
          </cell>
          <cell r="IG10" t="str">
            <v>A126274178V</v>
          </cell>
          <cell r="IH10" t="str">
            <v>A126297506W</v>
          </cell>
          <cell r="II10" t="str">
            <v>A126285842K</v>
          </cell>
          <cell r="IJ10" t="str">
            <v>A126274210J</v>
          </cell>
          <cell r="IK10" t="str">
            <v>A126297538R</v>
          </cell>
          <cell r="IL10" t="str">
            <v>A126285874C</v>
          </cell>
          <cell r="IM10" t="str">
            <v>A126274254K</v>
          </cell>
          <cell r="IN10" t="str">
            <v>A126297582X</v>
          </cell>
          <cell r="IO10" t="str">
            <v>A126285918V</v>
          </cell>
          <cell r="IP10" t="str">
            <v>A126274214T</v>
          </cell>
          <cell r="IQ10" t="str">
            <v>A126297542F</v>
          </cell>
        </row>
        <row r="11">
          <cell r="B11">
            <v>24.241</v>
          </cell>
          <cell r="C11">
            <v>15.507</v>
          </cell>
          <cell r="D11">
            <v>32.280999999999999</v>
          </cell>
          <cell r="E11">
            <v>16.850000000000001</v>
          </cell>
          <cell r="F11">
            <v>15.430999999999999</v>
          </cell>
          <cell r="G11">
            <v>18.094999999999999</v>
          </cell>
          <cell r="H11">
            <v>4.8929999999999998</v>
          </cell>
          <cell r="I11">
            <v>13.202</v>
          </cell>
          <cell r="J11">
            <v>99.762</v>
          </cell>
          <cell r="K11">
            <v>58.561</v>
          </cell>
          <cell r="L11">
            <v>41.201000000000001</v>
          </cell>
          <cell r="M11">
            <v>49.683</v>
          </cell>
          <cell r="N11">
            <v>37.774999999999999</v>
          </cell>
          <cell r="O11">
            <v>11.907999999999999</v>
          </cell>
          <cell r="P11">
            <v>34.027000000000001</v>
          </cell>
          <cell r="Q11">
            <v>16.186</v>
          </cell>
          <cell r="R11">
            <v>17.841000000000001</v>
          </cell>
          <cell r="S11">
            <v>16.050999999999998</v>
          </cell>
          <cell r="T11">
            <v>4.5999999999999996</v>
          </cell>
          <cell r="U11">
            <v>11.452</v>
          </cell>
          <cell r="V11">
            <v>179.19800000000001</v>
          </cell>
          <cell r="W11">
            <v>103.20699999999999</v>
          </cell>
          <cell r="X11">
            <v>75.991</v>
          </cell>
          <cell r="Y11">
            <v>89.697999999999993</v>
          </cell>
          <cell r="Z11">
            <v>53.826999999999998</v>
          </cell>
          <cell r="AA11">
            <v>35.869999999999997</v>
          </cell>
          <cell r="AB11">
            <v>370.81700000000001</v>
          </cell>
          <cell r="AC11">
            <v>188.43700000000001</v>
          </cell>
          <cell r="AD11">
            <v>182.38</v>
          </cell>
          <cell r="AE11">
            <v>3005.5030000000002</v>
          </cell>
          <cell r="AF11">
            <v>1625.6590000000001</v>
          </cell>
          <cell r="AG11">
            <v>1379.8440000000001</v>
          </cell>
          <cell r="AH11">
            <v>2433.9580000000001</v>
          </cell>
          <cell r="AI11">
            <v>1238.3109999999999</v>
          </cell>
          <cell r="AJ11">
            <v>1195.6469999999999</v>
          </cell>
          <cell r="AK11">
            <v>2322.047</v>
          </cell>
          <cell r="AL11">
            <v>1183.1010000000001</v>
          </cell>
          <cell r="AM11">
            <v>1138.9459999999999</v>
          </cell>
          <cell r="AN11">
            <v>59.017000000000003</v>
          </cell>
          <cell r="AO11">
            <v>27.567</v>
          </cell>
          <cell r="AP11">
            <v>31.45</v>
          </cell>
          <cell r="AQ11">
            <v>52.893999999999998</v>
          </cell>
          <cell r="AR11">
            <v>27.643000000000001</v>
          </cell>
          <cell r="AS11">
            <v>25.251999999999999</v>
          </cell>
          <cell r="AT11">
            <v>1913.451</v>
          </cell>
          <cell r="AU11">
            <v>1001.497</v>
          </cell>
          <cell r="AV11">
            <v>911.95399999999995</v>
          </cell>
          <cell r="AW11">
            <v>131.75899999999999</v>
          </cell>
          <cell r="AX11">
            <v>52.951000000000001</v>
          </cell>
          <cell r="AY11">
            <v>78.808000000000007</v>
          </cell>
          <cell r="AZ11">
            <v>43.679000000000002</v>
          </cell>
          <cell r="BA11">
            <v>27.518999999999998</v>
          </cell>
          <cell r="BB11">
            <v>16.16</v>
          </cell>
          <cell r="BC11">
            <v>43.734999999999999</v>
          </cell>
          <cell r="BD11">
            <v>18.439</v>
          </cell>
          <cell r="BE11">
            <v>25.295999999999999</v>
          </cell>
          <cell r="BF11">
            <v>44.344000000000001</v>
          </cell>
          <cell r="BG11">
            <v>6.9930000000000003</v>
          </cell>
          <cell r="BH11">
            <v>37.350999999999999</v>
          </cell>
          <cell r="BI11">
            <v>108.38200000000001</v>
          </cell>
          <cell r="BJ11">
            <v>34.558</v>
          </cell>
          <cell r="BK11">
            <v>73.823999999999998</v>
          </cell>
          <cell r="BL11">
            <v>32.667000000000002</v>
          </cell>
          <cell r="BM11">
            <v>17.085000000000001</v>
          </cell>
          <cell r="BN11">
            <v>15.583</v>
          </cell>
          <cell r="BO11">
            <v>31.315999999999999</v>
          </cell>
          <cell r="BP11">
            <v>10.093</v>
          </cell>
          <cell r="BQ11">
            <v>21.222999999999999</v>
          </cell>
          <cell r="BR11">
            <v>44.399000000000001</v>
          </cell>
          <cell r="BS11">
            <v>7.38</v>
          </cell>
          <cell r="BT11">
            <v>37.018000000000001</v>
          </cell>
          <cell r="BU11">
            <v>280.36599999999999</v>
          </cell>
          <cell r="BV11">
            <v>149.30500000000001</v>
          </cell>
          <cell r="BW11">
            <v>131.06100000000001</v>
          </cell>
          <cell r="BX11">
            <v>246.28399999999999</v>
          </cell>
          <cell r="BY11">
            <v>131.309</v>
          </cell>
          <cell r="BZ11">
            <v>114.97499999999999</v>
          </cell>
          <cell r="CA11">
            <v>2187.674</v>
          </cell>
          <cell r="CB11">
            <v>1107.002</v>
          </cell>
          <cell r="CC11">
            <v>1080.672</v>
          </cell>
          <cell r="CD11">
            <v>219.601</v>
          </cell>
          <cell r="CE11">
            <v>98.075000000000003</v>
          </cell>
          <cell r="CF11">
            <v>121.52500000000001</v>
          </cell>
          <cell r="CG11">
            <v>2214.3580000000002</v>
          </cell>
          <cell r="CH11">
            <v>1140.2360000000001</v>
          </cell>
          <cell r="CI11">
            <v>1074.1210000000001</v>
          </cell>
          <cell r="CJ11">
            <v>358.71</v>
          </cell>
          <cell r="CK11">
            <v>173.58600000000001</v>
          </cell>
          <cell r="CL11">
            <v>185.125</v>
          </cell>
          <cell r="CM11">
            <v>139.10900000000001</v>
          </cell>
          <cell r="CN11">
            <v>75.510000000000005</v>
          </cell>
          <cell r="CO11">
            <v>63.598999999999997</v>
          </cell>
          <cell r="CP11">
            <v>112.426</v>
          </cell>
          <cell r="CQ11">
            <v>42.277000000000001</v>
          </cell>
          <cell r="CR11">
            <v>70.149000000000001</v>
          </cell>
          <cell r="CS11">
            <v>107.175</v>
          </cell>
          <cell r="CT11">
            <v>55.798999999999999</v>
          </cell>
          <cell r="CU11">
            <v>51.375999999999998</v>
          </cell>
          <cell r="CV11">
            <v>2075.248</v>
          </cell>
          <cell r="CW11">
            <v>1064.7260000000001</v>
          </cell>
          <cell r="CX11">
            <v>1010.522</v>
          </cell>
          <cell r="CY11">
            <v>571.54499999999996</v>
          </cell>
          <cell r="CZ11">
            <v>387.34699999999998</v>
          </cell>
          <cell r="DA11">
            <v>184.197</v>
          </cell>
          <cell r="DB11">
            <v>382.90699999999998</v>
          </cell>
          <cell r="DC11">
            <v>264.31400000000002</v>
          </cell>
          <cell r="DD11">
            <v>118.593</v>
          </cell>
          <cell r="DE11">
            <v>21.640999999999998</v>
          </cell>
          <cell r="DF11">
            <v>11.803000000000001</v>
          </cell>
          <cell r="DG11">
            <v>9.8379999999999992</v>
          </cell>
          <cell r="DH11">
            <v>7.7519999999999998</v>
          </cell>
          <cell r="DI11">
            <v>5.9130000000000003</v>
          </cell>
          <cell r="DJ11">
            <v>1.8380000000000001</v>
          </cell>
          <cell r="DK11">
            <v>7.4820000000000002</v>
          </cell>
          <cell r="DL11">
            <v>4.258</v>
          </cell>
          <cell r="DM11">
            <v>3.2250000000000001</v>
          </cell>
          <cell r="DN11">
            <v>6.407</v>
          </cell>
          <cell r="DO11">
            <v>1.6319999999999999</v>
          </cell>
          <cell r="DP11">
            <v>4.774</v>
          </cell>
          <cell r="DQ11">
            <v>27.882000000000001</v>
          </cell>
          <cell r="DR11">
            <v>15.173999999999999</v>
          </cell>
          <cell r="DS11">
            <v>12.707000000000001</v>
          </cell>
          <cell r="DT11">
            <v>11.353999999999999</v>
          </cell>
          <cell r="DU11">
            <v>5.9169999999999998</v>
          </cell>
          <cell r="DV11">
            <v>5.4359999999999999</v>
          </cell>
          <cell r="DW11">
            <v>8.5960000000000001</v>
          </cell>
          <cell r="DX11">
            <v>4.7050000000000001</v>
          </cell>
          <cell r="DY11">
            <v>3.891</v>
          </cell>
          <cell r="DZ11">
            <v>7.9320000000000004</v>
          </cell>
          <cell r="EA11">
            <v>4.5519999999999996</v>
          </cell>
          <cell r="EB11">
            <v>3.38</v>
          </cell>
          <cell r="EC11">
            <v>139.11500000000001</v>
          </cell>
          <cell r="ED11">
            <v>96.055000000000007</v>
          </cell>
          <cell r="EE11">
            <v>43.06</v>
          </cell>
          <cell r="EF11">
            <v>2981.3409999999999</v>
          </cell>
          <cell r="EG11">
            <v>1609.9639999999999</v>
          </cell>
          <cell r="EH11">
            <v>1371.377</v>
          </cell>
          <cell r="EI11">
            <v>547.59500000000003</v>
          </cell>
          <cell r="EJ11">
            <v>293.84800000000001</v>
          </cell>
          <cell r="EK11">
            <v>253.74700000000001</v>
          </cell>
          <cell r="EL11">
            <v>238.578</v>
          </cell>
          <cell r="EM11">
            <v>135.13399999999999</v>
          </cell>
          <cell r="EN11">
            <v>103.444</v>
          </cell>
          <cell r="EO11">
            <v>103.009</v>
          </cell>
          <cell r="EP11">
            <v>62.344999999999999</v>
          </cell>
          <cell r="EQ11">
            <v>40.664000000000001</v>
          </cell>
          <cell r="ER11">
            <v>135.56899999999999</v>
          </cell>
          <cell r="ES11">
            <v>72.789000000000001</v>
          </cell>
          <cell r="ET11">
            <v>62.78</v>
          </cell>
          <cell r="EU11">
            <v>126.42</v>
          </cell>
          <cell r="EV11">
            <v>76.89</v>
          </cell>
          <cell r="EW11">
            <v>49.53</v>
          </cell>
          <cell r="EX11">
            <v>112.158</v>
          </cell>
          <cell r="EY11">
            <v>58.244</v>
          </cell>
          <cell r="EZ11">
            <v>53.914000000000001</v>
          </cell>
          <cell r="FA11">
            <v>72.061999999999998</v>
          </cell>
          <cell r="FB11">
            <v>47.01</v>
          </cell>
          <cell r="FC11">
            <v>25.052</v>
          </cell>
          <cell r="FD11">
            <v>95.418000000000006</v>
          </cell>
          <cell r="FE11">
            <v>50.012</v>
          </cell>
          <cell r="FF11">
            <v>45.405999999999999</v>
          </cell>
          <cell r="FG11">
            <v>35.375</v>
          </cell>
          <cell r="FH11">
            <v>25.632000000000001</v>
          </cell>
          <cell r="FI11">
            <v>9.7430000000000003</v>
          </cell>
          <cell r="FJ11">
            <v>39.475999999999999</v>
          </cell>
          <cell r="FK11">
            <v>16.899000000000001</v>
          </cell>
          <cell r="FL11">
            <v>22.577000000000002</v>
          </cell>
          <cell r="FM11">
            <v>20.567</v>
          </cell>
          <cell r="FN11">
            <v>7.4809999999999999</v>
          </cell>
          <cell r="FO11">
            <v>13.086</v>
          </cell>
          <cell r="FP11">
            <v>71.097999999999999</v>
          </cell>
          <cell r="FQ11">
            <v>38.112000000000002</v>
          </cell>
          <cell r="FR11">
            <v>32.985999999999997</v>
          </cell>
          <cell r="FS11">
            <v>30.594999999999999</v>
          </cell>
          <cell r="FT11">
            <v>22.811</v>
          </cell>
          <cell r="FU11">
            <v>7.7839999999999998</v>
          </cell>
          <cell r="FV11">
            <v>19.923999999999999</v>
          </cell>
          <cell r="FW11">
            <v>10.273</v>
          </cell>
          <cell r="FX11">
            <v>9.6519999999999992</v>
          </cell>
          <cell r="FY11">
            <v>20.577999999999999</v>
          </cell>
          <cell r="FZ11">
            <v>5.0279999999999996</v>
          </cell>
          <cell r="GA11">
            <v>15.55</v>
          </cell>
          <cell r="GB11">
            <v>150.69999999999999</v>
          </cell>
          <cell r="GC11">
            <v>89.238</v>
          </cell>
          <cell r="GD11">
            <v>61.462000000000003</v>
          </cell>
          <cell r="GE11">
            <v>87.878</v>
          </cell>
          <cell r="GF11">
            <v>45.896000000000001</v>
          </cell>
          <cell r="GG11">
            <v>41.981999999999999</v>
          </cell>
          <cell r="GH11">
            <v>309.017</v>
          </cell>
          <cell r="GI11">
            <v>158.714</v>
          </cell>
          <cell r="GJ11">
            <v>150.303</v>
          </cell>
          <cell r="GK11">
            <v>2433.7460000000001</v>
          </cell>
          <cell r="GL11">
            <v>1316.117</v>
          </cell>
          <cell r="GM11">
            <v>1117.6300000000001</v>
          </cell>
          <cell r="GN11">
            <v>1924.8009999999999</v>
          </cell>
          <cell r="GO11">
            <v>979.25300000000004</v>
          </cell>
          <cell r="GP11">
            <v>945.548</v>
          </cell>
          <cell r="GQ11">
            <v>1809.193</v>
          </cell>
          <cell r="GR11">
            <v>934.32299999999998</v>
          </cell>
          <cell r="GS11">
            <v>874.86900000000003</v>
          </cell>
          <cell r="GT11">
            <v>51.540999999999997</v>
          </cell>
          <cell r="GU11">
            <v>17.785</v>
          </cell>
          <cell r="GV11">
            <v>33.756</v>
          </cell>
          <cell r="GW11">
            <v>64.066999999999993</v>
          </cell>
          <cell r="GX11">
            <v>27.145</v>
          </cell>
          <cell r="GY11">
            <v>36.921999999999997</v>
          </cell>
          <cell r="GZ11">
            <v>1466.8330000000001</v>
          </cell>
          <cell r="HA11">
            <v>773.43799999999999</v>
          </cell>
          <cell r="HB11">
            <v>693.39499999999998</v>
          </cell>
          <cell r="HC11">
            <v>117.94499999999999</v>
          </cell>
          <cell r="HD11">
            <v>42.581000000000003</v>
          </cell>
          <cell r="HE11">
            <v>75.363</v>
          </cell>
          <cell r="HF11">
            <v>40.287999999999997</v>
          </cell>
          <cell r="HG11">
            <v>19.748000000000001</v>
          </cell>
          <cell r="HH11">
            <v>20.54</v>
          </cell>
          <cell r="HI11">
            <v>35.158000000000001</v>
          </cell>
          <cell r="HJ11">
            <v>13.895</v>
          </cell>
          <cell r="HK11">
            <v>21.263000000000002</v>
          </cell>
          <cell r="HL11">
            <v>42.497999999999998</v>
          </cell>
          <cell r="HM11">
            <v>8.9380000000000006</v>
          </cell>
          <cell r="HN11">
            <v>33.561</v>
          </cell>
          <cell r="HO11">
            <v>109.04900000000001</v>
          </cell>
          <cell r="HP11">
            <v>40.56</v>
          </cell>
          <cell r="HQ11">
            <v>68.489000000000004</v>
          </cell>
          <cell r="HR11">
            <v>33.421999999999997</v>
          </cell>
          <cell r="HS11">
            <v>22.582999999999998</v>
          </cell>
          <cell r="HT11">
            <v>10.839</v>
          </cell>
          <cell r="HU11">
            <v>32.008000000000003</v>
          </cell>
          <cell r="HV11">
            <v>11.019</v>
          </cell>
          <cell r="HW11">
            <v>20.989000000000001</v>
          </cell>
          <cell r="HX11">
            <v>43.619</v>
          </cell>
          <cell r="HY11">
            <v>6.9580000000000002</v>
          </cell>
          <cell r="HZ11">
            <v>36.661000000000001</v>
          </cell>
          <cell r="IA11">
            <v>230.97499999999999</v>
          </cell>
          <cell r="IB11">
            <v>122.67400000000001</v>
          </cell>
          <cell r="IC11">
            <v>108.301</v>
          </cell>
          <cell r="ID11">
            <v>227.22800000000001</v>
          </cell>
          <cell r="IE11">
            <v>106.861</v>
          </cell>
          <cell r="IF11">
            <v>120.367</v>
          </cell>
          <cell r="IG11">
            <v>1697.5730000000001</v>
          </cell>
          <cell r="IH11">
            <v>872.39300000000003</v>
          </cell>
          <cell r="II11">
            <v>825.18100000000004</v>
          </cell>
          <cell r="IJ11">
            <v>227.85300000000001</v>
          </cell>
          <cell r="IK11">
            <v>104.294</v>
          </cell>
          <cell r="IL11">
            <v>123.55800000000001</v>
          </cell>
          <cell r="IM11">
            <v>1696.9480000000001</v>
          </cell>
          <cell r="IN11">
            <v>874.95899999999995</v>
          </cell>
          <cell r="IO11">
            <v>821.98900000000003</v>
          </cell>
          <cell r="IP11">
            <v>341.71699999999998</v>
          </cell>
          <cell r="IQ11">
            <v>159.887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  <cell r="FX12">
            <v>0</v>
          </cell>
          <cell r="FY12">
            <v>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0</v>
          </cell>
          <cell r="GF12">
            <v>0</v>
          </cell>
          <cell r="GG12">
            <v>0</v>
          </cell>
          <cell r="GH12">
            <v>0</v>
          </cell>
          <cell r="GI12">
            <v>0</v>
          </cell>
          <cell r="GJ12">
            <v>0</v>
          </cell>
          <cell r="GK12">
            <v>0</v>
          </cell>
          <cell r="GL12">
            <v>0</v>
          </cell>
          <cell r="GM12">
            <v>0</v>
          </cell>
          <cell r="GN12">
            <v>0</v>
          </cell>
          <cell r="GO12">
            <v>0</v>
          </cell>
          <cell r="GP12">
            <v>0</v>
          </cell>
          <cell r="GQ12">
            <v>0</v>
          </cell>
          <cell r="GR12">
            <v>0</v>
          </cell>
          <cell r="GS12">
            <v>0</v>
          </cell>
          <cell r="GT12">
            <v>0</v>
          </cell>
          <cell r="GU12">
            <v>0</v>
          </cell>
          <cell r="GV12">
            <v>0</v>
          </cell>
          <cell r="GW12">
            <v>0</v>
          </cell>
          <cell r="GX12">
            <v>0</v>
          </cell>
          <cell r="GY12">
            <v>0</v>
          </cell>
          <cell r="GZ12">
            <v>0</v>
          </cell>
          <cell r="HA12">
            <v>0</v>
          </cell>
          <cell r="HB12">
            <v>0</v>
          </cell>
          <cell r="HC12">
            <v>0</v>
          </cell>
          <cell r="HD12">
            <v>0</v>
          </cell>
          <cell r="HE12">
            <v>0</v>
          </cell>
          <cell r="HF12">
            <v>0</v>
          </cell>
          <cell r="HG12">
            <v>0</v>
          </cell>
          <cell r="HH12">
            <v>0</v>
          </cell>
          <cell r="HI12">
            <v>0</v>
          </cell>
          <cell r="HJ12">
            <v>0</v>
          </cell>
          <cell r="HK12">
            <v>0</v>
          </cell>
          <cell r="HL12">
            <v>0</v>
          </cell>
          <cell r="HM12">
            <v>0</v>
          </cell>
          <cell r="HN12">
            <v>0</v>
          </cell>
          <cell r="HO12">
            <v>0</v>
          </cell>
          <cell r="HP12">
            <v>0</v>
          </cell>
          <cell r="HQ12">
            <v>0</v>
          </cell>
          <cell r="HR12">
            <v>0</v>
          </cell>
          <cell r="HS12">
            <v>0</v>
          </cell>
          <cell r="HT12">
            <v>0</v>
          </cell>
          <cell r="HU12">
            <v>0</v>
          </cell>
          <cell r="HV12">
            <v>0</v>
          </cell>
          <cell r="HW12">
            <v>0</v>
          </cell>
          <cell r="HX12">
            <v>0</v>
          </cell>
          <cell r="HY12">
            <v>0</v>
          </cell>
          <cell r="HZ12">
            <v>0</v>
          </cell>
          <cell r="IA12">
            <v>0</v>
          </cell>
          <cell r="IB12">
            <v>0</v>
          </cell>
          <cell r="IC12">
            <v>0</v>
          </cell>
          <cell r="ID12">
            <v>0</v>
          </cell>
          <cell r="IE12">
            <v>0</v>
          </cell>
          <cell r="IF12">
            <v>0</v>
          </cell>
          <cell r="IG12">
            <v>0</v>
          </cell>
          <cell r="IH12">
            <v>0</v>
          </cell>
          <cell r="II12">
            <v>0</v>
          </cell>
          <cell r="IJ12">
            <v>0</v>
          </cell>
          <cell r="IK12">
            <v>0</v>
          </cell>
          <cell r="IL12">
            <v>0</v>
          </cell>
          <cell r="IM12">
            <v>0</v>
          </cell>
          <cell r="IN12">
            <v>0</v>
          </cell>
          <cell r="IO12">
            <v>0</v>
          </cell>
          <cell r="IP12">
            <v>0</v>
          </cell>
          <cell r="IQ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  <cell r="FX13">
            <v>0</v>
          </cell>
          <cell r="FY13">
            <v>0</v>
          </cell>
          <cell r="FZ13">
            <v>0</v>
          </cell>
          <cell r="GA13">
            <v>0</v>
          </cell>
          <cell r="GB13">
            <v>0</v>
          </cell>
          <cell r="GC13">
            <v>0</v>
          </cell>
          <cell r="GD13">
            <v>0</v>
          </cell>
          <cell r="GE13">
            <v>0</v>
          </cell>
          <cell r="GF13">
            <v>0</v>
          </cell>
          <cell r="GG13">
            <v>0</v>
          </cell>
          <cell r="GH13">
            <v>0</v>
          </cell>
          <cell r="GI13">
            <v>0</v>
          </cell>
          <cell r="GJ13">
            <v>0</v>
          </cell>
          <cell r="GK13">
            <v>0</v>
          </cell>
          <cell r="GL13">
            <v>0</v>
          </cell>
          <cell r="GM13">
            <v>0</v>
          </cell>
          <cell r="GN13">
            <v>0</v>
          </cell>
          <cell r="GO13">
            <v>0</v>
          </cell>
          <cell r="GP13">
            <v>0</v>
          </cell>
          <cell r="GQ13">
            <v>0</v>
          </cell>
          <cell r="GR13">
            <v>0</v>
          </cell>
          <cell r="GS13">
            <v>0</v>
          </cell>
          <cell r="GT13">
            <v>0</v>
          </cell>
          <cell r="GU13">
            <v>0</v>
          </cell>
          <cell r="GV13">
            <v>0</v>
          </cell>
          <cell r="GW13">
            <v>0</v>
          </cell>
          <cell r="GX13">
            <v>0</v>
          </cell>
          <cell r="GY13">
            <v>0</v>
          </cell>
          <cell r="GZ13">
            <v>0</v>
          </cell>
          <cell r="HA13">
            <v>0</v>
          </cell>
          <cell r="HB13">
            <v>0</v>
          </cell>
          <cell r="HC13">
            <v>0</v>
          </cell>
          <cell r="HD13">
            <v>0</v>
          </cell>
          <cell r="HE13">
            <v>0</v>
          </cell>
          <cell r="HF13">
            <v>0</v>
          </cell>
          <cell r="HG13">
            <v>0</v>
          </cell>
          <cell r="HH13">
            <v>0</v>
          </cell>
          <cell r="HI13">
            <v>0</v>
          </cell>
          <cell r="HJ13">
            <v>0</v>
          </cell>
          <cell r="HK13">
            <v>0</v>
          </cell>
          <cell r="HL13">
            <v>0</v>
          </cell>
          <cell r="HM13">
            <v>0</v>
          </cell>
          <cell r="HN13">
            <v>0</v>
          </cell>
          <cell r="HO13">
            <v>0</v>
          </cell>
          <cell r="HP13">
            <v>0</v>
          </cell>
          <cell r="HQ13">
            <v>0</v>
          </cell>
          <cell r="HR13">
            <v>0</v>
          </cell>
          <cell r="HS13">
            <v>0</v>
          </cell>
          <cell r="HT13">
            <v>0</v>
          </cell>
          <cell r="HU13">
            <v>0</v>
          </cell>
          <cell r="HV13">
            <v>0</v>
          </cell>
          <cell r="HW13">
            <v>0</v>
          </cell>
          <cell r="HX13">
            <v>0</v>
          </cell>
          <cell r="HY13">
            <v>0</v>
          </cell>
          <cell r="HZ13">
            <v>0</v>
          </cell>
          <cell r="IA13">
            <v>0</v>
          </cell>
          <cell r="IB13">
            <v>0</v>
          </cell>
          <cell r="IC13">
            <v>0</v>
          </cell>
          <cell r="ID13">
            <v>0</v>
          </cell>
          <cell r="IE13">
            <v>0</v>
          </cell>
          <cell r="IF13">
            <v>0</v>
          </cell>
          <cell r="IG13">
            <v>0</v>
          </cell>
          <cell r="IH13">
            <v>0</v>
          </cell>
          <cell r="II13">
            <v>0</v>
          </cell>
          <cell r="IJ13">
            <v>0</v>
          </cell>
          <cell r="IK13">
            <v>0</v>
          </cell>
          <cell r="IL13">
            <v>0</v>
          </cell>
          <cell r="IM13">
            <v>0</v>
          </cell>
          <cell r="IN13">
            <v>0</v>
          </cell>
          <cell r="IO13">
            <v>0</v>
          </cell>
          <cell r="IP13">
            <v>0</v>
          </cell>
          <cell r="IQ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  <cell r="FX14">
            <v>0</v>
          </cell>
          <cell r="FY14">
            <v>0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0</v>
          </cell>
          <cell r="GE14">
            <v>0</v>
          </cell>
          <cell r="GF14">
            <v>0</v>
          </cell>
          <cell r="GG14">
            <v>0</v>
          </cell>
          <cell r="GH14">
            <v>0</v>
          </cell>
          <cell r="GI14">
            <v>0</v>
          </cell>
          <cell r="GJ14">
            <v>0</v>
          </cell>
          <cell r="GK14">
            <v>0</v>
          </cell>
          <cell r="GL14">
            <v>0</v>
          </cell>
          <cell r="GM14">
            <v>0</v>
          </cell>
          <cell r="GN14">
            <v>0</v>
          </cell>
          <cell r="GO14">
            <v>0</v>
          </cell>
          <cell r="GP14">
            <v>0</v>
          </cell>
          <cell r="GQ14">
            <v>0</v>
          </cell>
          <cell r="GR14">
            <v>0</v>
          </cell>
          <cell r="GS14">
            <v>0</v>
          </cell>
          <cell r="GT14">
            <v>0</v>
          </cell>
          <cell r="GU14">
            <v>0</v>
          </cell>
          <cell r="GV14">
            <v>0</v>
          </cell>
          <cell r="GW14">
            <v>0</v>
          </cell>
          <cell r="GX14">
            <v>0</v>
          </cell>
          <cell r="GY14">
            <v>0</v>
          </cell>
          <cell r="GZ14">
            <v>0</v>
          </cell>
          <cell r="HA14">
            <v>0</v>
          </cell>
          <cell r="HB14">
            <v>0</v>
          </cell>
          <cell r="HC14">
            <v>0</v>
          </cell>
          <cell r="HD14">
            <v>0</v>
          </cell>
          <cell r="HE14">
            <v>0</v>
          </cell>
          <cell r="HF14">
            <v>0</v>
          </cell>
          <cell r="HG14">
            <v>0</v>
          </cell>
          <cell r="HH14">
            <v>0</v>
          </cell>
          <cell r="HI14">
            <v>0</v>
          </cell>
          <cell r="HJ14">
            <v>0</v>
          </cell>
          <cell r="HK14">
            <v>0</v>
          </cell>
          <cell r="HL14">
            <v>0</v>
          </cell>
          <cell r="HM14">
            <v>0</v>
          </cell>
          <cell r="HN14">
            <v>0</v>
          </cell>
          <cell r="HO14">
            <v>0</v>
          </cell>
          <cell r="HP14">
            <v>0</v>
          </cell>
          <cell r="HQ14">
            <v>0</v>
          </cell>
          <cell r="HR14">
            <v>0</v>
          </cell>
          <cell r="HS14">
            <v>0</v>
          </cell>
          <cell r="HT14">
            <v>0</v>
          </cell>
          <cell r="HU14">
            <v>0</v>
          </cell>
          <cell r="HV14">
            <v>0</v>
          </cell>
          <cell r="HW14">
            <v>0</v>
          </cell>
          <cell r="HX14">
            <v>0</v>
          </cell>
          <cell r="HY14">
            <v>0</v>
          </cell>
          <cell r="HZ14">
            <v>0</v>
          </cell>
          <cell r="IA14">
            <v>0</v>
          </cell>
          <cell r="IB14">
            <v>0</v>
          </cell>
          <cell r="IC14">
            <v>0</v>
          </cell>
          <cell r="ID14">
            <v>0</v>
          </cell>
          <cell r="IE14">
            <v>0</v>
          </cell>
          <cell r="IF14">
            <v>0</v>
          </cell>
          <cell r="IG14">
            <v>0</v>
          </cell>
          <cell r="IH14">
            <v>0</v>
          </cell>
          <cell r="II14">
            <v>0</v>
          </cell>
          <cell r="IJ14">
            <v>0</v>
          </cell>
          <cell r="IK14">
            <v>0</v>
          </cell>
          <cell r="IL14">
            <v>0</v>
          </cell>
          <cell r="IM14">
            <v>0</v>
          </cell>
          <cell r="IN14">
            <v>0</v>
          </cell>
          <cell r="IO14">
            <v>0</v>
          </cell>
          <cell r="IP14">
            <v>0</v>
          </cell>
          <cell r="IQ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  <cell r="FX15">
            <v>0</v>
          </cell>
          <cell r="FY15">
            <v>0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0</v>
          </cell>
          <cell r="GE15">
            <v>0</v>
          </cell>
          <cell r="GF15">
            <v>0</v>
          </cell>
          <cell r="GG15">
            <v>0</v>
          </cell>
          <cell r="GH15">
            <v>0</v>
          </cell>
          <cell r="GI15">
            <v>0</v>
          </cell>
          <cell r="GJ15">
            <v>0</v>
          </cell>
          <cell r="GK15">
            <v>0</v>
          </cell>
          <cell r="GL15">
            <v>0</v>
          </cell>
          <cell r="GM15">
            <v>0</v>
          </cell>
          <cell r="GN15">
            <v>0</v>
          </cell>
          <cell r="GO15">
            <v>0</v>
          </cell>
          <cell r="GP15">
            <v>0</v>
          </cell>
          <cell r="GQ15">
            <v>0</v>
          </cell>
          <cell r="GR15">
            <v>0</v>
          </cell>
          <cell r="GS15">
            <v>0</v>
          </cell>
          <cell r="GT15">
            <v>0</v>
          </cell>
          <cell r="GU15">
            <v>0</v>
          </cell>
          <cell r="GV15">
            <v>0</v>
          </cell>
          <cell r="GW15">
            <v>0</v>
          </cell>
          <cell r="GX15">
            <v>0</v>
          </cell>
          <cell r="GY15">
            <v>0</v>
          </cell>
          <cell r="GZ15">
            <v>0</v>
          </cell>
          <cell r="HA15">
            <v>0</v>
          </cell>
          <cell r="HB15">
            <v>0</v>
          </cell>
          <cell r="HC15">
            <v>0</v>
          </cell>
          <cell r="HD15">
            <v>0</v>
          </cell>
          <cell r="HE15">
            <v>0</v>
          </cell>
          <cell r="HF15">
            <v>0</v>
          </cell>
          <cell r="HG15">
            <v>0</v>
          </cell>
          <cell r="HH15">
            <v>0</v>
          </cell>
          <cell r="HI15">
            <v>0</v>
          </cell>
          <cell r="HJ15">
            <v>0</v>
          </cell>
          <cell r="HK15">
            <v>0</v>
          </cell>
          <cell r="HL15">
            <v>0</v>
          </cell>
          <cell r="HM15">
            <v>0</v>
          </cell>
          <cell r="HN15">
            <v>0</v>
          </cell>
          <cell r="HO15">
            <v>0</v>
          </cell>
          <cell r="HP15">
            <v>0</v>
          </cell>
          <cell r="HQ15">
            <v>0</v>
          </cell>
          <cell r="HR15">
            <v>0</v>
          </cell>
          <cell r="HS15">
            <v>0</v>
          </cell>
          <cell r="HT15">
            <v>0</v>
          </cell>
          <cell r="HU15">
            <v>0</v>
          </cell>
          <cell r="HV15">
            <v>0</v>
          </cell>
          <cell r="HW15">
            <v>0</v>
          </cell>
          <cell r="HX15">
            <v>0</v>
          </cell>
          <cell r="HY15">
            <v>0</v>
          </cell>
          <cell r="HZ15">
            <v>0</v>
          </cell>
          <cell r="IA15">
            <v>0</v>
          </cell>
          <cell r="IB15">
            <v>0</v>
          </cell>
          <cell r="IC15">
            <v>0</v>
          </cell>
          <cell r="ID15">
            <v>0</v>
          </cell>
          <cell r="IE15">
            <v>0</v>
          </cell>
          <cell r="IF15">
            <v>0</v>
          </cell>
          <cell r="IG15">
            <v>0</v>
          </cell>
          <cell r="IH15">
            <v>0</v>
          </cell>
          <cell r="II15">
            <v>0</v>
          </cell>
          <cell r="IJ15">
            <v>0</v>
          </cell>
          <cell r="IK15">
            <v>0</v>
          </cell>
          <cell r="IL15">
            <v>0</v>
          </cell>
          <cell r="IM15">
            <v>0</v>
          </cell>
          <cell r="IN15">
            <v>0</v>
          </cell>
          <cell r="IO15">
            <v>0</v>
          </cell>
          <cell r="IP15">
            <v>0</v>
          </cell>
          <cell r="IQ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  <cell r="FX16">
            <v>0</v>
          </cell>
          <cell r="FY16">
            <v>0</v>
          </cell>
          <cell r="FZ16">
            <v>0</v>
          </cell>
          <cell r="GA16">
            <v>0</v>
          </cell>
          <cell r="GB16">
            <v>0</v>
          </cell>
          <cell r="GC16">
            <v>0</v>
          </cell>
          <cell r="GD16">
            <v>0</v>
          </cell>
          <cell r="GE16">
            <v>0</v>
          </cell>
          <cell r="GF16">
            <v>0</v>
          </cell>
          <cell r="GG16">
            <v>0</v>
          </cell>
          <cell r="GH16">
            <v>0</v>
          </cell>
          <cell r="GI16">
            <v>0</v>
          </cell>
          <cell r="GJ16">
            <v>0</v>
          </cell>
          <cell r="GK16">
            <v>0</v>
          </cell>
          <cell r="GL16">
            <v>0</v>
          </cell>
          <cell r="GM16">
            <v>0</v>
          </cell>
          <cell r="GN16">
            <v>0</v>
          </cell>
          <cell r="GO16">
            <v>0</v>
          </cell>
          <cell r="GP16">
            <v>0</v>
          </cell>
          <cell r="GQ16">
            <v>0</v>
          </cell>
          <cell r="GR16">
            <v>0</v>
          </cell>
          <cell r="GS16">
            <v>0</v>
          </cell>
          <cell r="GT16">
            <v>0</v>
          </cell>
          <cell r="GU16">
            <v>0</v>
          </cell>
          <cell r="GV16">
            <v>0</v>
          </cell>
          <cell r="GW16">
            <v>0</v>
          </cell>
          <cell r="GX16">
            <v>0</v>
          </cell>
          <cell r="GY16">
            <v>0</v>
          </cell>
          <cell r="GZ16">
            <v>0</v>
          </cell>
          <cell r="HA16">
            <v>0</v>
          </cell>
          <cell r="HB16">
            <v>0</v>
          </cell>
          <cell r="HC16">
            <v>0</v>
          </cell>
          <cell r="HD16">
            <v>0</v>
          </cell>
          <cell r="HE16">
            <v>0</v>
          </cell>
          <cell r="HF16">
            <v>0</v>
          </cell>
          <cell r="HG16">
            <v>0</v>
          </cell>
          <cell r="HH16">
            <v>0</v>
          </cell>
          <cell r="HI16">
            <v>0</v>
          </cell>
          <cell r="HJ16">
            <v>0</v>
          </cell>
          <cell r="HK16">
            <v>0</v>
          </cell>
          <cell r="HL16">
            <v>0</v>
          </cell>
          <cell r="HM16">
            <v>0</v>
          </cell>
          <cell r="HN16">
            <v>0</v>
          </cell>
          <cell r="HO16">
            <v>0</v>
          </cell>
          <cell r="HP16">
            <v>0</v>
          </cell>
          <cell r="HQ16">
            <v>0</v>
          </cell>
          <cell r="HR16">
            <v>0</v>
          </cell>
          <cell r="HS16">
            <v>0</v>
          </cell>
          <cell r="HT16">
            <v>0</v>
          </cell>
          <cell r="HU16">
            <v>0</v>
          </cell>
          <cell r="HV16">
            <v>0</v>
          </cell>
          <cell r="HW16">
            <v>0</v>
          </cell>
          <cell r="HX16">
            <v>0</v>
          </cell>
          <cell r="HY16">
            <v>0</v>
          </cell>
          <cell r="HZ16">
            <v>0</v>
          </cell>
          <cell r="IA16">
            <v>0</v>
          </cell>
          <cell r="IB16">
            <v>0</v>
          </cell>
          <cell r="IC16">
            <v>0</v>
          </cell>
          <cell r="ID16">
            <v>0</v>
          </cell>
          <cell r="IE16">
            <v>0</v>
          </cell>
          <cell r="IF16">
            <v>0</v>
          </cell>
          <cell r="IG16">
            <v>0</v>
          </cell>
          <cell r="IH16">
            <v>0</v>
          </cell>
          <cell r="II16">
            <v>0</v>
          </cell>
          <cell r="IJ16">
            <v>0</v>
          </cell>
          <cell r="IK16">
            <v>0</v>
          </cell>
          <cell r="IL16">
            <v>0</v>
          </cell>
          <cell r="IM16">
            <v>0</v>
          </cell>
          <cell r="IN16">
            <v>0</v>
          </cell>
          <cell r="IO16">
            <v>0</v>
          </cell>
          <cell r="IP16">
            <v>0</v>
          </cell>
          <cell r="IQ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  <cell r="FX17">
            <v>0</v>
          </cell>
          <cell r="FY17">
            <v>0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  <cell r="GG17">
            <v>0</v>
          </cell>
          <cell r="GH17">
            <v>0</v>
          </cell>
          <cell r="GI17">
            <v>0</v>
          </cell>
          <cell r="GJ17">
            <v>0</v>
          </cell>
          <cell r="GK17">
            <v>0</v>
          </cell>
          <cell r="GL17">
            <v>0</v>
          </cell>
          <cell r="GM17">
            <v>0</v>
          </cell>
          <cell r="GN17">
            <v>0</v>
          </cell>
          <cell r="GO17">
            <v>0</v>
          </cell>
          <cell r="GP17">
            <v>0</v>
          </cell>
          <cell r="GQ17">
            <v>0</v>
          </cell>
          <cell r="GR17">
            <v>0</v>
          </cell>
          <cell r="GS17">
            <v>0</v>
          </cell>
          <cell r="GT17">
            <v>0</v>
          </cell>
          <cell r="GU17">
            <v>0</v>
          </cell>
          <cell r="GV17">
            <v>0</v>
          </cell>
          <cell r="GW17">
            <v>0</v>
          </cell>
          <cell r="GX17">
            <v>0</v>
          </cell>
          <cell r="GY17">
            <v>0</v>
          </cell>
          <cell r="GZ17">
            <v>0</v>
          </cell>
          <cell r="HA17">
            <v>0</v>
          </cell>
          <cell r="HB17">
            <v>0</v>
          </cell>
          <cell r="HC17">
            <v>0</v>
          </cell>
          <cell r="HD17">
            <v>0</v>
          </cell>
          <cell r="HE17">
            <v>0</v>
          </cell>
          <cell r="HF17">
            <v>0</v>
          </cell>
          <cell r="HG17">
            <v>0</v>
          </cell>
          <cell r="HH17">
            <v>0</v>
          </cell>
          <cell r="HI17">
            <v>0</v>
          </cell>
          <cell r="HJ17">
            <v>0</v>
          </cell>
          <cell r="HK17">
            <v>0</v>
          </cell>
          <cell r="HL17">
            <v>0</v>
          </cell>
          <cell r="HM17">
            <v>0</v>
          </cell>
          <cell r="HN17">
            <v>0</v>
          </cell>
          <cell r="HO17">
            <v>0</v>
          </cell>
          <cell r="HP17">
            <v>0</v>
          </cell>
          <cell r="HQ17">
            <v>0</v>
          </cell>
          <cell r="HR17">
            <v>0</v>
          </cell>
          <cell r="HS17">
            <v>0</v>
          </cell>
          <cell r="HT17">
            <v>0</v>
          </cell>
          <cell r="HU17">
            <v>0</v>
          </cell>
          <cell r="HV17">
            <v>0</v>
          </cell>
          <cell r="HW17">
            <v>0</v>
          </cell>
          <cell r="HX17">
            <v>0</v>
          </cell>
          <cell r="HY17">
            <v>0</v>
          </cell>
          <cell r="HZ17">
            <v>0</v>
          </cell>
          <cell r="IA17">
            <v>0</v>
          </cell>
          <cell r="IB17">
            <v>0</v>
          </cell>
          <cell r="IC17">
            <v>0</v>
          </cell>
          <cell r="ID17">
            <v>0</v>
          </cell>
          <cell r="IE17">
            <v>0</v>
          </cell>
          <cell r="IF17">
            <v>0</v>
          </cell>
          <cell r="IG17">
            <v>0</v>
          </cell>
          <cell r="IH17">
            <v>0</v>
          </cell>
          <cell r="II17">
            <v>0</v>
          </cell>
          <cell r="IJ17">
            <v>0</v>
          </cell>
          <cell r="IK17">
            <v>0</v>
          </cell>
          <cell r="IL17">
            <v>0</v>
          </cell>
          <cell r="IM17">
            <v>0</v>
          </cell>
          <cell r="IN17">
            <v>0</v>
          </cell>
          <cell r="IO17">
            <v>0</v>
          </cell>
          <cell r="IP17">
            <v>0</v>
          </cell>
          <cell r="IQ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  <cell r="FX18">
            <v>0</v>
          </cell>
          <cell r="FY18">
            <v>0</v>
          </cell>
          <cell r="FZ18">
            <v>0</v>
          </cell>
          <cell r="GA18">
            <v>0</v>
          </cell>
          <cell r="GB18">
            <v>0</v>
          </cell>
          <cell r="GC18">
            <v>0</v>
          </cell>
          <cell r="GD18">
            <v>0</v>
          </cell>
          <cell r="GE18">
            <v>0</v>
          </cell>
          <cell r="GF18">
            <v>0</v>
          </cell>
          <cell r="GG18">
            <v>0</v>
          </cell>
          <cell r="GH18">
            <v>0</v>
          </cell>
          <cell r="GI18">
            <v>0</v>
          </cell>
          <cell r="GJ18">
            <v>0</v>
          </cell>
          <cell r="GK18">
            <v>0</v>
          </cell>
          <cell r="GL18">
            <v>0</v>
          </cell>
          <cell r="GM18">
            <v>0</v>
          </cell>
          <cell r="GN18">
            <v>0</v>
          </cell>
          <cell r="GO18">
            <v>0</v>
          </cell>
          <cell r="GP18">
            <v>0</v>
          </cell>
          <cell r="GQ18">
            <v>0</v>
          </cell>
          <cell r="GR18">
            <v>0</v>
          </cell>
          <cell r="GS18">
            <v>0</v>
          </cell>
          <cell r="GT18">
            <v>0</v>
          </cell>
          <cell r="GU18">
            <v>0</v>
          </cell>
          <cell r="GV18">
            <v>0</v>
          </cell>
          <cell r="GW18">
            <v>0</v>
          </cell>
          <cell r="GX18">
            <v>0</v>
          </cell>
          <cell r="GY18">
            <v>0</v>
          </cell>
          <cell r="GZ18">
            <v>0</v>
          </cell>
          <cell r="HA18">
            <v>0</v>
          </cell>
          <cell r="HB18">
            <v>0</v>
          </cell>
          <cell r="HC18">
            <v>0</v>
          </cell>
          <cell r="HD18">
            <v>0</v>
          </cell>
          <cell r="HE18">
            <v>0</v>
          </cell>
          <cell r="HF18">
            <v>0</v>
          </cell>
          <cell r="HG18">
            <v>0</v>
          </cell>
          <cell r="HH18">
            <v>0</v>
          </cell>
          <cell r="HI18">
            <v>0</v>
          </cell>
          <cell r="HJ18">
            <v>0</v>
          </cell>
          <cell r="HK18">
            <v>0</v>
          </cell>
          <cell r="HL18">
            <v>0</v>
          </cell>
          <cell r="HM18">
            <v>0</v>
          </cell>
          <cell r="HN18">
            <v>0</v>
          </cell>
          <cell r="HO18">
            <v>0</v>
          </cell>
          <cell r="HP18">
            <v>0</v>
          </cell>
          <cell r="HQ18">
            <v>0</v>
          </cell>
          <cell r="HR18">
            <v>0</v>
          </cell>
          <cell r="HS18">
            <v>0</v>
          </cell>
          <cell r="HT18">
            <v>0</v>
          </cell>
          <cell r="HU18">
            <v>0</v>
          </cell>
          <cell r="HV18">
            <v>0</v>
          </cell>
          <cell r="HW18">
            <v>0</v>
          </cell>
          <cell r="HX18">
            <v>0</v>
          </cell>
          <cell r="HY18">
            <v>0</v>
          </cell>
          <cell r="HZ18">
            <v>0</v>
          </cell>
          <cell r="IA18">
            <v>0</v>
          </cell>
          <cell r="IB18">
            <v>0</v>
          </cell>
          <cell r="IC18">
            <v>0</v>
          </cell>
          <cell r="ID18">
            <v>0</v>
          </cell>
          <cell r="IE18">
            <v>0</v>
          </cell>
          <cell r="IF18">
            <v>0</v>
          </cell>
          <cell r="IG18">
            <v>0</v>
          </cell>
          <cell r="IH18">
            <v>0</v>
          </cell>
          <cell r="II18">
            <v>0</v>
          </cell>
          <cell r="IJ18">
            <v>0</v>
          </cell>
          <cell r="IK18">
            <v>0</v>
          </cell>
          <cell r="IL18">
            <v>0</v>
          </cell>
          <cell r="IM18">
            <v>0</v>
          </cell>
          <cell r="IN18">
            <v>0</v>
          </cell>
          <cell r="IO18">
            <v>0</v>
          </cell>
          <cell r="IP18">
            <v>0</v>
          </cell>
          <cell r="IQ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  <cell r="FX19">
            <v>0</v>
          </cell>
          <cell r="FY19">
            <v>0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0</v>
          </cell>
          <cell r="GE19">
            <v>0</v>
          </cell>
          <cell r="GF19">
            <v>0</v>
          </cell>
          <cell r="GG19">
            <v>0</v>
          </cell>
          <cell r="GH19">
            <v>0</v>
          </cell>
          <cell r="GI19">
            <v>0</v>
          </cell>
          <cell r="GJ19">
            <v>0</v>
          </cell>
          <cell r="GK19">
            <v>0</v>
          </cell>
          <cell r="GL19">
            <v>0</v>
          </cell>
          <cell r="GM19">
            <v>0</v>
          </cell>
          <cell r="GN19">
            <v>0</v>
          </cell>
          <cell r="GO19">
            <v>0</v>
          </cell>
          <cell r="GP19">
            <v>0</v>
          </cell>
          <cell r="GQ19">
            <v>0</v>
          </cell>
          <cell r="GR19">
            <v>0</v>
          </cell>
          <cell r="GS19">
            <v>0</v>
          </cell>
          <cell r="GT19">
            <v>0</v>
          </cell>
          <cell r="GU19">
            <v>0</v>
          </cell>
          <cell r="GV19">
            <v>0</v>
          </cell>
          <cell r="GW19">
            <v>0</v>
          </cell>
          <cell r="GX19">
            <v>0</v>
          </cell>
          <cell r="GY19">
            <v>0</v>
          </cell>
          <cell r="GZ19">
            <v>0</v>
          </cell>
          <cell r="HA19">
            <v>0</v>
          </cell>
          <cell r="HB19">
            <v>0</v>
          </cell>
          <cell r="HC19">
            <v>0</v>
          </cell>
          <cell r="HD19">
            <v>0</v>
          </cell>
          <cell r="HE19">
            <v>0</v>
          </cell>
          <cell r="HF19">
            <v>0</v>
          </cell>
          <cell r="HG19">
            <v>0</v>
          </cell>
          <cell r="HH19">
            <v>0</v>
          </cell>
          <cell r="HI19">
            <v>0</v>
          </cell>
          <cell r="HJ19">
            <v>0</v>
          </cell>
          <cell r="HK19">
            <v>0</v>
          </cell>
          <cell r="HL19">
            <v>0</v>
          </cell>
          <cell r="HM19">
            <v>0</v>
          </cell>
          <cell r="HN19">
            <v>0</v>
          </cell>
          <cell r="HO19">
            <v>0</v>
          </cell>
          <cell r="HP19">
            <v>0</v>
          </cell>
          <cell r="HQ19">
            <v>0</v>
          </cell>
          <cell r="HR19">
            <v>0</v>
          </cell>
          <cell r="HS19">
            <v>0</v>
          </cell>
          <cell r="HT19">
            <v>0</v>
          </cell>
          <cell r="HU19">
            <v>0</v>
          </cell>
          <cell r="HV19">
            <v>0</v>
          </cell>
          <cell r="HW19">
            <v>0</v>
          </cell>
          <cell r="HX19">
            <v>0</v>
          </cell>
          <cell r="HY19">
            <v>0</v>
          </cell>
          <cell r="HZ19">
            <v>0</v>
          </cell>
          <cell r="IA19">
            <v>0</v>
          </cell>
          <cell r="IB19">
            <v>0</v>
          </cell>
          <cell r="IC19">
            <v>0</v>
          </cell>
          <cell r="ID19">
            <v>0</v>
          </cell>
          <cell r="IE19">
            <v>0</v>
          </cell>
          <cell r="IF19">
            <v>0</v>
          </cell>
          <cell r="IG19">
            <v>0</v>
          </cell>
          <cell r="IH19">
            <v>0</v>
          </cell>
          <cell r="II19">
            <v>0</v>
          </cell>
          <cell r="IJ19">
            <v>0</v>
          </cell>
          <cell r="IK19">
            <v>0</v>
          </cell>
          <cell r="IL19">
            <v>0</v>
          </cell>
          <cell r="IM19">
            <v>0</v>
          </cell>
          <cell r="IN19">
            <v>0</v>
          </cell>
          <cell r="IO19">
            <v>0</v>
          </cell>
          <cell r="IP19">
            <v>0</v>
          </cell>
          <cell r="IQ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  <cell r="FX20">
            <v>0</v>
          </cell>
          <cell r="FY20">
            <v>0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0</v>
          </cell>
          <cell r="GE20">
            <v>0</v>
          </cell>
          <cell r="GF20">
            <v>0</v>
          </cell>
          <cell r="GG20">
            <v>0</v>
          </cell>
          <cell r="GH20">
            <v>0</v>
          </cell>
          <cell r="GI20">
            <v>0</v>
          </cell>
          <cell r="GJ20">
            <v>0</v>
          </cell>
          <cell r="GK20">
            <v>0</v>
          </cell>
          <cell r="GL20">
            <v>0</v>
          </cell>
          <cell r="GM20">
            <v>0</v>
          </cell>
          <cell r="GN20">
            <v>0</v>
          </cell>
          <cell r="GO20">
            <v>0</v>
          </cell>
          <cell r="GP20">
            <v>0</v>
          </cell>
          <cell r="GQ20">
            <v>0</v>
          </cell>
          <cell r="GR20">
            <v>0</v>
          </cell>
          <cell r="GS20">
            <v>0</v>
          </cell>
          <cell r="GT20">
            <v>0</v>
          </cell>
          <cell r="GU20">
            <v>0</v>
          </cell>
          <cell r="GV20">
            <v>0</v>
          </cell>
          <cell r="GW20">
            <v>0</v>
          </cell>
          <cell r="GX20">
            <v>0</v>
          </cell>
          <cell r="GY20">
            <v>0</v>
          </cell>
          <cell r="GZ20">
            <v>0</v>
          </cell>
          <cell r="HA20">
            <v>0</v>
          </cell>
          <cell r="HB20">
            <v>0</v>
          </cell>
          <cell r="HC20">
            <v>0</v>
          </cell>
          <cell r="HD20">
            <v>0</v>
          </cell>
          <cell r="HE20">
            <v>0</v>
          </cell>
          <cell r="HF20">
            <v>0</v>
          </cell>
          <cell r="HG20">
            <v>0</v>
          </cell>
          <cell r="HH20">
            <v>0</v>
          </cell>
          <cell r="HI20">
            <v>0</v>
          </cell>
          <cell r="HJ20">
            <v>0</v>
          </cell>
          <cell r="HK20">
            <v>0</v>
          </cell>
          <cell r="HL20">
            <v>0</v>
          </cell>
          <cell r="HM20">
            <v>0</v>
          </cell>
          <cell r="HN20">
            <v>0</v>
          </cell>
          <cell r="HO20">
            <v>0</v>
          </cell>
          <cell r="HP20">
            <v>0</v>
          </cell>
          <cell r="HQ20">
            <v>0</v>
          </cell>
          <cell r="HR20">
            <v>0</v>
          </cell>
          <cell r="HS20">
            <v>0</v>
          </cell>
          <cell r="HT20">
            <v>0</v>
          </cell>
          <cell r="HU20">
            <v>0</v>
          </cell>
          <cell r="HV20">
            <v>0</v>
          </cell>
          <cell r="HW20">
            <v>0</v>
          </cell>
          <cell r="HX20">
            <v>0</v>
          </cell>
          <cell r="HY20">
            <v>0</v>
          </cell>
          <cell r="HZ20">
            <v>0</v>
          </cell>
          <cell r="IA20">
            <v>0</v>
          </cell>
          <cell r="IB20">
            <v>0</v>
          </cell>
          <cell r="IC20">
            <v>0</v>
          </cell>
          <cell r="ID20">
            <v>0</v>
          </cell>
          <cell r="IE20">
            <v>0</v>
          </cell>
          <cell r="IF20">
            <v>0</v>
          </cell>
          <cell r="IG20">
            <v>0</v>
          </cell>
          <cell r="IH20">
            <v>0</v>
          </cell>
          <cell r="II20">
            <v>0</v>
          </cell>
          <cell r="IJ20">
            <v>0</v>
          </cell>
          <cell r="IK20">
            <v>0</v>
          </cell>
          <cell r="IL20">
            <v>0</v>
          </cell>
          <cell r="IM20">
            <v>0</v>
          </cell>
          <cell r="IN20">
            <v>0</v>
          </cell>
          <cell r="IO20">
            <v>0</v>
          </cell>
          <cell r="IP20">
            <v>0</v>
          </cell>
          <cell r="IQ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  <cell r="FX21">
            <v>0</v>
          </cell>
          <cell r="FY21">
            <v>0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0</v>
          </cell>
          <cell r="GE21">
            <v>0</v>
          </cell>
          <cell r="GF21">
            <v>0</v>
          </cell>
          <cell r="GG21">
            <v>0</v>
          </cell>
          <cell r="GH21">
            <v>0</v>
          </cell>
          <cell r="GI21">
            <v>0</v>
          </cell>
          <cell r="GJ21">
            <v>0</v>
          </cell>
          <cell r="GK21">
            <v>0</v>
          </cell>
          <cell r="GL21">
            <v>0</v>
          </cell>
          <cell r="GM21">
            <v>0</v>
          </cell>
          <cell r="GN21">
            <v>0</v>
          </cell>
          <cell r="GO21">
            <v>0</v>
          </cell>
          <cell r="GP21">
            <v>0</v>
          </cell>
          <cell r="GQ21">
            <v>0</v>
          </cell>
          <cell r="GR21">
            <v>0</v>
          </cell>
          <cell r="GS21">
            <v>0</v>
          </cell>
          <cell r="GT21">
            <v>0</v>
          </cell>
          <cell r="GU21">
            <v>0</v>
          </cell>
          <cell r="GV21">
            <v>0</v>
          </cell>
          <cell r="GW21">
            <v>0</v>
          </cell>
          <cell r="GX21">
            <v>0</v>
          </cell>
          <cell r="GY21">
            <v>0</v>
          </cell>
          <cell r="GZ21">
            <v>0</v>
          </cell>
          <cell r="HA21">
            <v>0</v>
          </cell>
          <cell r="HB21">
            <v>0</v>
          </cell>
          <cell r="HC21">
            <v>0</v>
          </cell>
          <cell r="HD21">
            <v>0</v>
          </cell>
          <cell r="HE21">
            <v>0</v>
          </cell>
          <cell r="HF21">
            <v>0</v>
          </cell>
          <cell r="HG21">
            <v>0</v>
          </cell>
          <cell r="HH21">
            <v>0</v>
          </cell>
          <cell r="HI21">
            <v>0</v>
          </cell>
          <cell r="HJ21">
            <v>0</v>
          </cell>
          <cell r="HK21">
            <v>0</v>
          </cell>
          <cell r="HL21">
            <v>0</v>
          </cell>
          <cell r="HM21">
            <v>0</v>
          </cell>
          <cell r="HN21">
            <v>0</v>
          </cell>
          <cell r="HO21">
            <v>0</v>
          </cell>
          <cell r="HP21">
            <v>0</v>
          </cell>
          <cell r="HQ21">
            <v>0</v>
          </cell>
          <cell r="HR21">
            <v>0</v>
          </cell>
          <cell r="HS21">
            <v>0</v>
          </cell>
          <cell r="HT21">
            <v>0</v>
          </cell>
          <cell r="HU21">
            <v>0</v>
          </cell>
          <cell r="HV21">
            <v>0</v>
          </cell>
          <cell r="HW21">
            <v>0</v>
          </cell>
          <cell r="HX21">
            <v>0</v>
          </cell>
          <cell r="HY21">
            <v>0</v>
          </cell>
          <cell r="HZ21">
            <v>0</v>
          </cell>
          <cell r="IA21">
            <v>0</v>
          </cell>
          <cell r="IB21">
            <v>0</v>
          </cell>
          <cell r="IC21">
            <v>0</v>
          </cell>
          <cell r="ID21">
            <v>0</v>
          </cell>
          <cell r="IE21">
            <v>0</v>
          </cell>
          <cell r="IF21">
            <v>0</v>
          </cell>
          <cell r="IG21">
            <v>0</v>
          </cell>
          <cell r="IH21">
            <v>0</v>
          </cell>
          <cell r="II21">
            <v>0</v>
          </cell>
          <cell r="IJ21">
            <v>0</v>
          </cell>
          <cell r="IK21">
            <v>0</v>
          </cell>
          <cell r="IL21">
            <v>0</v>
          </cell>
          <cell r="IM21">
            <v>0</v>
          </cell>
          <cell r="IN21">
            <v>0</v>
          </cell>
          <cell r="IO21">
            <v>0</v>
          </cell>
          <cell r="IP21">
            <v>0</v>
          </cell>
          <cell r="IQ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  <cell r="FX22">
            <v>0</v>
          </cell>
          <cell r="FY22">
            <v>0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  <cell r="GG22">
            <v>0</v>
          </cell>
          <cell r="GH22">
            <v>0</v>
          </cell>
          <cell r="GI22">
            <v>0</v>
          </cell>
          <cell r="GJ22">
            <v>0</v>
          </cell>
          <cell r="GK22">
            <v>0</v>
          </cell>
          <cell r="GL22">
            <v>0</v>
          </cell>
          <cell r="GM22">
            <v>0</v>
          </cell>
          <cell r="GN22">
            <v>0</v>
          </cell>
          <cell r="GO22">
            <v>0</v>
          </cell>
          <cell r="GP22">
            <v>0</v>
          </cell>
          <cell r="GQ22">
            <v>0</v>
          </cell>
          <cell r="GR22">
            <v>0</v>
          </cell>
          <cell r="GS22">
            <v>0</v>
          </cell>
          <cell r="GT22">
            <v>0</v>
          </cell>
          <cell r="GU22">
            <v>0</v>
          </cell>
          <cell r="GV22">
            <v>0</v>
          </cell>
          <cell r="GW22">
            <v>0</v>
          </cell>
          <cell r="GX22">
            <v>0</v>
          </cell>
          <cell r="GY22">
            <v>0</v>
          </cell>
          <cell r="GZ22">
            <v>0</v>
          </cell>
          <cell r="HA22">
            <v>0</v>
          </cell>
          <cell r="HB22">
            <v>0</v>
          </cell>
          <cell r="HC22">
            <v>0</v>
          </cell>
          <cell r="HD22">
            <v>0</v>
          </cell>
          <cell r="HE22">
            <v>0</v>
          </cell>
          <cell r="HF22">
            <v>0</v>
          </cell>
          <cell r="HG22">
            <v>0</v>
          </cell>
          <cell r="HH22">
            <v>0</v>
          </cell>
          <cell r="HI22">
            <v>0</v>
          </cell>
          <cell r="HJ22">
            <v>0</v>
          </cell>
          <cell r="HK22">
            <v>0</v>
          </cell>
          <cell r="HL22">
            <v>0</v>
          </cell>
          <cell r="HM22">
            <v>0</v>
          </cell>
          <cell r="HN22">
            <v>0</v>
          </cell>
          <cell r="HO22">
            <v>0</v>
          </cell>
          <cell r="HP22">
            <v>0</v>
          </cell>
          <cell r="HQ22">
            <v>0</v>
          </cell>
          <cell r="HR22">
            <v>0</v>
          </cell>
          <cell r="HS22">
            <v>0</v>
          </cell>
          <cell r="HT22">
            <v>0</v>
          </cell>
          <cell r="HU22">
            <v>0</v>
          </cell>
          <cell r="HV22">
            <v>0</v>
          </cell>
          <cell r="HW22">
            <v>0</v>
          </cell>
          <cell r="HX22">
            <v>0</v>
          </cell>
          <cell r="HY22">
            <v>0</v>
          </cell>
          <cell r="HZ22">
            <v>0</v>
          </cell>
          <cell r="IA22">
            <v>0</v>
          </cell>
          <cell r="IB22">
            <v>0</v>
          </cell>
          <cell r="IC22">
            <v>0</v>
          </cell>
          <cell r="ID22">
            <v>0</v>
          </cell>
          <cell r="IE22">
            <v>0</v>
          </cell>
          <cell r="IF22">
            <v>0</v>
          </cell>
          <cell r="IG22">
            <v>0</v>
          </cell>
          <cell r="IH22">
            <v>0</v>
          </cell>
          <cell r="II22">
            <v>0</v>
          </cell>
          <cell r="IJ22">
            <v>0</v>
          </cell>
          <cell r="IK22">
            <v>0</v>
          </cell>
          <cell r="IL22">
            <v>0</v>
          </cell>
          <cell r="IM22">
            <v>0</v>
          </cell>
          <cell r="IN22">
            <v>0</v>
          </cell>
          <cell r="IO22">
            <v>0</v>
          </cell>
          <cell r="IP22">
            <v>0</v>
          </cell>
          <cell r="IQ22">
            <v>0</v>
          </cell>
        </row>
        <row r="23">
          <cell r="B23">
            <v>20.515999999999998</v>
          </cell>
          <cell r="C23">
            <v>12.93</v>
          </cell>
          <cell r="D23">
            <v>38.17</v>
          </cell>
          <cell r="E23">
            <v>17.286999999999999</v>
          </cell>
          <cell r="F23">
            <v>20.882999999999999</v>
          </cell>
          <cell r="G23">
            <v>32.914000000000001</v>
          </cell>
          <cell r="H23">
            <v>8.3219999999999992</v>
          </cell>
          <cell r="I23">
            <v>24.591999999999999</v>
          </cell>
          <cell r="J23">
            <v>110.899</v>
          </cell>
          <cell r="K23">
            <v>57.743000000000002</v>
          </cell>
          <cell r="L23">
            <v>53.155999999999999</v>
          </cell>
          <cell r="M23">
            <v>59.627000000000002</v>
          </cell>
          <cell r="N23">
            <v>39.405999999999999</v>
          </cell>
          <cell r="O23">
            <v>20.221</v>
          </cell>
          <cell r="P23">
            <v>30.564</v>
          </cell>
          <cell r="Q23">
            <v>12.515000000000001</v>
          </cell>
          <cell r="R23">
            <v>18.048999999999999</v>
          </cell>
          <cell r="S23">
            <v>20.709</v>
          </cell>
          <cell r="T23">
            <v>5.8220000000000001</v>
          </cell>
          <cell r="U23">
            <v>14.887</v>
          </cell>
          <cell r="V23">
            <v>196.97800000000001</v>
          </cell>
          <cell r="W23">
            <v>106.378</v>
          </cell>
          <cell r="X23">
            <v>90.6</v>
          </cell>
          <cell r="Y23">
            <v>111.655</v>
          </cell>
          <cell r="Z23">
            <v>52.295000000000002</v>
          </cell>
          <cell r="AA23">
            <v>59.36</v>
          </cell>
          <cell r="AB23">
            <v>390.3</v>
          </cell>
          <cell r="AC23">
            <v>204.20099999999999</v>
          </cell>
          <cell r="AD23">
            <v>186.09899999999999</v>
          </cell>
          <cell r="AE23">
            <v>3090.7550000000001</v>
          </cell>
          <cell r="AF23">
            <v>1652.0809999999999</v>
          </cell>
          <cell r="AG23">
            <v>1438.675</v>
          </cell>
          <cell r="AH23">
            <v>2492.0749999999998</v>
          </cell>
          <cell r="AI23">
            <v>1261.086</v>
          </cell>
          <cell r="AJ23">
            <v>1230.9880000000001</v>
          </cell>
          <cell r="AK23">
            <v>2372.0219999999999</v>
          </cell>
          <cell r="AL23">
            <v>1205.171</v>
          </cell>
          <cell r="AM23">
            <v>1166.8510000000001</v>
          </cell>
          <cell r="AN23">
            <v>64.367999999999995</v>
          </cell>
          <cell r="AO23">
            <v>31.937000000000001</v>
          </cell>
          <cell r="AP23">
            <v>32.43</v>
          </cell>
          <cell r="AQ23">
            <v>55.231000000000002</v>
          </cell>
          <cell r="AR23">
            <v>23.524999999999999</v>
          </cell>
          <cell r="AS23">
            <v>31.707000000000001</v>
          </cell>
          <cell r="AT23">
            <v>1959.375</v>
          </cell>
          <cell r="AU23">
            <v>1029.538</v>
          </cell>
          <cell r="AV23">
            <v>929.83699999999999</v>
          </cell>
          <cell r="AW23">
            <v>137.208</v>
          </cell>
          <cell r="AX23">
            <v>49.405999999999999</v>
          </cell>
          <cell r="AY23">
            <v>87.802000000000007</v>
          </cell>
          <cell r="AZ23">
            <v>44.53</v>
          </cell>
          <cell r="BA23">
            <v>28.263999999999999</v>
          </cell>
          <cell r="BB23">
            <v>16.265999999999998</v>
          </cell>
          <cell r="BC23">
            <v>40.872999999999998</v>
          </cell>
          <cell r="BD23">
            <v>11.693</v>
          </cell>
          <cell r="BE23">
            <v>29.181000000000001</v>
          </cell>
          <cell r="BF23">
            <v>51.805</v>
          </cell>
          <cell r="BG23">
            <v>9.4489999999999998</v>
          </cell>
          <cell r="BH23">
            <v>42.356000000000002</v>
          </cell>
          <cell r="BI23">
            <v>101.64400000000001</v>
          </cell>
          <cell r="BJ23">
            <v>35.616999999999997</v>
          </cell>
          <cell r="BK23">
            <v>66.027000000000001</v>
          </cell>
          <cell r="BL23">
            <v>31.274000000000001</v>
          </cell>
          <cell r="BM23">
            <v>20.097000000000001</v>
          </cell>
          <cell r="BN23">
            <v>11.176</v>
          </cell>
          <cell r="BO23">
            <v>34.645000000000003</v>
          </cell>
          <cell r="BP23">
            <v>8.6720000000000006</v>
          </cell>
          <cell r="BQ23">
            <v>25.972999999999999</v>
          </cell>
          <cell r="BR23">
            <v>35.725000000000001</v>
          </cell>
          <cell r="BS23">
            <v>6.8479999999999999</v>
          </cell>
          <cell r="BT23">
            <v>28.876999999999999</v>
          </cell>
          <cell r="BU23">
            <v>293.84800000000001</v>
          </cell>
          <cell r="BV23">
            <v>146.52600000000001</v>
          </cell>
          <cell r="BW23">
            <v>147.322</v>
          </cell>
          <cell r="BX23">
            <v>266.70499999999998</v>
          </cell>
          <cell r="BY23">
            <v>140.33099999999999</v>
          </cell>
          <cell r="BZ23">
            <v>126.375</v>
          </cell>
          <cell r="CA23">
            <v>2225.37</v>
          </cell>
          <cell r="CB23">
            <v>1120.7560000000001</v>
          </cell>
          <cell r="CC23">
            <v>1104.614</v>
          </cell>
          <cell r="CD23">
            <v>222.80600000000001</v>
          </cell>
          <cell r="CE23">
            <v>107.655</v>
          </cell>
          <cell r="CF23">
            <v>115.151</v>
          </cell>
          <cell r="CG23">
            <v>2269.2689999999998</v>
          </cell>
          <cell r="CH23">
            <v>1153.431</v>
          </cell>
          <cell r="CI23">
            <v>1115.838</v>
          </cell>
          <cell r="CJ23">
            <v>369.86</v>
          </cell>
          <cell r="CK23">
            <v>184.79900000000001</v>
          </cell>
          <cell r="CL23">
            <v>185.06100000000001</v>
          </cell>
          <cell r="CM23">
            <v>147.054</v>
          </cell>
          <cell r="CN23">
            <v>77.143000000000001</v>
          </cell>
          <cell r="CO23">
            <v>69.91</v>
          </cell>
          <cell r="CP23">
            <v>103.154</v>
          </cell>
          <cell r="CQ23">
            <v>44.468000000000004</v>
          </cell>
          <cell r="CR23">
            <v>58.686</v>
          </cell>
          <cell r="CS23">
            <v>119.652</v>
          </cell>
          <cell r="CT23">
            <v>63.186999999999998</v>
          </cell>
          <cell r="CU23">
            <v>56.463999999999999</v>
          </cell>
          <cell r="CV23">
            <v>2122.2150000000001</v>
          </cell>
          <cell r="CW23">
            <v>1076.288</v>
          </cell>
          <cell r="CX23">
            <v>1045.9269999999999</v>
          </cell>
          <cell r="CY23">
            <v>598.67999999999995</v>
          </cell>
          <cell r="CZ23">
            <v>390.99400000000003</v>
          </cell>
          <cell r="DA23">
            <v>207.68600000000001</v>
          </cell>
          <cell r="DB23">
            <v>407.517</v>
          </cell>
          <cell r="DC23">
            <v>268.214</v>
          </cell>
          <cell r="DD23">
            <v>139.303</v>
          </cell>
          <cell r="DE23">
            <v>26.167999999999999</v>
          </cell>
          <cell r="DF23">
            <v>15.579000000000001</v>
          </cell>
          <cell r="DG23">
            <v>10.589</v>
          </cell>
          <cell r="DH23">
            <v>8.4969999999999999</v>
          </cell>
          <cell r="DI23">
            <v>7.1740000000000004</v>
          </cell>
          <cell r="DJ23">
            <v>1.323</v>
          </cell>
          <cell r="DK23">
            <v>7.2709999999999999</v>
          </cell>
          <cell r="DL23">
            <v>3.9430000000000001</v>
          </cell>
          <cell r="DM23">
            <v>3.3279999999999998</v>
          </cell>
          <cell r="DN23">
            <v>10.401</v>
          </cell>
          <cell r="DO23">
            <v>4.4619999999999997</v>
          </cell>
          <cell r="DP23">
            <v>5.9390000000000001</v>
          </cell>
          <cell r="DQ23">
            <v>29.312999999999999</v>
          </cell>
          <cell r="DR23">
            <v>16.466999999999999</v>
          </cell>
          <cell r="DS23">
            <v>12.846</v>
          </cell>
          <cell r="DT23">
            <v>5.5739999999999998</v>
          </cell>
          <cell r="DU23">
            <v>4.4450000000000003</v>
          </cell>
          <cell r="DV23">
            <v>1.1299999999999999</v>
          </cell>
          <cell r="DW23">
            <v>12.702999999999999</v>
          </cell>
          <cell r="DX23">
            <v>7.0339999999999998</v>
          </cell>
          <cell r="DY23">
            <v>5.6680000000000001</v>
          </cell>
          <cell r="DZ23">
            <v>11.036</v>
          </cell>
          <cell r="EA23">
            <v>4.9880000000000004</v>
          </cell>
          <cell r="EB23">
            <v>6.048</v>
          </cell>
          <cell r="EC23">
            <v>135.68199999999999</v>
          </cell>
          <cell r="ED23">
            <v>90.733999999999995</v>
          </cell>
          <cell r="EE23">
            <v>44.948</v>
          </cell>
          <cell r="EF23">
            <v>3052.6120000000001</v>
          </cell>
          <cell r="EG23">
            <v>1657.0340000000001</v>
          </cell>
          <cell r="EH23">
            <v>1395.579</v>
          </cell>
          <cell r="EI23">
            <v>571.61800000000005</v>
          </cell>
          <cell r="EJ23">
            <v>309.12200000000001</v>
          </cell>
          <cell r="EK23">
            <v>262.49599999999998</v>
          </cell>
          <cell r="EL23">
            <v>246.18</v>
          </cell>
          <cell r="EM23">
            <v>142.41399999999999</v>
          </cell>
          <cell r="EN23">
            <v>103.76600000000001</v>
          </cell>
          <cell r="EO23">
            <v>118.79900000000001</v>
          </cell>
          <cell r="EP23">
            <v>73.387</v>
          </cell>
          <cell r="EQ23">
            <v>45.411999999999999</v>
          </cell>
          <cell r="ER23">
            <v>127.38</v>
          </cell>
          <cell r="ES23">
            <v>69.027000000000001</v>
          </cell>
          <cell r="ET23">
            <v>58.353999999999999</v>
          </cell>
          <cell r="EU23">
            <v>142.51</v>
          </cell>
          <cell r="EV23">
            <v>85.495000000000005</v>
          </cell>
          <cell r="EW23">
            <v>57.015999999999998</v>
          </cell>
          <cell r="EX23">
            <v>103.669</v>
          </cell>
          <cell r="EY23">
            <v>56.918999999999997</v>
          </cell>
          <cell r="EZ23">
            <v>46.75</v>
          </cell>
          <cell r="FA23">
            <v>71.5</v>
          </cell>
          <cell r="FB23">
            <v>45.363999999999997</v>
          </cell>
          <cell r="FC23">
            <v>26.135999999999999</v>
          </cell>
          <cell r="FD23">
            <v>86.096999999999994</v>
          </cell>
          <cell r="FE23">
            <v>50.247</v>
          </cell>
          <cell r="FF23">
            <v>35.85</v>
          </cell>
          <cell r="FG23">
            <v>33.844999999999999</v>
          </cell>
          <cell r="FH23">
            <v>24.164999999999999</v>
          </cell>
          <cell r="FI23">
            <v>9.68</v>
          </cell>
          <cell r="FJ23">
            <v>36.731000000000002</v>
          </cell>
          <cell r="FK23">
            <v>22.298999999999999</v>
          </cell>
          <cell r="FL23">
            <v>14.433</v>
          </cell>
          <cell r="FM23">
            <v>15.52</v>
          </cell>
          <cell r="FN23">
            <v>3.7829999999999999</v>
          </cell>
          <cell r="FO23">
            <v>11.737</v>
          </cell>
          <cell r="FP23">
            <v>88.581999999999994</v>
          </cell>
          <cell r="FQ23">
            <v>46.802999999999997</v>
          </cell>
          <cell r="FR23">
            <v>41.779000000000003</v>
          </cell>
          <cell r="FS23">
            <v>44.540999999999997</v>
          </cell>
          <cell r="FT23">
            <v>31.318000000000001</v>
          </cell>
          <cell r="FU23">
            <v>13.224</v>
          </cell>
          <cell r="FV23">
            <v>21.308</v>
          </cell>
          <cell r="FW23">
            <v>9.7360000000000007</v>
          </cell>
          <cell r="FX23">
            <v>11.571999999999999</v>
          </cell>
          <cell r="FY23">
            <v>22.733000000000001</v>
          </cell>
          <cell r="FZ23">
            <v>5.7489999999999997</v>
          </cell>
          <cell r="GA23">
            <v>16.984000000000002</v>
          </cell>
          <cell r="GB23">
            <v>167.46899999999999</v>
          </cell>
          <cell r="GC23">
            <v>100.264</v>
          </cell>
          <cell r="GD23">
            <v>67.204999999999998</v>
          </cell>
          <cell r="GE23">
            <v>78.709999999999994</v>
          </cell>
          <cell r="GF23">
            <v>42.149000000000001</v>
          </cell>
          <cell r="GG23">
            <v>36.561</v>
          </cell>
          <cell r="GH23">
            <v>325.43900000000002</v>
          </cell>
          <cell r="GI23">
            <v>166.708</v>
          </cell>
          <cell r="GJ23">
            <v>158.72999999999999</v>
          </cell>
          <cell r="GK23">
            <v>2480.9940000000001</v>
          </cell>
          <cell r="GL23">
            <v>1347.912</v>
          </cell>
          <cell r="GM23">
            <v>1133.0820000000001</v>
          </cell>
          <cell r="GN23">
            <v>1947.883</v>
          </cell>
          <cell r="GO23">
            <v>990.06500000000005</v>
          </cell>
          <cell r="GP23">
            <v>957.81799999999998</v>
          </cell>
          <cell r="GQ23">
            <v>1836.028</v>
          </cell>
          <cell r="GR23">
            <v>934.83399999999995</v>
          </cell>
          <cell r="GS23">
            <v>901.19500000000005</v>
          </cell>
          <cell r="GT23">
            <v>55.451999999999998</v>
          </cell>
          <cell r="GU23">
            <v>24.116</v>
          </cell>
          <cell r="GV23">
            <v>31.335999999999999</v>
          </cell>
          <cell r="GW23">
            <v>55.432000000000002</v>
          </cell>
          <cell r="GX23">
            <v>30.631</v>
          </cell>
          <cell r="GY23">
            <v>24.800999999999998</v>
          </cell>
          <cell r="GZ23">
            <v>1468.396</v>
          </cell>
          <cell r="HA23">
            <v>771.23599999999999</v>
          </cell>
          <cell r="HB23">
            <v>697.16</v>
          </cell>
          <cell r="HC23">
            <v>119.854</v>
          </cell>
          <cell r="HD23">
            <v>46.448999999999998</v>
          </cell>
          <cell r="HE23">
            <v>73.405000000000001</v>
          </cell>
          <cell r="HF23">
            <v>36.698999999999998</v>
          </cell>
          <cell r="HG23">
            <v>26.248999999999999</v>
          </cell>
          <cell r="HH23">
            <v>10.45</v>
          </cell>
          <cell r="HI23">
            <v>34.594000000000001</v>
          </cell>
          <cell r="HJ23">
            <v>11.711</v>
          </cell>
          <cell r="HK23">
            <v>22.882999999999999</v>
          </cell>
          <cell r="HL23">
            <v>48.561999999999998</v>
          </cell>
          <cell r="HM23">
            <v>8.49</v>
          </cell>
          <cell r="HN23">
            <v>40.072000000000003</v>
          </cell>
          <cell r="HO23">
            <v>105.63200000000001</v>
          </cell>
          <cell r="HP23">
            <v>36.804000000000002</v>
          </cell>
          <cell r="HQ23">
            <v>68.828000000000003</v>
          </cell>
          <cell r="HR23">
            <v>31.555</v>
          </cell>
          <cell r="HS23">
            <v>18.882999999999999</v>
          </cell>
          <cell r="HT23">
            <v>12.672000000000001</v>
          </cell>
          <cell r="HU23">
            <v>28.006</v>
          </cell>
          <cell r="HV23">
            <v>4.62</v>
          </cell>
          <cell r="HW23">
            <v>23.385999999999999</v>
          </cell>
          <cell r="HX23">
            <v>46.070999999999998</v>
          </cell>
          <cell r="HY23">
            <v>13.301</v>
          </cell>
          <cell r="HZ23">
            <v>32.770000000000003</v>
          </cell>
          <cell r="IA23">
            <v>254.001</v>
          </cell>
          <cell r="IB23">
            <v>135.57599999999999</v>
          </cell>
          <cell r="IC23">
            <v>118.425</v>
          </cell>
          <cell r="ID23">
            <v>211.70500000000001</v>
          </cell>
          <cell r="IE23">
            <v>112.79300000000001</v>
          </cell>
          <cell r="IF23">
            <v>98.912000000000006</v>
          </cell>
          <cell r="IG23">
            <v>1736.1780000000001</v>
          </cell>
          <cell r="IH23">
            <v>877.27200000000005</v>
          </cell>
          <cell r="II23">
            <v>858.90599999999995</v>
          </cell>
          <cell r="IJ23">
            <v>211.036</v>
          </cell>
          <cell r="IK23">
            <v>104.509</v>
          </cell>
          <cell r="IL23">
            <v>106.527</v>
          </cell>
          <cell r="IM23">
            <v>1736.848</v>
          </cell>
          <cell r="IN23">
            <v>885.55600000000004</v>
          </cell>
          <cell r="IO23">
            <v>851.29100000000005</v>
          </cell>
          <cell r="IP23">
            <v>320.99799999999999</v>
          </cell>
          <cell r="IQ23">
            <v>165.39500000000001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  <cell r="FX24">
            <v>0</v>
          </cell>
          <cell r="FY24">
            <v>0</v>
          </cell>
          <cell r="FZ24">
            <v>0</v>
          </cell>
          <cell r="GA24">
            <v>0</v>
          </cell>
          <cell r="GB24">
            <v>0</v>
          </cell>
          <cell r="GC24">
            <v>0</v>
          </cell>
          <cell r="GD24">
            <v>0</v>
          </cell>
          <cell r="GE24">
            <v>0</v>
          </cell>
          <cell r="GF24">
            <v>0</v>
          </cell>
          <cell r="GG24">
            <v>0</v>
          </cell>
          <cell r="GH24">
            <v>0</v>
          </cell>
          <cell r="GI24">
            <v>0</v>
          </cell>
          <cell r="GJ24">
            <v>0</v>
          </cell>
          <cell r="GK24">
            <v>0</v>
          </cell>
          <cell r="GL24">
            <v>0</v>
          </cell>
          <cell r="GM24">
            <v>0</v>
          </cell>
          <cell r="GN24">
            <v>0</v>
          </cell>
          <cell r="GO24">
            <v>0</v>
          </cell>
          <cell r="GP24">
            <v>0</v>
          </cell>
          <cell r="GQ24">
            <v>0</v>
          </cell>
          <cell r="GR24">
            <v>0</v>
          </cell>
          <cell r="GS24">
            <v>0</v>
          </cell>
          <cell r="GT24">
            <v>0</v>
          </cell>
          <cell r="GU24">
            <v>0</v>
          </cell>
          <cell r="GV24">
            <v>0</v>
          </cell>
          <cell r="GW24">
            <v>0</v>
          </cell>
          <cell r="GX24">
            <v>0</v>
          </cell>
          <cell r="GY24">
            <v>0</v>
          </cell>
          <cell r="GZ24">
            <v>0</v>
          </cell>
          <cell r="HA24">
            <v>0</v>
          </cell>
          <cell r="HB24">
            <v>0</v>
          </cell>
          <cell r="HC24">
            <v>0</v>
          </cell>
          <cell r="HD24">
            <v>0</v>
          </cell>
          <cell r="HE24">
            <v>0</v>
          </cell>
          <cell r="HF24">
            <v>0</v>
          </cell>
          <cell r="HG24">
            <v>0</v>
          </cell>
          <cell r="HH24">
            <v>0</v>
          </cell>
          <cell r="HI24">
            <v>0</v>
          </cell>
          <cell r="HJ24">
            <v>0</v>
          </cell>
          <cell r="HK24">
            <v>0</v>
          </cell>
          <cell r="HL24">
            <v>0</v>
          </cell>
          <cell r="HM24">
            <v>0</v>
          </cell>
          <cell r="HN24">
            <v>0</v>
          </cell>
          <cell r="HO24">
            <v>0</v>
          </cell>
          <cell r="HP24">
            <v>0</v>
          </cell>
          <cell r="HQ24">
            <v>0</v>
          </cell>
          <cell r="HR24">
            <v>0</v>
          </cell>
          <cell r="HS24">
            <v>0</v>
          </cell>
          <cell r="HT24">
            <v>0</v>
          </cell>
          <cell r="HU24">
            <v>0</v>
          </cell>
          <cell r="HV24">
            <v>0</v>
          </cell>
          <cell r="HW24">
            <v>0</v>
          </cell>
          <cell r="HX24">
            <v>0</v>
          </cell>
          <cell r="HY24">
            <v>0</v>
          </cell>
          <cell r="HZ24">
            <v>0</v>
          </cell>
          <cell r="IA24">
            <v>0</v>
          </cell>
          <cell r="IB24">
            <v>0</v>
          </cell>
          <cell r="IC24">
            <v>0</v>
          </cell>
          <cell r="ID24">
            <v>0</v>
          </cell>
          <cell r="IE24">
            <v>0</v>
          </cell>
          <cell r="IF24">
            <v>0</v>
          </cell>
          <cell r="IG24">
            <v>0</v>
          </cell>
          <cell r="IH24">
            <v>0</v>
          </cell>
          <cell r="II24">
            <v>0</v>
          </cell>
          <cell r="IJ24">
            <v>0</v>
          </cell>
          <cell r="IK24">
            <v>0</v>
          </cell>
          <cell r="IL24">
            <v>0</v>
          </cell>
          <cell r="IM24">
            <v>0</v>
          </cell>
          <cell r="IN24">
            <v>0</v>
          </cell>
          <cell r="IO24">
            <v>0</v>
          </cell>
          <cell r="IP24">
            <v>0</v>
          </cell>
          <cell r="IQ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  <cell r="FX25">
            <v>0</v>
          </cell>
          <cell r="FY25">
            <v>0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  <cell r="GG25">
            <v>0</v>
          </cell>
          <cell r="GH25">
            <v>0</v>
          </cell>
          <cell r="GI25">
            <v>0</v>
          </cell>
          <cell r="GJ25">
            <v>0</v>
          </cell>
          <cell r="GK25">
            <v>0</v>
          </cell>
          <cell r="GL25">
            <v>0</v>
          </cell>
          <cell r="GM25">
            <v>0</v>
          </cell>
          <cell r="GN25">
            <v>0</v>
          </cell>
          <cell r="GO25">
            <v>0</v>
          </cell>
          <cell r="GP25">
            <v>0</v>
          </cell>
          <cell r="GQ25">
            <v>0</v>
          </cell>
          <cell r="GR25">
            <v>0</v>
          </cell>
          <cell r="GS25">
            <v>0</v>
          </cell>
          <cell r="GT25">
            <v>0</v>
          </cell>
          <cell r="GU25">
            <v>0</v>
          </cell>
          <cell r="GV25">
            <v>0</v>
          </cell>
          <cell r="GW25">
            <v>0</v>
          </cell>
          <cell r="GX25">
            <v>0</v>
          </cell>
          <cell r="GY25">
            <v>0</v>
          </cell>
          <cell r="GZ25">
            <v>0</v>
          </cell>
          <cell r="HA25">
            <v>0</v>
          </cell>
          <cell r="HB25">
            <v>0</v>
          </cell>
          <cell r="HC25">
            <v>0</v>
          </cell>
          <cell r="HD25">
            <v>0</v>
          </cell>
          <cell r="HE25">
            <v>0</v>
          </cell>
          <cell r="HF25">
            <v>0</v>
          </cell>
          <cell r="HG25">
            <v>0</v>
          </cell>
          <cell r="HH25">
            <v>0</v>
          </cell>
          <cell r="HI25">
            <v>0</v>
          </cell>
          <cell r="HJ25">
            <v>0</v>
          </cell>
          <cell r="HK25">
            <v>0</v>
          </cell>
          <cell r="HL25">
            <v>0</v>
          </cell>
          <cell r="HM25">
            <v>0</v>
          </cell>
          <cell r="HN25">
            <v>0</v>
          </cell>
          <cell r="HO25">
            <v>0</v>
          </cell>
          <cell r="HP25">
            <v>0</v>
          </cell>
          <cell r="HQ25">
            <v>0</v>
          </cell>
          <cell r="HR25">
            <v>0</v>
          </cell>
          <cell r="HS25">
            <v>0</v>
          </cell>
          <cell r="HT25">
            <v>0</v>
          </cell>
          <cell r="HU25">
            <v>0</v>
          </cell>
          <cell r="HV25">
            <v>0</v>
          </cell>
          <cell r="HW25">
            <v>0</v>
          </cell>
          <cell r="HX25">
            <v>0</v>
          </cell>
          <cell r="HY25">
            <v>0</v>
          </cell>
          <cell r="HZ25">
            <v>0</v>
          </cell>
          <cell r="IA25">
            <v>0</v>
          </cell>
          <cell r="IB25">
            <v>0</v>
          </cell>
          <cell r="IC25">
            <v>0</v>
          </cell>
          <cell r="ID25">
            <v>0</v>
          </cell>
          <cell r="IE25">
            <v>0</v>
          </cell>
          <cell r="IF25">
            <v>0</v>
          </cell>
          <cell r="IG25">
            <v>0</v>
          </cell>
          <cell r="IH25">
            <v>0</v>
          </cell>
          <cell r="II25">
            <v>0</v>
          </cell>
          <cell r="IJ25">
            <v>0</v>
          </cell>
          <cell r="IK25">
            <v>0</v>
          </cell>
          <cell r="IL25">
            <v>0</v>
          </cell>
          <cell r="IM25">
            <v>0</v>
          </cell>
          <cell r="IN25">
            <v>0</v>
          </cell>
          <cell r="IO25">
            <v>0</v>
          </cell>
          <cell r="IP25">
            <v>0</v>
          </cell>
          <cell r="IQ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  <cell r="FX26">
            <v>0</v>
          </cell>
          <cell r="FY26">
            <v>0</v>
          </cell>
          <cell r="FZ26">
            <v>0</v>
          </cell>
          <cell r="GA26">
            <v>0</v>
          </cell>
          <cell r="GB26">
            <v>0</v>
          </cell>
          <cell r="GC26">
            <v>0</v>
          </cell>
          <cell r="GD26">
            <v>0</v>
          </cell>
          <cell r="GE26">
            <v>0</v>
          </cell>
          <cell r="GF26">
            <v>0</v>
          </cell>
          <cell r="GG26">
            <v>0</v>
          </cell>
          <cell r="GH26">
            <v>0</v>
          </cell>
          <cell r="GI26">
            <v>0</v>
          </cell>
          <cell r="GJ26">
            <v>0</v>
          </cell>
          <cell r="GK26">
            <v>0</v>
          </cell>
          <cell r="GL26">
            <v>0</v>
          </cell>
          <cell r="GM26">
            <v>0</v>
          </cell>
          <cell r="GN26">
            <v>0</v>
          </cell>
          <cell r="GO26">
            <v>0</v>
          </cell>
          <cell r="GP26">
            <v>0</v>
          </cell>
          <cell r="GQ26">
            <v>0</v>
          </cell>
          <cell r="GR26">
            <v>0</v>
          </cell>
          <cell r="GS26">
            <v>0</v>
          </cell>
          <cell r="GT26">
            <v>0</v>
          </cell>
          <cell r="GU26">
            <v>0</v>
          </cell>
          <cell r="GV26">
            <v>0</v>
          </cell>
          <cell r="GW26">
            <v>0</v>
          </cell>
          <cell r="GX26">
            <v>0</v>
          </cell>
          <cell r="GY26">
            <v>0</v>
          </cell>
          <cell r="GZ26">
            <v>0</v>
          </cell>
          <cell r="HA26">
            <v>0</v>
          </cell>
          <cell r="HB26">
            <v>0</v>
          </cell>
          <cell r="HC26">
            <v>0</v>
          </cell>
          <cell r="HD26">
            <v>0</v>
          </cell>
          <cell r="HE26">
            <v>0</v>
          </cell>
          <cell r="HF26">
            <v>0</v>
          </cell>
          <cell r="HG26">
            <v>0</v>
          </cell>
          <cell r="HH26">
            <v>0</v>
          </cell>
          <cell r="HI26">
            <v>0</v>
          </cell>
          <cell r="HJ26">
            <v>0</v>
          </cell>
          <cell r="HK26">
            <v>0</v>
          </cell>
          <cell r="HL26">
            <v>0</v>
          </cell>
          <cell r="HM26">
            <v>0</v>
          </cell>
          <cell r="HN26">
            <v>0</v>
          </cell>
          <cell r="HO26">
            <v>0</v>
          </cell>
          <cell r="HP26">
            <v>0</v>
          </cell>
          <cell r="HQ26">
            <v>0</v>
          </cell>
          <cell r="HR26">
            <v>0</v>
          </cell>
          <cell r="HS26">
            <v>0</v>
          </cell>
          <cell r="HT26">
            <v>0</v>
          </cell>
          <cell r="HU26">
            <v>0</v>
          </cell>
          <cell r="HV26">
            <v>0</v>
          </cell>
          <cell r="HW26">
            <v>0</v>
          </cell>
          <cell r="HX26">
            <v>0</v>
          </cell>
          <cell r="HY26">
            <v>0</v>
          </cell>
          <cell r="HZ26">
            <v>0</v>
          </cell>
          <cell r="IA26">
            <v>0</v>
          </cell>
          <cell r="IB26">
            <v>0</v>
          </cell>
          <cell r="IC26">
            <v>0</v>
          </cell>
          <cell r="ID26">
            <v>0</v>
          </cell>
          <cell r="IE26">
            <v>0</v>
          </cell>
          <cell r="IF26">
            <v>0</v>
          </cell>
          <cell r="IG26">
            <v>0</v>
          </cell>
          <cell r="IH26">
            <v>0</v>
          </cell>
          <cell r="II26">
            <v>0</v>
          </cell>
          <cell r="IJ26">
            <v>0</v>
          </cell>
          <cell r="IK26">
            <v>0</v>
          </cell>
          <cell r="IL26">
            <v>0</v>
          </cell>
          <cell r="IM26">
            <v>0</v>
          </cell>
          <cell r="IN26">
            <v>0</v>
          </cell>
          <cell r="IO26">
            <v>0</v>
          </cell>
          <cell r="IP26">
            <v>0</v>
          </cell>
          <cell r="IQ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  <cell r="FX27">
            <v>0</v>
          </cell>
          <cell r="FY27">
            <v>0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  <cell r="GG27">
            <v>0</v>
          </cell>
          <cell r="GH27">
            <v>0</v>
          </cell>
          <cell r="GI27">
            <v>0</v>
          </cell>
          <cell r="GJ27">
            <v>0</v>
          </cell>
          <cell r="GK27">
            <v>0</v>
          </cell>
          <cell r="GL27">
            <v>0</v>
          </cell>
          <cell r="GM27">
            <v>0</v>
          </cell>
          <cell r="GN27">
            <v>0</v>
          </cell>
          <cell r="GO27">
            <v>0</v>
          </cell>
          <cell r="GP27">
            <v>0</v>
          </cell>
          <cell r="GQ27">
            <v>0</v>
          </cell>
          <cell r="GR27">
            <v>0</v>
          </cell>
          <cell r="GS27">
            <v>0</v>
          </cell>
          <cell r="GT27">
            <v>0</v>
          </cell>
          <cell r="GU27">
            <v>0</v>
          </cell>
          <cell r="GV27">
            <v>0</v>
          </cell>
          <cell r="GW27">
            <v>0</v>
          </cell>
          <cell r="GX27">
            <v>0</v>
          </cell>
          <cell r="GY27">
            <v>0</v>
          </cell>
          <cell r="GZ27">
            <v>0</v>
          </cell>
          <cell r="HA27">
            <v>0</v>
          </cell>
          <cell r="HB27">
            <v>0</v>
          </cell>
          <cell r="HC27">
            <v>0</v>
          </cell>
          <cell r="HD27">
            <v>0</v>
          </cell>
          <cell r="HE27">
            <v>0</v>
          </cell>
          <cell r="HF27">
            <v>0</v>
          </cell>
          <cell r="HG27">
            <v>0</v>
          </cell>
          <cell r="HH27">
            <v>0</v>
          </cell>
          <cell r="HI27">
            <v>0</v>
          </cell>
          <cell r="HJ27">
            <v>0</v>
          </cell>
          <cell r="HK27">
            <v>0</v>
          </cell>
          <cell r="HL27">
            <v>0</v>
          </cell>
          <cell r="HM27">
            <v>0</v>
          </cell>
          <cell r="HN27">
            <v>0</v>
          </cell>
          <cell r="HO27">
            <v>0</v>
          </cell>
          <cell r="HP27">
            <v>0</v>
          </cell>
          <cell r="HQ27">
            <v>0</v>
          </cell>
          <cell r="HR27">
            <v>0</v>
          </cell>
          <cell r="HS27">
            <v>0</v>
          </cell>
          <cell r="HT27">
            <v>0</v>
          </cell>
          <cell r="HU27">
            <v>0</v>
          </cell>
          <cell r="HV27">
            <v>0</v>
          </cell>
          <cell r="HW27">
            <v>0</v>
          </cell>
          <cell r="HX27">
            <v>0</v>
          </cell>
          <cell r="HY27">
            <v>0</v>
          </cell>
          <cell r="HZ27">
            <v>0</v>
          </cell>
          <cell r="IA27">
            <v>0</v>
          </cell>
          <cell r="IB27">
            <v>0</v>
          </cell>
          <cell r="IC27">
            <v>0</v>
          </cell>
          <cell r="ID27">
            <v>0</v>
          </cell>
          <cell r="IE27">
            <v>0</v>
          </cell>
          <cell r="IF27">
            <v>0</v>
          </cell>
          <cell r="IG27">
            <v>0</v>
          </cell>
          <cell r="IH27">
            <v>0</v>
          </cell>
          <cell r="II27">
            <v>0</v>
          </cell>
          <cell r="IJ27">
            <v>0</v>
          </cell>
          <cell r="IK27">
            <v>0</v>
          </cell>
          <cell r="IL27">
            <v>0</v>
          </cell>
          <cell r="IM27">
            <v>0</v>
          </cell>
          <cell r="IN27">
            <v>0</v>
          </cell>
          <cell r="IO27">
            <v>0</v>
          </cell>
          <cell r="IP27">
            <v>0</v>
          </cell>
          <cell r="IQ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  <cell r="FX28">
            <v>0</v>
          </cell>
          <cell r="FY28">
            <v>0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  <cell r="GG28">
            <v>0</v>
          </cell>
          <cell r="GH28">
            <v>0</v>
          </cell>
          <cell r="GI28">
            <v>0</v>
          </cell>
          <cell r="GJ28">
            <v>0</v>
          </cell>
          <cell r="GK28">
            <v>0</v>
          </cell>
          <cell r="GL28">
            <v>0</v>
          </cell>
          <cell r="GM28">
            <v>0</v>
          </cell>
          <cell r="GN28">
            <v>0</v>
          </cell>
          <cell r="GO28">
            <v>0</v>
          </cell>
          <cell r="GP28">
            <v>0</v>
          </cell>
          <cell r="GQ28">
            <v>0</v>
          </cell>
          <cell r="GR28">
            <v>0</v>
          </cell>
          <cell r="GS28">
            <v>0</v>
          </cell>
          <cell r="GT28">
            <v>0</v>
          </cell>
          <cell r="GU28">
            <v>0</v>
          </cell>
          <cell r="GV28">
            <v>0</v>
          </cell>
          <cell r="GW28">
            <v>0</v>
          </cell>
          <cell r="GX28">
            <v>0</v>
          </cell>
          <cell r="GY28">
            <v>0</v>
          </cell>
          <cell r="GZ28">
            <v>0</v>
          </cell>
          <cell r="HA28">
            <v>0</v>
          </cell>
          <cell r="HB28">
            <v>0</v>
          </cell>
          <cell r="HC28">
            <v>0</v>
          </cell>
          <cell r="HD28">
            <v>0</v>
          </cell>
          <cell r="HE28">
            <v>0</v>
          </cell>
          <cell r="HF28">
            <v>0</v>
          </cell>
          <cell r="HG28">
            <v>0</v>
          </cell>
          <cell r="HH28">
            <v>0</v>
          </cell>
          <cell r="HI28">
            <v>0</v>
          </cell>
          <cell r="HJ28">
            <v>0</v>
          </cell>
          <cell r="HK28">
            <v>0</v>
          </cell>
          <cell r="HL28">
            <v>0</v>
          </cell>
          <cell r="HM28">
            <v>0</v>
          </cell>
          <cell r="HN28">
            <v>0</v>
          </cell>
          <cell r="HO28">
            <v>0</v>
          </cell>
          <cell r="HP28">
            <v>0</v>
          </cell>
          <cell r="HQ28">
            <v>0</v>
          </cell>
          <cell r="HR28">
            <v>0</v>
          </cell>
          <cell r="HS28">
            <v>0</v>
          </cell>
          <cell r="HT28">
            <v>0</v>
          </cell>
          <cell r="HU28">
            <v>0</v>
          </cell>
          <cell r="HV28">
            <v>0</v>
          </cell>
          <cell r="HW28">
            <v>0</v>
          </cell>
          <cell r="HX28">
            <v>0</v>
          </cell>
          <cell r="HY28">
            <v>0</v>
          </cell>
          <cell r="HZ28">
            <v>0</v>
          </cell>
          <cell r="IA28">
            <v>0</v>
          </cell>
          <cell r="IB28">
            <v>0</v>
          </cell>
          <cell r="IC28">
            <v>0</v>
          </cell>
          <cell r="ID28">
            <v>0</v>
          </cell>
          <cell r="IE28">
            <v>0</v>
          </cell>
          <cell r="IF28">
            <v>0</v>
          </cell>
          <cell r="IG28">
            <v>0</v>
          </cell>
          <cell r="IH28">
            <v>0</v>
          </cell>
          <cell r="II28">
            <v>0</v>
          </cell>
          <cell r="IJ28">
            <v>0</v>
          </cell>
          <cell r="IK28">
            <v>0</v>
          </cell>
          <cell r="IL28">
            <v>0</v>
          </cell>
          <cell r="IM28">
            <v>0</v>
          </cell>
          <cell r="IN28">
            <v>0</v>
          </cell>
          <cell r="IO28">
            <v>0</v>
          </cell>
          <cell r="IP28">
            <v>0</v>
          </cell>
          <cell r="IQ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  <cell r="FX29">
            <v>0</v>
          </cell>
          <cell r="FY29">
            <v>0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  <cell r="GG29">
            <v>0</v>
          </cell>
          <cell r="GH29">
            <v>0</v>
          </cell>
          <cell r="GI29">
            <v>0</v>
          </cell>
          <cell r="GJ29">
            <v>0</v>
          </cell>
          <cell r="GK29">
            <v>0</v>
          </cell>
          <cell r="GL29">
            <v>0</v>
          </cell>
          <cell r="GM29">
            <v>0</v>
          </cell>
          <cell r="GN29">
            <v>0</v>
          </cell>
          <cell r="GO29">
            <v>0</v>
          </cell>
          <cell r="GP29">
            <v>0</v>
          </cell>
          <cell r="GQ29">
            <v>0</v>
          </cell>
          <cell r="GR29">
            <v>0</v>
          </cell>
          <cell r="GS29">
            <v>0</v>
          </cell>
          <cell r="GT29">
            <v>0</v>
          </cell>
          <cell r="GU29">
            <v>0</v>
          </cell>
          <cell r="GV29">
            <v>0</v>
          </cell>
          <cell r="GW29">
            <v>0</v>
          </cell>
          <cell r="GX29">
            <v>0</v>
          </cell>
          <cell r="GY29">
            <v>0</v>
          </cell>
          <cell r="GZ29">
            <v>0</v>
          </cell>
          <cell r="HA29">
            <v>0</v>
          </cell>
          <cell r="HB29">
            <v>0</v>
          </cell>
          <cell r="HC29">
            <v>0</v>
          </cell>
          <cell r="HD29">
            <v>0</v>
          </cell>
          <cell r="HE29">
            <v>0</v>
          </cell>
          <cell r="HF29">
            <v>0</v>
          </cell>
          <cell r="HG29">
            <v>0</v>
          </cell>
          <cell r="HH29">
            <v>0</v>
          </cell>
          <cell r="HI29">
            <v>0</v>
          </cell>
          <cell r="HJ29">
            <v>0</v>
          </cell>
          <cell r="HK29">
            <v>0</v>
          </cell>
          <cell r="HL29">
            <v>0</v>
          </cell>
          <cell r="HM29">
            <v>0</v>
          </cell>
          <cell r="HN29">
            <v>0</v>
          </cell>
          <cell r="HO29">
            <v>0</v>
          </cell>
          <cell r="HP29">
            <v>0</v>
          </cell>
          <cell r="HQ29">
            <v>0</v>
          </cell>
          <cell r="HR29">
            <v>0</v>
          </cell>
          <cell r="HS29">
            <v>0</v>
          </cell>
          <cell r="HT29">
            <v>0</v>
          </cell>
          <cell r="HU29">
            <v>0</v>
          </cell>
          <cell r="HV29">
            <v>0</v>
          </cell>
          <cell r="HW29">
            <v>0</v>
          </cell>
          <cell r="HX29">
            <v>0</v>
          </cell>
          <cell r="HY29">
            <v>0</v>
          </cell>
          <cell r="HZ29">
            <v>0</v>
          </cell>
          <cell r="IA29">
            <v>0</v>
          </cell>
          <cell r="IB29">
            <v>0</v>
          </cell>
          <cell r="IC29">
            <v>0</v>
          </cell>
          <cell r="ID29">
            <v>0</v>
          </cell>
          <cell r="IE29">
            <v>0</v>
          </cell>
          <cell r="IF29">
            <v>0</v>
          </cell>
          <cell r="IG29">
            <v>0</v>
          </cell>
          <cell r="IH29">
            <v>0</v>
          </cell>
          <cell r="II29">
            <v>0</v>
          </cell>
          <cell r="IJ29">
            <v>0</v>
          </cell>
          <cell r="IK29">
            <v>0</v>
          </cell>
          <cell r="IL29">
            <v>0</v>
          </cell>
          <cell r="IM29">
            <v>0</v>
          </cell>
          <cell r="IN29">
            <v>0</v>
          </cell>
          <cell r="IO29">
            <v>0</v>
          </cell>
          <cell r="IP29">
            <v>0</v>
          </cell>
          <cell r="IQ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  <cell r="FX30">
            <v>0</v>
          </cell>
          <cell r="FY30">
            <v>0</v>
          </cell>
          <cell r="FZ30">
            <v>0</v>
          </cell>
          <cell r="GA30">
            <v>0</v>
          </cell>
          <cell r="GB30">
            <v>0</v>
          </cell>
          <cell r="GC30">
            <v>0</v>
          </cell>
          <cell r="GD30">
            <v>0</v>
          </cell>
          <cell r="GE30">
            <v>0</v>
          </cell>
          <cell r="GF30">
            <v>0</v>
          </cell>
          <cell r="GG30">
            <v>0</v>
          </cell>
          <cell r="GH30">
            <v>0</v>
          </cell>
          <cell r="GI30">
            <v>0</v>
          </cell>
          <cell r="GJ30">
            <v>0</v>
          </cell>
          <cell r="GK30">
            <v>0</v>
          </cell>
          <cell r="GL30">
            <v>0</v>
          </cell>
          <cell r="GM30">
            <v>0</v>
          </cell>
          <cell r="GN30">
            <v>0</v>
          </cell>
          <cell r="GO30">
            <v>0</v>
          </cell>
          <cell r="GP30">
            <v>0</v>
          </cell>
          <cell r="GQ30">
            <v>0</v>
          </cell>
          <cell r="GR30">
            <v>0</v>
          </cell>
          <cell r="GS30">
            <v>0</v>
          </cell>
          <cell r="GT30">
            <v>0</v>
          </cell>
          <cell r="GU30">
            <v>0</v>
          </cell>
          <cell r="GV30">
            <v>0</v>
          </cell>
          <cell r="GW30">
            <v>0</v>
          </cell>
          <cell r="GX30">
            <v>0</v>
          </cell>
          <cell r="GY30">
            <v>0</v>
          </cell>
          <cell r="GZ30">
            <v>0</v>
          </cell>
          <cell r="HA30">
            <v>0</v>
          </cell>
          <cell r="HB30">
            <v>0</v>
          </cell>
          <cell r="HC30">
            <v>0</v>
          </cell>
          <cell r="HD30">
            <v>0</v>
          </cell>
          <cell r="HE30">
            <v>0</v>
          </cell>
          <cell r="HF30">
            <v>0</v>
          </cell>
          <cell r="HG30">
            <v>0</v>
          </cell>
          <cell r="HH30">
            <v>0</v>
          </cell>
          <cell r="HI30">
            <v>0</v>
          </cell>
          <cell r="HJ30">
            <v>0</v>
          </cell>
          <cell r="HK30">
            <v>0</v>
          </cell>
          <cell r="HL30">
            <v>0</v>
          </cell>
          <cell r="HM30">
            <v>0</v>
          </cell>
          <cell r="HN30">
            <v>0</v>
          </cell>
          <cell r="HO30">
            <v>0</v>
          </cell>
          <cell r="HP30">
            <v>0</v>
          </cell>
          <cell r="HQ30">
            <v>0</v>
          </cell>
          <cell r="HR30">
            <v>0</v>
          </cell>
          <cell r="HS30">
            <v>0</v>
          </cell>
          <cell r="HT30">
            <v>0</v>
          </cell>
          <cell r="HU30">
            <v>0</v>
          </cell>
          <cell r="HV30">
            <v>0</v>
          </cell>
          <cell r="HW30">
            <v>0</v>
          </cell>
          <cell r="HX30">
            <v>0</v>
          </cell>
          <cell r="HY30">
            <v>0</v>
          </cell>
          <cell r="HZ30">
            <v>0</v>
          </cell>
          <cell r="IA30">
            <v>0</v>
          </cell>
          <cell r="IB30">
            <v>0</v>
          </cell>
          <cell r="IC30">
            <v>0</v>
          </cell>
          <cell r="ID30">
            <v>0</v>
          </cell>
          <cell r="IE30">
            <v>0</v>
          </cell>
          <cell r="IF30">
            <v>0</v>
          </cell>
          <cell r="IG30">
            <v>0</v>
          </cell>
          <cell r="IH30">
            <v>0</v>
          </cell>
          <cell r="II30">
            <v>0</v>
          </cell>
          <cell r="IJ30">
            <v>0</v>
          </cell>
          <cell r="IK30">
            <v>0</v>
          </cell>
          <cell r="IL30">
            <v>0</v>
          </cell>
          <cell r="IM30">
            <v>0</v>
          </cell>
          <cell r="IN30">
            <v>0</v>
          </cell>
          <cell r="IO30">
            <v>0</v>
          </cell>
          <cell r="IP30">
            <v>0</v>
          </cell>
          <cell r="IQ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  <cell r="FX31">
            <v>0</v>
          </cell>
          <cell r="FY31">
            <v>0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0</v>
          </cell>
          <cell r="GE31">
            <v>0</v>
          </cell>
          <cell r="GF31">
            <v>0</v>
          </cell>
          <cell r="GG31">
            <v>0</v>
          </cell>
          <cell r="GH31">
            <v>0</v>
          </cell>
          <cell r="GI31">
            <v>0</v>
          </cell>
          <cell r="GJ31">
            <v>0</v>
          </cell>
          <cell r="GK31">
            <v>0</v>
          </cell>
          <cell r="GL31">
            <v>0</v>
          </cell>
          <cell r="GM31">
            <v>0</v>
          </cell>
          <cell r="GN31">
            <v>0</v>
          </cell>
          <cell r="GO31">
            <v>0</v>
          </cell>
          <cell r="GP31">
            <v>0</v>
          </cell>
          <cell r="GQ31">
            <v>0</v>
          </cell>
          <cell r="GR31">
            <v>0</v>
          </cell>
          <cell r="GS31">
            <v>0</v>
          </cell>
          <cell r="GT31">
            <v>0</v>
          </cell>
          <cell r="GU31">
            <v>0</v>
          </cell>
          <cell r="GV31">
            <v>0</v>
          </cell>
          <cell r="GW31">
            <v>0</v>
          </cell>
          <cell r="GX31">
            <v>0</v>
          </cell>
          <cell r="GY31">
            <v>0</v>
          </cell>
          <cell r="GZ31">
            <v>0</v>
          </cell>
          <cell r="HA31">
            <v>0</v>
          </cell>
          <cell r="HB31">
            <v>0</v>
          </cell>
          <cell r="HC31">
            <v>0</v>
          </cell>
          <cell r="HD31">
            <v>0</v>
          </cell>
          <cell r="HE31">
            <v>0</v>
          </cell>
          <cell r="HF31">
            <v>0</v>
          </cell>
          <cell r="HG31">
            <v>0</v>
          </cell>
          <cell r="HH31">
            <v>0</v>
          </cell>
          <cell r="HI31">
            <v>0</v>
          </cell>
          <cell r="HJ31">
            <v>0</v>
          </cell>
          <cell r="HK31">
            <v>0</v>
          </cell>
          <cell r="HL31">
            <v>0</v>
          </cell>
          <cell r="HM31">
            <v>0</v>
          </cell>
          <cell r="HN31">
            <v>0</v>
          </cell>
          <cell r="HO31">
            <v>0</v>
          </cell>
          <cell r="HP31">
            <v>0</v>
          </cell>
          <cell r="HQ31">
            <v>0</v>
          </cell>
          <cell r="HR31">
            <v>0</v>
          </cell>
          <cell r="HS31">
            <v>0</v>
          </cell>
          <cell r="HT31">
            <v>0</v>
          </cell>
          <cell r="HU31">
            <v>0</v>
          </cell>
          <cell r="HV31">
            <v>0</v>
          </cell>
          <cell r="HW31">
            <v>0</v>
          </cell>
          <cell r="HX31">
            <v>0</v>
          </cell>
          <cell r="HY31">
            <v>0</v>
          </cell>
          <cell r="HZ31">
            <v>0</v>
          </cell>
          <cell r="IA31">
            <v>0</v>
          </cell>
          <cell r="IB31">
            <v>0</v>
          </cell>
          <cell r="IC31">
            <v>0</v>
          </cell>
          <cell r="ID31">
            <v>0</v>
          </cell>
          <cell r="IE31">
            <v>0</v>
          </cell>
          <cell r="IF31">
            <v>0</v>
          </cell>
          <cell r="IG31">
            <v>0</v>
          </cell>
          <cell r="IH31">
            <v>0</v>
          </cell>
          <cell r="II31">
            <v>0</v>
          </cell>
          <cell r="IJ31">
            <v>0</v>
          </cell>
          <cell r="IK31">
            <v>0</v>
          </cell>
          <cell r="IL31">
            <v>0</v>
          </cell>
          <cell r="IM31">
            <v>0</v>
          </cell>
          <cell r="IN31">
            <v>0</v>
          </cell>
          <cell r="IO31">
            <v>0</v>
          </cell>
          <cell r="IP31">
            <v>0</v>
          </cell>
          <cell r="IQ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  <cell r="FX32">
            <v>0</v>
          </cell>
          <cell r="FY32">
            <v>0</v>
          </cell>
          <cell r="FZ32">
            <v>0</v>
          </cell>
          <cell r="GA32">
            <v>0</v>
          </cell>
          <cell r="GB32">
            <v>0</v>
          </cell>
          <cell r="GC32">
            <v>0</v>
          </cell>
          <cell r="GD32">
            <v>0</v>
          </cell>
          <cell r="GE32">
            <v>0</v>
          </cell>
          <cell r="GF32">
            <v>0</v>
          </cell>
          <cell r="GG32">
            <v>0</v>
          </cell>
          <cell r="GH32">
            <v>0</v>
          </cell>
          <cell r="GI32">
            <v>0</v>
          </cell>
          <cell r="GJ32">
            <v>0</v>
          </cell>
          <cell r="GK32">
            <v>0</v>
          </cell>
          <cell r="GL32">
            <v>0</v>
          </cell>
          <cell r="GM32">
            <v>0</v>
          </cell>
          <cell r="GN32">
            <v>0</v>
          </cell>
          <cell r="GO32">
            <v>0</v>
          </cell>
          <cell r="GP32">
            <v>0</v>
          </cell>
          <cell r="GQ32">
            <v>0</v>
          </cell>
          <cell r="GR32">
            <v>0</v>
          </cell>
          <cell r="GS32">
            <v>0</v>
          </cell>
          <cell r="GT32">
            <v>0</v>
          </cell>
          <cell r="GU32">
            <v>0</v>
          </cell>
          <cell r="GV32">
            <v>0</v>
          </cell>
          <cell r="GW32">
            <v>0</v>
          </cell>
          <cell r="GX32">
            <v>0</v>
          </cell>
          <cell r="GY32">
            <v>0</v>
          </cell>
          <cell r="GZ32">
            <v>0</v>
          </cell>
          <cell r="HA32">
            <v>0</v>
          </cell>
          <cell r="HB32">
            <v>0</v>
          </cell>
          <cell r="HC32">
            <v>0</v>
          </cell>
          <cell r="HD32">
            <v>0</v>
          </cell>
          <cell r="HE32">
            <v>0</v>
          </cell>
          <cell r="HF32">
            <v>0</v>
          </cell>
          <cell r="HG32">
            <v>0</v>
          </cell>
          <cell r="HH32">
            <v>0</v>
          </cell>
          <cell r="HI32">
            <v>0</v>
          </cell>
          <cell r="HJ32">
            <v>0</v>
          </cell>
          <cell r="HK32">
            <v>0</v>
          </cell>
          <cell r="HL32">
            <v>0</v>
          </cell>
          <cell r="HM32">
            <v>0</v>
          </cell>
          <cell r="HN32">
            <v>0</v>
          </cell>
          <cell r="HO32">
            <v>0</v>
          </cell>
          <cell r="HP32">
            <v>0</v>
          </cell>
          <cell r="HQ32">
            <v>0</v>
          </cell>
          <cell r="HR32">
            <v>0</v>
          </cell>
          <cell r="HS32">
            <v>0</v>
          </cell>
          <cell r="HT32">
            <v>0</v>
          </cell>
          <cell r="HU32">
            <v>0</v>
          </cell>
          <cell r="HV32">
            <v>0</v>
          </cell>
          <cell r="HW32">
            <v>0</v>
          </cell>
          <cell r="HX32">
            <v>0</v>
          </cell>
          <cell r="HY32">
            <v>0</v>
          </cell>
          <cell r="HZ32">
            <v>0</v>
          </cell>
          <cell r="IA32">
            <v>0</v>
          </cell>
          <cell r="IB32">
            <v>0</v>
          </cell>
          <cell r="IC32">
            <v>0</v>
          </cell>
          <cell r="ID32">
            <v>0</v>
          </cell>
          <cell r="IE32">
            <v>0</v>
          </cell>
          <cell r="IF32">
            <v>0</v>
          </cell>
          <cell r="IG32">
            <v>0</v>
          </cell>
          <cell r="IH32">
            <v>0</v>
          </cell>
          <cell r="II32">
            <v>0</v>
          </cell>
          <cell r="IJ32">
            <v>0</v>
          </cell>
          <cell r="IK32">
            <v>0</v>
          </cell>
          <cell r="IL32">
            <v>0</v>
          </cell>
          <cell r="IM32">
            <v>0</v>
          </cell>
          <cell r="IN32">
            <v>0</v>
          </cell>
          <cell r="IO32">
            <v>0</v>
          </cell>
          <cell r="IP32">
            <v>0</v>
          </cell>
          <cell r="IQ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  <cell r="FX33">
            <v>0</v>
          </cell>
          <cell r="FY33">
            <v>0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  <cell r="GG33">
            <v>0</v>
          </cell>
          <cell r="GH33">
            <v>0</v>
          </cell>
          <cell r="GI33">
            <v>0</v>
          </cell>
          <cell r="GJ33">
            <v>0</v>
          </cell>
          <cell r="GK33">
            <v>0</v>
          </cell>
          <cell r="GL33">
            <v>0</v>
          </cell>
          <cell r="GM33">
            <v>0</v>
          </cell>
          <cell r="GN33">
            <v>0</v>
          </cell>
          <cell r="GO33">
            <v>0</v>
          </cell>
          <cell r="GP33">
            <v>0</v>
          </cell>
          <cell r="GQ33">
            <v>0</v>
          </cell>
          <cell r="GR33">
            <v>0</v>
          </cell>
          <cell r="GS33">
            <v>0</v>
          </cell>
          <cell r="GT33">
            <v>0</v>
          </cell>
          <cell r="GU33">
            <v>0</v>
          </cell>
          <cell r="GV33">
            <v>0</v>
          </cell>
          <cell r="GW33">
            <v>0</v>
          </cell>
          <cell r="GX33">
            <v>0</v>
          </cell>
          <cell r="GY33">
            <v>0</v>
          </cell>
          <cell r="GZ33">
            <v>0</v>
          </cell>
          <cell r="HA33">
            <v>0</v>
          </cell>
          <cell r="HB33">
            <v>0</v>
          </cell>
          <cell r="HC33">
            <v>0</v>
          </cell>
          <cell r="HD33">
            <v>0</v>
          </cell>
          <cell r="HE33">
            <v>0</v>
          </cell>
          <cell r="HF33">
            <v>0</v>
          </cell>
          <cell r="HG33">
            <v>0</v>
          </cell>
          <cell r="HH33">
            <v>0</v>
          </cell>
          <cell r="HI33">
            <v>0</v>
          </cell>
          <cell r="HJ33">
            <v>0</v>
          </cell>
          <cell r="HK33">
            <v>0</v>
          </cell>
          <cell r="HL33">
            <v>0</v>
          </cell>
          <cell r="HM33">
            <v>0</v>
          </cell>
          <cell r="HN33">
            <v>0</v>
          </cell>
          <cell r="HO33">
            <v>0</v>
          </cell>
          <cell r="HP33">
            <v>0</v>
          </cell>
          <cell r="HQ33">
            <v>0</v>
          </cell>
          <cell r="HR33">
            <v>0</v>
          </cell>
          <cell r="HS33">
            <v>0</v>
          </cell>
          <cell r="HT33">
            <v>0</v>
          </cell>
          <cell r="HU33">
            <v>0</v>
          </cell>
          <cell r="HV33">
            <v>0</v>
          </cell>
          <cell r="HW33">
            <v>0</v>
          </cell>
          <cell r="HX33">
            <v>0</v>
          </cell>
          <cell r="HY33">
            <v>0</v>
          </cell>
          <cell r="HZ33">
            <v>0</v>
          </cell>
          <cell r="IA33">
            <v>0</v>
          </cell>
          <cell r="IB33">
            <v>0</v>
          </cell>
          <cell r="IC33">
            <v>0</v>
          </cell>
          <cell r="ID33">
            <v>0</v>
          </cell>
          <cell r="IE33">
            <v>0</v>
          </cell>
          <cell r="IF33">
            <v>0</v>
          </cell>
          <cell r="IG33">
            <v>0</v>
          </cell>
          <cell r="IH33">
            <v>0</v>
          </cell>
          <cell r="II33">
            <v>0</v>
          </cell>
          <cell r="IJ33">
            <v>0</v>
          </cell>
          <cell r="IK33">
            <v>0</v>
          </cell>
          <cell r="IL33">
            <v>0</v>
          </cell>
          <cell r="IM33">
            <v>0</v>
          </cell>
          <cell r="IN33">
            <v>0</v>
          </cell>
          <cell r="IO33">
            <v>0</v>
          </cell>
          <cell r="IP33">
            <v>0</v>
          </cell>
          <cell r="IQ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  <cell r="FX34">
            <v>0</v>
          </cell>
          <cell r="FY34">
            <v>0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  <cell r="GG34">
            <v>0</v>
          </cell>
          <cell r="GH34">
            <v>0</v>
          </cell>
          <cell r="GI34">
            <v>0</v>
          </cell>
          <cell r="GJ34">
            <v>0</v>
          </cell>
          <cell r="GK34">
            <v>0</v>
          </cell>
          <cell r="GL34">
            <v>0</v>
          </cell>
          <cell r="GM34">
            <v>0</v>
          </cell>
          <cell r="GN34">
            <v>0</v>
          </cell>
          <cell r="GO34">
            <v>0</v>
          </cell>
          <cell r="GP34">
            <v>0</v>
          </cell>
          <cell r="GQ34">
            <v>0</v>
          </cell>
          <cell r="GR34">
            <v>0</v>
          </cell>
          <cell r="GS34">
            <v>0</v>
          </cell>
          <cell r="GT34">
            <v>0</v>
          </cell>
          <cell r="GU34">
            <v>0</v>
          </cell>
          <cell r="GV34">
            <v>0</v>
          </cell>
          <cell r="GW34">
            <v>0</v>
          </cell>
          <cell r="GX34">
            <v>0</v>
          </cell>
          <cell r="GY34">
            <v>0</v>
          </cell>
          <cell r="GZ34">
            <v>0</v>
          </cell>
          <cell r="HA34">
            <v>0</v>
          </cell>
          <cell r="HB34">
            <v>0</v>
          </cell>
          <cell r="HC34">
            <v>0</v>
          </cell>
          <cell r="HD34">
            <v>0</v>
          </cell>
          <cell r="HE34">
            <v>0</v>
          </cell>
          <cell r="HF34">
            <v>0</v>
          </cell>
          <cell r="HG34">
            <v>0</v>
          </cell>
          <cell r="HH34">
            <v>0</v>
          </cell>
          <cell r="HI34">
            <v>0</v>
          </cell>
          <cell r="HJ34">
            <v>0</v>
          </cell>
          <cell r="HK34">
            <v>0</v>
          </cell>
          <cell r="HL34">
            <v>0</v>
          </cell>
          <cell r="HM34">
            <v>0</v>
          </cell>
          <cell r="HN34">
            <v>0</v>
          </cell>
          <cell r="HO34">
            <v>0</v>
          </cell>
          <cell r="HP34">
            <v>0</v>
          </cell>
          <cell r="HQ34">
            <v>0</v>
          </cell>
          <cell r="HR34">
            <v>0</v>
          </cell>
          <cell r="HS34">
            <v>0</v>
          </cell>
          <cell r="HT34">
            <v>0</v>
          </cell>
          <cell r="HU34">
            <v>0</v>
          </cell>
          <cell r="HV34">
            <v>0</v>
          </cell>
          <cell r="HW34">
            <v>0</v>
          </cell>
          <cell r="HX34">
            <v>0</v>
          </cell>
          <cell r="HY34">
            <v>0</v>
          </cell>
          <cell r="HZ34">
            <v>0</v>
          </cell>
          <cell r="IA34">
            <v>0</v>
          </cell>
          <cell r="IB34">
            <v>0</v>
          </cell>
          <cell r="IC34">
            <v>0</v>
          </cell>
          <cell r="ID34">
            <v>0</v>
          </cell>
          <cell r="IE34">
            <v>0</v>
          </cell>
          <cell r="IF34">
            <v>0</v>
          </cell>
          <cell r="IG34">
            <v>0</v>
          </cell>
          <cell r="IH34">
            <v>0</v>
          </cell>
          <cell r="II34">
            <v>0</v>
          </cell>
          <cell r="IJ34">
            <v>0</v>
          </cell>
          <cell r="IK34">
            <v>0</v>
          </cell>
          <cell r="IL34">
            <v>0</v>
          </cell>
          <cell r="IM34">
            <v>0</v>
          </cell>
          <cell r="IN34">
            <v>0</v>
          </cell>
          <cell r="IO34">
            <v>0</v>
          </cell>
          <cell r="IP34">
            <v>0</v>
          </cell>
          <cell r="IQ34">
            <v>0</v>
          </cell>
        </row>
        <row r="35">
          <cell r="B35">
            <v>21.716999999999999</v>
          </cell>
          <cell r="C35">
            <v>12.523999999999999</v>
          </cell>
          <cell r="D35">
            <v>34.747999999999998</v>
          </cell>
          <cell r="E35">
            <v>12.943</v>
          </cell>
          <cell r="F35">
            <v>21.805</v>
          </cell>
          <cell r="G35">
            <v>22.991</v>
          </cell>
          <cell r="H35">
            <v>6.9340000000000002</v>
          </cell>
          <cell r="I35">
            <v>16.058</v>
          </cell>
          <cell r="J35">
            <v>111.119</v>
          </cell>
          <cell r="K35">
            <v>58.38</v>
          </cell>
          <cell r="L35">
            <v>52.738999999999997</v>
          </cell>
          <cell r="M35">
            <v>61.982999999999997</v>
          </cell>
          <cell r="N35">
            <v>40.119</v>
          </cell>
          <cell r="O35">
            <v>21.864000000000001</v>
          </cell>
          <cell r="P35">
            <v>29.555</v>
          </cell>
          <cell r="Q35">
            <v>14.228999999999999</v>
          </cell>
          <cell r="R35">
            <v>15.326000000000001</v>
          </cell>
          <cell r="S35">
            <v>19.581</v>
          </cell>
          <cell r="T35">
            <v>4.0330000000000004</v>
          </cell>
          <cell r="U35">
            <v>15.548999999999999</v>
          </cell>
          <cell r="V35">
            <v>196.416</v>
          </cell>
          <cell r="W35">
            <v>102.384</v>
          </cell>
          <cell r="X35">
            <v>94.031999999999996</v>
          </cell>
          <cell r="Y35">
            <v>97.983999999999995</v>
          </cell>
          <cell r="Z35">
            <v>56.195999999999998</v>
          </cell>
          <cell r="AA35">
            <v>41.787999999999997</v>
          </cell>
          <cell r="AB35">
            <v>385.30799999999999</v>
          </cell>
          <cell r="AC35">
            <v>192.852</v>
          </cell>
          <cell r="AD35">
            <v>192.45599999999999</v>
          </cell>
          <cell r="AE35">
            <v>3122.7020000000002</v>
          </cell>
          <cell r="AF35">
            <v>1691.402</v>
          </cell>
          <cell r="AG35">
            <v>1431.3</v>
          </cell>
          <cell r="AH35">
            <v>2563.7710000000002</v>
          </cell>
          <cell r="AI35">
            <v>1317.8589999999999</v>
          </cell>
          <cell r="AJ35">
            <v>1245.912</v>
          </cell>
          <cell r="AK35">
            <v>2461.3339999999998</v>
          </cell>
          <cell r="AL35">
            <v>1261.904</v>
          </cell>
          <cell r="AM35">
            <v>1199.4290000000001</v>
          </cell>
          <cell r="AN35">
            <v>56.289000000000001</v>
          </cell>
          <cell r="AO35">
            <v>29.013999999999999</v>
          </cell>
          <cell r="AP35">
            <v>27.276</v>
          </cell>
          <cell r="AQ35">
            <v>44.354999999999997</v>
          </cell>
          <cell r="AR35">
            <v>25.693999999999999</v>
          </cell>
          <cell r="AS35">
            <v>18.661000000000001</v>
          </cell>
          <cell r="AT35">
            <v>2045.825</v>
          </cell>
          <cell r="AU35">
            <v>1087.0650000000001</v>
          </cell>
          <cell r="AV35">
            <v>958.76</v>
          </cell>
          <cell r="AW35">
            <v>115.77800000000001</v>
          </cell>
          <cell r="AX35">
            <v>38.320999999999998</v>
          </cell>
          <cell r="AY35">
            <v>77.456999999999994</v>
          </cell>
          <cell r="AZ35">
            <v>33.680999999999997</v>
          </cell>
          <cell r="BA35">
            <v>21.285</v>
          </cell>
          <cell r="BB35">
            <v>12.396000000000001</v>
          </cell>
          <cell r="BC35">
            <v>35.35</v>
          </cell>
          <cell r="BD35">
            <v>10.315</v>
          </cell>
          <cell r="BE35">
            <v>25.035</v>
          </cell>
          <cell r="BF35">
            <v>46.747</v>
          </cell>
          <cell r="BG35">
            <v>6.7210000000000001</v>
          </cell>
          <cell r="BH35">
            <v>40.026000000000003</v>
          </cell>
          <cell r="BI35">
            <v>118.967</v>
          </cell>
          <cell r="BJ35">
            <v>48.448999999999998</v>
          </cell>
          <cell r="BK35">
            <v>70.518000000000001</v>
          </cell>
          <cell r="BL35">
            <v>40.118000000000002</v>
          </cell>
          <cell r="BM35">
            <v>29.82</v>
          </cell>
          <cell r="BN35">
            <v>10.298</v>
          </cell>
          <cell r="BO35">
            <v>42.936</v>
          </cell>
          <cell r="BP35">
            <v>11.391</v>
          </cell>
          <cell r="BQ35">
            <v>31.545000000000002</v>
          </cell>
          <cell r="BR35">
            <v>35.912999999999997</v>
          </cell>
          <cell r="BS35">
            <v>7.2380000000000004</v>
          </cell>
          <cell r="BT35">
            <v>28.675999999999998</v>
          </cell>
          <cell r="BU35">
            <v>283.20100000000002</v>
          </cell>
          <cell r="BV35">
            <v>144.024</v>
          </cell>
          <cell r="BW35">
            <v>139.178</v>
          </cell>
          <cell r="BX35">
            <v>265.90499999999997</v>
          </cell>
          <cell r="BY35">
            <v>137.15</v>
          </cell>
          <cell r="BZ35">
            <v>128.755</v>
          </cell>
          <cell r="CA35">
            <v>2297.8670000000002</v>
          </cell>
          <cell r="CB35">
            <v>1180.7090000000001</v>
          </cell>
          <cell r="CC35">
            <v>1117.1579999999999</v>
          </cell>
          <cell r="CD35">
            <v>222.197</v>
          </cell>
          <cell r="CE35">
            <v>112.893</v>
          </cell>
          <cell r="CF35">
            <v>109.304</v>
          </cell>
          <cell r="CG35">
            <v>2341.5749999999998</v>
          </cell>
          <cell r="CH35">
            <v>1204.9659999999999</v>
          </cell>
          <cell r="CI35">
            <v>1136.6079999999999</v>
          </cell>
          <cell r="CJ35">
            <v>374.67700000000002</v>
          </cell>
          <cell r="CK35">
            <v>187.71299999999999</v>
          </cell>
          <cell r="CL35">
            <v>186.965</v>
          </cell>
          <cell r="CM35">
            <v>152.48099999999999</v>
          </cell>
          <cell r="CN35">
            <v>74.819999999999993</v>
          </cell>
          <cell r="CO35">
            <v>77.661000000000001</v>
          </cell>
          <cell r="CP35">
            <v>108.773</v>
          </cell>
          <cell r="CQ35">
            <v>50.563000000000002</v>
          </cell>
          <cell r="CR35">
            <v>58.21</v>
          </cell>
          <cell r="CS35">
            <v>113.42400000000001</v>
          </cell>
          <cell r="CT35">
            <v>62.33</v>
          </cell>
          <cell r="CU35">
            <v>51.094000000000001</v>
          </cell>
          <cell r="CV35">
            <v>2189.0940000000001</v>
          </cell>
          <cell r="CW35">
            <v>1130.146</v>
          </cell>
          <cell r="CX35">
            <v>1058.9480000000001</v>
          </cell>
          <cell r="CY35">
            <v>558.93100000000004</v>
          </cell>
          <cell r="CZ35">
            <v>373.54300000000001</v>
          </cell>
          <cell r="DA35">
            <v>185.38800000000001</v>
          </cell>
          <cell r="DB35">
            <v>383.52499999999998</v>
          </cell>
          <cell r="DC35">
            <v>260.52800000000002</v>
          </cell>
          <cell r="DD35">
            <v>122.997</v>
          </cell>
          <cell r="DE35">
            <v>24.413</v>
          </cell>
          <cell r="DF35">
            <v>13.472</v>
          </cell>
          <cell r="DG35">
            <v>10.941000000000001</v>
          </cell>
          <cell r="DH35">
            <v>10.279</v>
          </cell>
          <cell r="DI35">
            <v>8.3369999999999997</v>
          </cell>
          <cell r="DJ35">
            <v>1.9419999999999999</v>
          </cell>
          <cell r="DK35">
            <v>3.5150000000000001</v>
          </cell>
          <cell r="DL35">
            <v>2.4340000000000002</v>
          </cell>
          <cell r="DM35">
            <v>1.081</v>
          </cell>
          <cell r="DN35">
            <v>10.619</v>
          </cell>
          <cell r="DO35">
            <v>2.7010000000000001</v>
          </cell>
          <cell r="DP35">
            <v>7.9189999999999996</v>
          </cell>
          <cell r="DQ35">
            <v>22.61</v>
          </cell>
          <cell r="DR35">
            <v>14.255000000000001</v>
          </cell>
          <cell r="DS35">
            <v>8.3550000000000004</v>
          </cell>
          <cell r="DT35">
            <v>7.165</v>
          </cell>
          <cell r="DU35">
            <v>4.8179999999999996</v>
          </cell>
          <cell r="DV35">
            <v>2.3460000000000001</v>
          </cell>
          <cell r="DW35">
            <v>7.5979999999999999</v>
          </cell>
          <cell r="DX35">
            <v>3.6539999999999999</v>
          </cell>
          <cell r="DY35">
            <v>3.944</v>
          </cell>
          <cell r="DZ35">
            <v>7.8470000000000004</v>
          </cell>
          <cell r="EA35">
            <v>5.782</v>
          </cell>
          <cell r="EB35">
            <v>2.0649999999999999</v>
          </cell>
          <cell r="EC35">
            <v>128.38300000000001</v>
          </cell>
          <cell r="ED35">
            <v>85.289000000000001</v>
          </cell>
          <cell r="EE35">
            <v>43.094000000000001</v>
          </cell>
          <cell r="EF35">
            <v>3165.6849999999999</v>
          </cell>
          <cell r="EG35">
            <v>1699.623</v>
          </cell>
          <cell r="EH35">
            <v>1466.0619999999999</v>
          </cell>
          <cell r="EI35">
            <v>580.15499999999997</v>
          </cell>
          <cell r="EJ35">
            <v>311.13200000000001</v>
          </cell>
          <cell r="EK35">
            <v>269.02199999999999</v>
          </cell>
          <cell r="EL35">
            <v>246.81899999999999</v>
          </cell>
          <cell r="EM35">
            <v>144.596</v>
          </cell>
          <cell r="EN35">
            <v>102.223</v>
          </cell>
          <cell r="EO35">
            <v>124.464</v>
          </cell>
          <cell r="EP35">
            <v>77.542000000000002</v>
          </cell>
          <cell r="EQ35">
            <v>46.921999999999997</v>
          </cell>
          <cell r="ER35">
            <v>122.354</v>
          </cell>
          <cell r="ES35">
            <v>67.054000000000002</v>
          </cell>
          <cell r="ET35">
            <v>55.3</v>
          </cell>
          <cell r="EU35">
            <v>145.221</v>
          </cell>
          <cell r="EV35">
            <v>88.355999999999995</v>
          </cell>
          <cell r="EW35">
            <v>56.866</v>
          </cell>
          <cell r="EX35">
            <v>101.598</v>
          </cell>
          <cell r="EY35">
            <v>56.241</v>
          </cell>
          <cell r="EZ35">
            <v>45.356999999999999</v>
          </cell>
          <cell r="FA35">
            <v>69.478999999999999</v>
          </cell>
          <cell r="FB35">
            <v>45.819000000000003</v>
          </cell>
          <cell r="FC35">
            <v>23.661000000000001</v>
          </cell>
          <cell r="FD35">
            <v>95.007999999999996</v>
          </cell>
          <cell r="FE35">
            <v>51.683999999999997</v>
          </cell>
          <cell r="FF35">
            <v>43.323999999999998</v>
          </cell>
          <cell r="FG35">
            <v>32.061999999999998</v>
          </cell>
          <cell r="FH35">
            <v>22.484000000000002</v>
          </cell>
          <cell r="FI35">
            <v>9.5779999999999994</v>
          </cell>
          <cell r="FJ35">
            <v>37.43</v>
          </cell>
          <cell r="FK35">
            <v>21.024999999999999</v>
          </cell>
          <cell r="FL35">
            <v>16.405000000000001</v>
          </cell>
          <cell r="FM35">
            <v>25.515999999999998</v>
          </cell>
          <cell r="FN35">
            <v>8.1750000000000007</v>
          </cell>
          <cell r="FO35">
            <v>17.34</v>
          </cell>
          <cell r="FP35">
            <v>82.331999999999994</v>
          </cell>
          <cell r="FQ35">
            <v>47.094000000000001</v>
          </cell>
          <cell r="FR35">
            <v>35.238</v>
          </cell>
          <cell r="FS35">
            <v>50.146999999999998</v>
          </cell>
          <cell r="FT35">
            <v>34.487000000000002</v>
          </cell>
          <cell r="FU35">
            <v>15.66</v>
          </cell>
          <cell r="FV35">
            <v>20.385000000000002</v>
          </cell>
          <cell r="FW35">
            <v>8.8759999999999994</v>
          </cell>
          <cell r="FX35">
            <v>11.51</v>
          </cell>
          <cell r="FY35">
            <v>11.798999999999999</v>
          </cell>
          <cell r="FZ35">
            <v>3.7309999999999999</v>
          </cell>
          <cell r="GA35">
            <v>8.0679999999999996</v>
          </cell>
          <cell r="GB35">
            <v>162.26499999999999</v>
          </cell>
          <cell r="GC35">
            <v>93.754999999999995</v>
          </cell>
          <cell r="GD35">
            <v>68.510000000000005</v>
          </cell>
          <cell r="GE35">
            <v>84.554000000000002</v>
          </cell>
          <cell r="GF35">
            <v>50.841000000000001</v>
          </cell>
          <cell r="GG35">
            <v>33.713000000000001</v>
          </cell>
          <cell r="GH35">
            <v>333.33600000000001</v>
          </cell>
          <cell r="GI35">
            <v>166.536</v>
          </cell>
          <cell r="GJ35">
            <v>166.8</v>
          </cell>
          <cell r="GK35">
            <v>2585.5300000000002</v>
          </cell>
          <cell r="GL35">
            <v>1388.491</v>
          </cell>
          <cell r="GM35">
            <v>1197.039</v>
          </cell>
          <cell r="GN35">
            <v>2054.1619999999998</v>
          </cell>
          <cell r="GO35">
            <v>1026.8489999999999</v>
          </cell>
          <cell r="GP35">
            <v>1027.3130000000001</v>
          </cell>
          <cell r="GQ35">
            <v>1957.0060000000001</v>
          </cell>
          <cell r="GR35">
            <v>982.66099999999994</v>
          </cell>
          <cell r="GS35">
            <v>974.34500000000003</v>
          </cell>
          <cell r="GT35">
            <v>54.329000000000001</v>
          </cell>
          <cell r="GU35">
            <v>22.759</v>
          </cell>
          <cell r="GV35">
            <v>31.568999999999999</v>
          </cell>
          <cell r="GW35">
            <v>42.826999999999998</v>
          </cell>
          <cell r="GX35">
            <v>21.428999999999998</v>
          </cell>
          <cell r="GY35">
            <v>21.399000000000001</v>
          </cell>
          <cell r="GZ35">
            <v>1597.441</v>
          </cell>
          <cell r="HA35">
            <v>817.32</v>
          </cell>
          <cell r="HB35">
            <v>780.12099999999998</v>
          </cell>
          <cell r="HC35">
            <v>115.63</v>
          </cell>
          <cell r="HD35">
            <v>41.557000000000002</v>
          </cell>
          <cell r="HE35">
            <v>74.072999999999993</v>
          </cell>
          <cell r="HF35">
            <v>34.628</v>
          </cell>
          <cell r="HG35">
            <v>20.704000000000001</v>
          </cell>
          <cell r="HH35">
            <v>13.925000000000001</v>
          </cell>
          <cell r="HI35">
            <v>35.752000000000002</v>
          </cell>
          <cell r="HJ35">
            <v>13.933</v>
          </cell>
          <cell r="HK35">
            <v>21.818999999999999</v>
          </cell>
          <cell r="HL35">
            <v>45.25</v>
          </cell>
          <cell r="HM35">
            <v>6.9210000000000003</v>
          </cell>
          <cell r="HN35">
            <v>38.33</v>
          </cell>
          <cell r="HO35">
            <v>95.959000000000003</v>
          </cell>
          <cell r="HP35">
            <v>34.878</v>
          </cell>
          <cell r="HQ35">
            <v>61.081000000000003</v>
          </cell>
          <cell r="HR35">
            <v>22.263000000000002</v>
          </cell>
          <cell r="HS35">
            <v>12.760999999999999</v>
          </cell>
          <cell r="HT35">
            <v>9.5030000000000001</v>
          </cell>
          <cell r="HU35">
            <v>31.509</v>
          </cell>
          <cell r="HV35">
            <v>9.6660000000000004</v>
          </cell>
          <cell r="HW35">
            <v>21.843</v>
          </cell>
          <cell r="HX35">
            <v>42.186</v>
          </cell>
          <cell r="HY35">
            <v>12.451000000000001</v>
          </cell>
          <cell r="HZ35">
            <v>29.734999999999999</v>
          </cell>
          <cell r="IA35">
            <v>245.13200000000001</v>
          </cell>
          <cell r="IB35">
            <v>133.09399999999999</v>
          </cell>
          <cell r="IC35">
            <v>112.038</v>
          </cell>
          <cell r="ID35">
            <v>205.99600000000001</v>
          </cell>
          <cell r="IE35">
            <v>105.447</v>
          </cell>
          <cell r="IF35">
            <v>100.548</v>
          </cell>
          <cell r="IG35">
            <v>1848.1669999999999</v>
          </cell>
          <cell r="IH35">
            <v>921.40200000000004</v>
          </cell>
          <cell r="II35">
            <v>926.76499999999999</v>
          </cell>
          <cell r="IJ35">
            <v>199.23</v>
          </cell>
          <cell r="IK35">
            <v>98.861999999999995</v>
          </cell>
          <cell r="IL35">
            <v>100.369</v>
          </cell>
          <cell r="IM35">
            <v>1854.932</v>
          </cell>
          <cell r="IN35">
            <v>927.98800000000006</v>
          </cell>
          <cell r="IO35">
            <v>926.94399999999996</v>
          </cell>
          <cell r="IP35">
            <v>308.96600000000001</v>
          </cell>
          <cell r="IQ35">
            <v>158.63900000000001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  <cell r="FX36">
            <v>0</v>
          </cell>
          <cell r="FY36">
            <v>0</v>
          </cell>
          <cell r="FZ36">
            <v>0</v>
          </cell>
          <cell r="GA36">
            <v>0</v>
          </cell>
          <cell r="GB36">
            <v>0</v>
          </cell>
          <cell r="GC36">
            <v>0</v>
          </cell>
          <cell r="GD36">
            <v>0</v>
          </cell>
          <cell r="GE36">
            <v>0</v>
          </cell>
          <cell r="GF36">
            <v>0</v>
          </cell>
          <cell r="GG36">
            <v>0</v>
          </cell>
          <cell r="GH36">
            <v>0</v>
          </cell>
          <cell r="GI36">
            <v>0</v>
          </cell>
          <cell r="GJ36">
            <v>0</v>
          </cell>
          <cell r="GK36">
            <v>0</v>
          </cell>
          <cell r="GL36">
            <v>0</v>
          </cell>
          <cell r="GM36">
            <v>0</v>
          </cell>
          <cell r="GN36">
            <v>0</v>
          </cell>
          <cell r="GO36">
            <v>0</v>
          </cell>
          <cell r="GP36">
            <v>0</v>
          </cell>
          <cell r="GQ36">
            <v>0</v>
          </cell>
          <cell r="GR36">
            <v>0</v>
          </cell>
          <cell r="GS36">
            <v>0</v>
          </cell>
          <cell r="GT36">
            <v>0</v>
          </cell>
          <cell r="GU36">
            <v>0</v>
          </cell>
          <cell r="GV36">
            <v>0</v>
          </cell>
          <cell r="GW36">
            <v>0</v>
          </cell>
          <cell r="GX36">
            <v>0</v>
          </cell>
          <cell r="GY36">
            <v>0</v>
          </cell>
          <cell r="GZ36">
            <v>0</v>
          </cell>
          <cell r="HA36">
            <v>0</v>
          </cell>
          <cell r="HB36">
            <v>0</v>
          </cell>
          <cell r="HC36">
            <v>0</v>
          </cell>
          <cell r="HD36">
            <v>0</v>
          </cell>
          <cell r="HE36">
            <v>0</v>
          </cell>
          <cell r="HF36">
            <v>0</v>
          </cell>
          <cell r="HG36">
            <v>0</v>
          </cell>
          <cell r="HH36">
            <v>0</v>
          </cell>
          <cell r="HI36">
            <v>0</v>
          </cell>
          <cell r="HJ36">
            <v>0</v>
          </cell>
          <cell r="HK36">
            <v>0</v>
          </cell>
          <cell r="HL36">
            <v>0</v>
          </cell>
          <cell r="HM36">
            <v>0</v>
          </cell>
          <cell r="HN36">
            <v>0</v>
          </cell>
          <cell r="HO36">
            <v>0</v>
          </cell>
          <cell r="HP36">
            <v>0</v>
          </cell>
          <cell r="HQ36">
            <v>0</v>
          </cell>
          <cell r="HR36">
            <v>0</v>
          </cell>
          <cell r="HS36">
            <v>0</v>
          </cell>
          <cell r="HT36">
            <v>0</v>
          </cell>
          <cell r="HU36">
            <v>0</v>
          </cell>
          <cell r="HV36">
            <v>0</v>
          </cell>
          <cell r="HW36">
            <v>0</v>
          </cell>
          <cell r="HX36">
            <v>0</v>
          </cell>
          <cell r="HY36">
            <v>0</v>
          </cell>
          <cell r="HZ36">
            <v>0</v>
          </cell>
          <cell r="IA36">
            <v>0</v>
          </cell>
          <cell r="IB36">
            <v>0</v>
          </cell>
          <cell r="IC36">
            <v>0</v>
          </cell>
          <cell r="ID36">
            <v>0</v>
          </cell>
          <cell r="IE36">
            <v>0</v>
          </cell>
          <cell r="IF36">
            <v>0</v>
          </cell>
          <cell r="IG36">
            <v>0</v>
          </cell>
          <cell r="IH36">
            <v>0</v>
          </cell>
          <cell r="II36">
            <v>0</v>
          </cell>
          <cell r="IJ36">
            <v>0</v>
          </cell>
          <cell r="IK36">
            <v>0</v>
          </cell>
          <cell r="IL36">
            <v>0</v>
          </cell>
          <cell r="IM36">
            <v>0</v>
          </cell>
          <cell r="IN36">
            <v>0</v>
          </cell>
          <cell r="IO36">
            <v>0</v>
          </cell>
          <cell r="IP36">
            <v>0</v>
          </cell>
          <cell r="IQ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  <cell r="FX37">
            <v>0</v>
          </cell>
          <cell r="FY37">
            <v>0</v>
          </cell>
          <cell r="FZ37">
            <v>0</v>
          </cell>
          <cell r="GA37">
            <v>0</v>
          </cell>
          <cell r="GB37">
            <v>0</v>
          </cell>
          <cell r="GC37">
            <v>0</v>
          </cell>
          <cell r="GD37">
            <v>0</v>
          </cell>
          <cell r="GE37">
            <v>0</v>
          </cell>
          <cell r="GF37">
            <v>0</v>
          </cell>
          <cell r="GG37">
            <v>0</v>
          </cell>
          <cell r="GH37">
            <v>0</v>
          </cell>
          <cell r="GI37">
            <v>0</v>
          </cell>
          <cell r="GJ37">
            <v>0</v>
          </cell>
          <cell r="GK37">
            <v>0</v>
          </cell>
          <cell r="GL37">
            <v>0</v>
          </cell>
          <cell r="GM37">
            <v>0</v>
          </cell>
          <cell r="GN37">
            <v>0</v>
          </cell>
          <cell r="GO37">
            <v>0</v>
          </cell>
          <cell r="GP37">
            <v>0</v>
          </cell>
          <cell r="GQ37">
            <v>0</v>
          </cell>
          <cell r="GR37">
            <v>0</v>
          </cell>
          <cell r="GS37">
            <v>0</v>
          </cell>
          <cell r="GT37">
            <v>0</v>
          </cell>
          <cell r="GU37">
            <v>0</v>
          </cell>
          <cell r="GV37">
            <v>0</v>
          </cell>
          <cell r="GW37">
            <v>0</v>
          </cell>
          <cell r="GX37">
            <v>0</v>
          </cell>
          <cell r="GY37">
            <v>0</v>
          </cell>
          <cell r="GZ37">
            <v>0</v>
          </cell>
          <cell r="HA37">
            <v>0</v>
          </cell>
          <cell r="HB37">
            <v>0</v>
          </cell>
          <cell r="HC37">
            <v>0</v>
          </cell>
          <cell r="HD37">
            <v>0</v>
          </cell>
          <cell r="HE37">
            <v>0</v>
          </cell>
          <cell r="HF37">
            <v>0</v>
          </cell>
          <cell r="HG37">
            <v>0</v>
          </cell>
          <cell r="HH37">
            <v>0</v>
          </cell>
          <cell r="HI37">
            <v>0</v>
          </cell>
          <cell r="HJ37">
            <v>0</v>
          </cell>
          <cell r="HK37">
            <v>0</v>
          </cell>
          <cell r="HL37">
            <v>0</v>
          </cell>
          <cell r="HM37">
            <v>0</v>
          </cell>
          <cell r="HN37">
            <v>0</v>
          </cell>
          <cell r="HO37">
            <v>0</v>
          </cell>
          <cell r="HP37">
            <v>0</v>
          </cell>
          <cell r="HQ37">
            <v>0</v>
          </cell>
          <cell r="HR37">
            <v>0</v>
          </cell>
          <cell r="HS37">
            <v>0</v>
          </cell>
          <cell r="HT37">
            <v>0</v>
          </cell>
          <cell r="HU37">
            <v>0</v>
          </cell>
          <cell r="HV37">
            <v>0</v>
          </cell>
          <cell r="HW37">
            <v>0</v>
          </cell>
          <cell r="HX37">
            <v>0</v>
          </cell>
          <cell r="HY37">
            <v>0</v>
          </cell>
          <cell r="HZ37">
            <v>0</v>
          </cell>
          <cell r="IA37">
            <v>0</v>
          </cell>
          <cell r="IB37">
            <v>0</v>
          </cell>
          <cell r="IC37">
            <v>0</v>
          </cell>
          <cell r="ID37">
            <v>0</v>
          </cell>
          <cell r="IE37">
            <v>0</v>
          </cell>
          <cell r="IF37">
            <v>0</v>
          </cell>
          <cell r="IG37">
            <v>0</v>
          </cell>
          <cell r="IH37">
            <v>0</v>
          </cell>
          <cell r="II37">
            <v>0</v>
          </cell>
          <cell r="IJ37">
            <v>0</v>
          </cell>
          <cell r="IK37">
            <v>0</v>
          </cell>
          <cell r="IL37">
            <v>0</v>
          </cell>
          <cell r="IM37">
            <v>0</v>
          </cell>
          <cell r="IN37">
            <v>0</v>
          </cell>
          <cell r="IO37">
            <v>0</v>
          </cell>
          <cell r="IP37">
            <v>0</v>
          </cell>
          <cell r="IQ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  <cell r="FX38">
            <v>0</v>
          </cell>
          <cell r="FY38">
            <v>0</v>
          </cell>
          <cell r="FZ38">
            <v>0</v>
          </cell>
          <cell r="GA38">
            <v>0</v>
          </cell>
          <cell r="GB38">
            <v>0</v>
          </cell>
          <cell r="GC38">
            <v>0</v>
          </cell>
          <cell r="GD38">
            <v>0</v>
          </cell>
          <cell r="GE38">
            <v>0</v>
          </cell>
          <cell r="GF38">
            <v>0</v>
          </cell>
          <cell r="GG38">
            <v>0</v>
          </cell>
          <cell r="GH38">
            <v>0</v>
          </cell>
          <cell r="GI38">
            <v>0</v>
          </cell>
          <cell r="GJ38">
            <v>0</v>
          </cell>
          <cell r="GK38">
            <v>0</v>
          </cell>
          <cell r="GL38">
            <v>0</v>
          </cell>
          <cell r="GM38">
            <v>0</v>
          </cell>
          <cell r="GN38">
            <v>0</v>
          </cell>
          <cell r="GO38">
            <v>0</v>
          </cell>
          <cell r="GP38">
            <v>0</v>
          </cell>
          <cell r="GQ38">
            <v>0</v>
          </cell>
          <cell r="GR38">
            <v>0</v>
          </cell>
          <cell r="GS38">
            <v>0</v>
          </cell>
          <cell r="GT38">
            <v>0</v>
          </cell>
          <cell r="GU38">
            <v>0</v>
          </cell>
          <cell r="GV38">
            <v>0</v>
          </cell>
          <cell r="GW38">
            <v>0</v>
          </cell>
          <cell r="GX38">
            <v>0</v>
          </cell>
          <cell r="GY38">
            <v>0</v>
          </cell>
          <cell r="GZ38">
            <v>0</v>
          </cell>
          <cell r="HA38">
            <v>0</v>
          </cell>
          <cell r="HB38">
            <v>0</v>
          </cell>
          <cell r="HC38">
            <v>0</v>
          </cell>
          <cell r="HD38">
            <v>0</v>
          </cell>
          <cell r="HE38">
            <v>0</v>
          </cell>
          <cell r="HF38">
            <v>0</v>
          </cell>
          <cell r="HG38">
            <v>0</v>
          </cell>
          <cell r="HH38">
            <v>0</v>
          </cell>
          <cell r="HI38">
            <v>0</v>
          </cell>
          <cell r="HJ38">
            <v>0</v>
          </cell>
          <cell r="HK38">
            <v>0</v>
          </cell>
          <cell r="HL38">
            <v>0</v>
          </cell>
          <cell r="HM38">
            <v>0</v>
          </cell>
          <cell r="HN38">
            <v>0</v>
          </cell>
          <cell r="HO38">
            <v>0</v>
          </cell>
          <cell r="HP38">
            <v>0</v>
          </cell>
          <cell r="HQ38">
            <v>0</v>
          </cell>
          <cell r="HR38">
            <v>0</v>
          </cell>
          <cell r="HS38">
            <v>0</v>
          </cell>
          <cell r="HT38">
            <v>0</v>
          </cell>
          <cell r="HU38">
            <v>0</v>
          </cell>
          <cell r="HV38">
            <v>0</v>
          </cell>
          <cell r="HW38">
            <v>0</v>
          </cell>
          <cell r="HX38">
            <v>0</v>
          </cell>
          <cell r="HY38">
            <v>0</v>
          </cell>
          <cell r="HZ38">
            <v>0</v>
          </cell>
          <cell r="IA38">
            <v>0</v>
          </cell>
          <cell r="IB38">
            <v>0</v>
          </cell>
          <cell r="IC38">
            <v>0</v>
          </cell>
          <cell r="ID38">
            <v>0</v>
          </cell>
          <cell r="IE38">
            <v>0</v>
          </cell>
          <cell r="IF38">
            <v>0</v>
          </cell>
          <cell r="IG38">
            <v>0</v>
          </cell>
          <cell r="IH38">
            <v>0</v>
          </cell>
          <cell r="II38">
            <v>0</v>
          </cell>
          <cell r="IJ38">
            <v>0</v>
          </cell>
          <cell r="IK38">
            <v>0</v>
          </cell>
          <cell r="IL38">
            <v>0</v>
          </cell>
          <cell r="IM38">
            <v>0</v>
          </cell>
          <cell r="IN38">
            <v>0</v>
          </cell>
          <cell r="IO38">
            <v>0</v>
          </cell>
          <cell r="IP38">
            <v>0</v>
          </cell>
          <cell r="IQ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  <cell r="FX39">
            <v>0</v>
          </cell>
          <cell r="FY39">
            <v>0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  <cell r="GG39">
            <v>0</v>
          </cell>
          <cell r="GH39">
            <v>0</v>
          </cell>
          <cell r="GI39">
            <v>0</v>
          </cell>
          <cell r="GJ39">
            <v>0</v>
          </cell>
          <cell r="GK39">
            <v>0</v>
          </cell>
          <cell r="GL39">
            <v>0</v>
          </cell>
          <cell r="GM39">
            <v>0</v>
          </cell>
          <cell r="GN39">
            <v>0</v>
          </cell>
          <cell r="GO39">
            <v>0</v>
          </cell>
          <cell r="GP39">
            <v>0</v>
          </cell>
          <cell r="GQ39">
            <v>0</v>
          </cell>
          <cell r="GR39">
            <v>0</v>
          </cell>
          <cell r="GS39">
            <v>0</v>
          </cell>
          <cell r="GT39">
            <v>0</v>
          </cell>
          <cell r="GU39">
            <v>0</v>
          </cell>
          <cell r="GV39">
            <v>0</v>
          </cell>
          <cell r="GW39">
            <v>0</v>
          </cell>
          <cell r="GX39">
            <v>0</v>
          </cell>
          <cell r="GY39">
            <v>0</v>
          </cell>
          <cell r="GZ39">
            <v>0</v>
          </cell>
          <cell r="HA39">
            <v>0</v>
          </cell>
          <cell r="HB39">
            <v>0</v>
          </cell>
          <cell r="HC39">
            <v>0</v>
          </cell>
          <cell r="HD39">
            <v>0</v>
          </cell>
          <cell r="HE39">
            <v>0</v>
          </cell>
          <cell r="HF39">
            <v>0</v>
          </cell>
          <cell r="HG39">
            <v>0</v>
          </cell>
          <cell r="HH39">
            <v>0</v>
          </cell>
          <cell r="HI39">
            <v>0</v>
          </cell>
          <cell r="HJ39">
            <v>0</v>
          </cell>
          <cell r="HK39">
            <v>0</v>
          </cell>
          <cell r="HL39">
            <v>0</v>
          </cell>
          <cell r="HM39">
            <v>0</v>
          </cell>
          <cell r="HN39">
            <v>0</v>
          </cell>
          <cell r="HO39">
            <v>0</v>
          </cell>
          <cell r="HP39">
            <v>0</v>
          </cell>
          <cell r="HQ39">
            <v>0</v>
          </cell>
          <cell r="HR39">
            <v>0</v>
          </cell>
          <cell r="HS39">
            <v>0</v>
          </cell>
          <cell r="HT39">
            <v>0</v>
          </cell>
          <cell r="HU39">
            <v>0</v>
          </cell>
          <cell r="HV39">
            <v>0</v>
          </cell>
          <cell r="HW39">
            <v>0</v>
          </cell>
          <cell r="HX39">
            <v>0</v>
          </cell>
          <cell r="HY39">
            <v>0</v>
          </cell>
          <cell r="HZ39">
            <v>0</v>
          </cell>
          <cell r="IA39">
            <v>0</v>
          </cell>
          <cell r="IB39">
            <v>0</v>
          </cell>
          <cell r="IC39">
            <v>0</v>
          </cell>
          <cell r="ID39">
            <v>0</v>
          </cell>
          <cell r="IE39">
            <v>0</v>
          </cell>
          <cell r="IF39">
            <v>0</v>
          </cell>
          <cell r="IG39">
            <v>0</v>
          </cell>
          <cell r="IH39">
            <v>0</v>
          </cell>
          <cell r="II39">
            <v>0</v>
          </cell>
          <cell r="IJ39">
            <v>0</v>
          </cell>
          <cell r="IK39">
            <v>0</v>
          </cell>
          <cell r="IL39">
            <v>0</v>
          </cell>
          <cell r="IM39">
            <v>0</v>
          </cell>
          <cell r="IN39">
            <v>0</v>
          </cell>
          <cell r="IO39">
            <v>0</v>
          </cell>
          <cell r="IP39">
            <v>0</v>
          </cell>
          <cell r="IQ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  <cell r="FX40">
            <v>0</v>
          </cell>
          <cell r="FY40">
            <v>0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  <cell r="GG40">
            <v>0</v>
          </cell>
          <cell r="GH40">
            <v>0</v>
          </cell>
          <cell r="GI40">
            <v>0</v>
          </cell>
          <cell r="GJ40">
            <v>0</v>
          </cell>
          <cell r="GK40">
            <v>0</v>
          </cell>
          <cell r="GL40">
            <v>0</v>
          </cell>
          <cell r="GM40">
            <v>0</v>
          </cell>
          <cell r="GN40">
            <v>0</v>
          </cell>
          <cell r="GO40">
            <v>0</v>
          </cell>
          <cell r="GP40">
            <v>0</v>
          </cell>
          <cell r="GQ40">
            <v>0</v>
          </cell>
          <cell r="GR40">
            <v>0</v>
          </cell>
          <cell r="GS40">
            <v>0</v>
          </cell>
          <cell r="GT40">
            <v>0</v>
          </cell>
          <cell r="GU40">
            <v>0</v>
          </cell>
          <cell r="GV40">
            <v>0</v>
          </cell>
          <cell r="GW40">
            <v>0</v>
          </cell>
          <cell r="GX40">
            <v>0</v>
          </cell>
          <cell r="GY40">
            <v>0</v>
          </cell>
          <cell r="GZ40">
            <v>0</v>
          </cell>
          <cell r="HA40">
            <v>0</v>
          </cell>
          <cell r="HB40">
            <v>0</v>
          </cell>
          <cell r="HC40">
            <v>0</v>
          </cell>
          <cell r="HD40">
            <v>0</v>
          </cell>
          <cell r="HE40">
            <v>0</v>
          </cell>
          <cell r="HF40">
            <v>0</v>
          </cell>
          <cell r="HG40">
            <v>0</v>
          </cell>
          <cell r="HH40">
            <v>0</v>
          </cell>
          <cell r="HI40">
            <v>0</v>
          </cell>
          <cell r="HJ40">
            <v>0</v>
          </cell>
          <cell r="HK40">
            <v>0</v>
          </cell>
          <cell r="HL40">
            <v>0</v>
          </cell>
          <cell r="HM40">
            <v>0</v>
          </cell>
          <cell r="HN40">
            <v>0</v>
          </cell>
          <cell r="HO40">
            <v>0</v>
          </cell>
          <cell r="HP40">
            <v>0</v>
          </cell>
          <cell r="HQ40">
            <v>0</v>
          </cell>
          <cell r="HR40">
            <v>0</v>
          </cell>
          <cell r="HS40">
            <v>0</v>
          </cell>
          <cell r="HT40">
            <v>0</v>
          </cell>
          <cell r="HU40">
            <v>0</v>
          </cell>
          <cell r="HV40">
            <v>0</v>
          </cell>
          <cell r="HW40">
            <v>0</v>
          </cell>
          <cell r="HX40">
            <v>0</v>
          </cell>
          <cell r="HY40">
            <v>0</v>
          </cell>
          <cell r="HZ40">
            <v>0</v>
          </cell>
          <cell r="IA40">
            <v>0</v>
          </cell>
          <cell r="IB40">
            <v>0</v>
          </cell>
          <cell r="IC40">
            <v>0</v>
          </cell>
          <cell r="ID40">
            <v>0</v>
          </cell>
          <cell r="IE40">
            <v>0</v>
          </cell>
          <cell r="IF40">
            <v>0</v>
          </cell>
          <cell r="IG40">
            <v>0</v>
          </cell>
          <cell r="IH40">
            <v>0</v>
          </cell>
          <cell r="II40">
            <v>0</v>
          </cell>
          <cell r="IJ40">
            <v>0</v>
          </cell>
          <cell r="IK40">
            <v>0</v>
          </cell>
          <cell r="IL40">
            <v>0</v>
          </cell>
          <cell r="IM40">
            <v>0</v>
          </cell>
          <cell r="IN40">
            <v>0</v>
          </cell>
          <cell r="IO40">
            <v>0</v>
          </cell>
          <cell r="IP40">
            <v>0</v>
          </cell>
          <cell r="IQ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  <cell r="FX41">
            <v>0</v>
          </cell>
          <cell r="FY41">
            <v>0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  <cell r="GG41">
            <v>0</v>
          </cell>
          <cell r="GH41">
            <v>0</v>
          </cell>
          <cell r="GI41">
            <v>0</v>
          </cell>
          <cell r="GJ41">
            <v>0</v>
          </cell>
          <cell r="GK41">
            <v>0</v>
          </cell>
          <cell r="GL41">
            <v>0</v>
          </cell>
          <cell r="GM41">
            <v>0</v>
          </cell>
          <cell r="GN41">
            <v>0</v>
          </cell>
          <cell r="GO41">
            <v>0</v>
          </cell>
          <cell r="GP41">
            <v>0</v>
          </cell>
          <cell r="GQ41">
            <v>0</v>
          </cell>
          <cell r="GR41">
            <v>0</v>
          </cell>
          <cell r="GS41">
            <v>0</v>
          </cell>
          <cell r="GT41">
            <v>0</v>
          </cell>
          <cell r="GU41">
            <v>0</v>
          </cell>
          <cell r="GV41">
            <v>0</v>
          </cell>
          <cell r="GW41">
            <v>0</v>
          </cell>
          <cell r="GX41">
            <v>0</v>
          </cell>
          <cell r="GY41">
            <v>0</v>
          </cell>
          <cell r="GZ41">
            <v>0</v>
          </cell>
          <cell r="HA41">
            <v>0</v>
          </cell>
          <cell r="HB41">
            <v>0</v>
          </cell>
          <cell r="HC41">
            <v>0</v>
          </cell>
          <cell r="HD41">
            <v>0</v>
          </cell>
          <cell r="HE41">
            <v>0</v>
          </cell>
          <cell r="HF41">
            <v>0</v>
          </cell>
          <cell r="HG41">
            <v>0</v>
          </cell>
          <cell r="HH41">
            <v>0</v>
          </cell>
          <cell r="HI41">
            <v>0</v>
          </cell>
          <cell r="HJ41">
            <v>0</v>
          </cell>
          <cell r="HK41">
            <v>0</v>
          </cell>
          <cell r="HL41">
            <v>0</v>
          </cell>
          <cell r="HM41">
            <v>0</v>
          </cell>
          <cell r="HN41">
            <v>0</v>
          </cell>
          <cell r="HO41">
            <v>0</v>
          </cell>
          <cell r="HP41">
            <v>0</v>
          </cell>
          <cell r="HQ41">
            <v>0</v>
          </cell>
          <cell r="HR41">
            <v>0</v>
          </cell>
          <cell r="HS41">
            <v>0</v>
          </cell>
          <cell r="HT41">
            <v>0</v>
          </cell>
          <cell r="HU41">
            <v>0</v>
          </cell>
          <cell r="HV41">
            <v>0</v>
          </cell>
          <cell r="HW41">
            <v>0</v>
          </cell>
          <cell r="HX41">
            <v>0</v>
          </cell>
          <cell r="HY41">
            <v>0</v>
          </cell>
          <cell r="HZ41">
            <v>0</v>
          </cell>
          <cell r="IA41">
            <v>0</v>
          </cell>
          <cell r="IB41">
            <v>0</v>
          </cell>
          <cell r="IC41">
            <v>0</v>
          </cell>
          <cell r="ID41">
            <v>0</v>
          </cell>
          <cell r="IE41">
            <v>0</v>
          </cell>
          <cell r="IF41">
            <v>0</v>
          </cell>
          <cell r="IG41">
            <v>0</v>
          </cell>
          <cell r="IH41">
            <v>0</v>
          </cell>
          <cell r="II41">
            <v>0</v>
          </cell>
          <cell r="IJ41">
            <v>0</v>
          </cell>
          <cell r="IK41">
            <v>0</v>
          </cell>
          <cell r="IL41">
            <v>0</v>
          </cell>
          <cell r="IM41">
            <v>0</v>
          </cell>
          <cell r="IN41">
            <v>0</v>
          </cell>
          <cell r="IO41">
            <v>0</v>
          </cell>
          <cell r="IP41">
            <v>0</v>
          </cell>
          <cell r="IQ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  <cell r="FX42">
            <v>0</v>
          </cell>
          <cell r="FY42">
            <v>0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  <cell r="GG42">
            <v>0</v>
          </cell>
          <cell r="GH42">
            <v>0</v>
          </cell>
          <cell r="GI42">
            <v>0</v>
          </cell>
          <cell r="GJ42">
            <v>0</v>
          </cell>
          <cell r="GK42">
            <v>0</v>
          </cell>
          <cell r="GL42">
            <v>0</v>
          </cell>
          <cell r="GM42">
            <v>0</v>
          </cell>
          <cell r="GN42">
            <v>0</v>
          </cell>
          <cell r="GO42">
            <v>0</v>
          </cell>
          <cell r="GP42">
            <v>0</v>
          </cell>
          <cell r="GQ42">
            <v>0</v>
          </cell>
          <cell r="GR42">
            <v>0</v>
          </cell>
          <cell r="GS42">
            <v>0</v>
          </cell>
          <cell r="GT42">
            <v>0</v>
          </cell>
          <cell r="GU42">
            <v>0</v>
          </cell>
          <cell r="GV42">
            <v>0</v>
          </cell>
          <cell r="GW42">
            <v>0</v>
          </cell>
          <cell r="GX42">
            <v>0</v>
          </cell>
          <cell r="GY42">
            <v>0</v>
          </cell>
          <cell r="GZ42">
            <v>0</v>
          </cell>
          <cell r="HA42">
            <v>0</v>
          </cell>
          <cell r="HB42">
            <v>0</v>
          </cell>
          <cell r="HC42">
            <v>0</v>
          </cell>
          <cell r="HD42">
            <v>0</v>
          </cell>
          <cell r="HE42">
            <v>0</v>
          </cell>
          <cell r="HF42">
            <v>0</v>
          </cell>
          <cell r="HG42">
            <v>0</v>
          </cell>
          <cell r="HH42">
            <v>0</v>
          </cell>
          <cell r="HI42">
            <v>0</v>
          </cell>
          <cell r="HJ42">
            <v>0</v>
          </cell>
          <cell r="HK42">
            <v>0</v>
          </cell>
          <cell r="HL42">
            <v>0</v>
          </cell>
          <cell r="HM42">
            <v>0</v>
          </cell>
          <cell r="HN42">
            <v>0</v>
          </cell>
          <cell r="HO42">
            <v>0</v>
          </cell>
          <cell r="HP42">
            <v>0</v>
          </cell>
          <cell r="HQ42">
            <v>0</v>
          </cell>
          <cell r="HR42">
            <v>0</v>
          </cell>
          <cell r="HS42">
            <v>0</v>
          </cell>
          <cell r="HT42">
            <v>0</v>
          </cell>
          <cell r="HU42">
            <v>0</v>
          </cell>
          <cell r="HV42">
            <v>0</v>
          </cell>
          <cell r="HW42">
            <v>0</v>
          </cell>
          <cell r="HX42">
            <v>0</v>
          </cell>
          <cell r="HY42">
            <v>0</v>
          </cell>
          <cell r="HZ42">
            <v>0</v>
          </cell>
          <cell r="IA42">
            <v>0</v>
          </cell>
          <cell r="IB42">
            <v>0</v>
          </cell>
          <cell r="IC42">
            <v>0</v>
          </cell>
          <cell r="ID42">
            <v>0</v>
          </cell>
          <cell r="IE42">
            <v>0</v>
          </cell>
          <cell r="IF42">
            <v>0</v>
          </cell>
          <cell r="IG42">
            <v>0</v>
          </cell>
          <cell r="IH42">
            <v>0</v>
          </cell>
          <cell r="II42">
            <v>0</v>
          </cell>
          <cell r="IJ42">
            <v>0</v>
          </cell>
          <cell r="IK42">
            <v>0</v>
          </cell>
          <cell r="IL42">
            <v>0</v>
          </cell>
          <cell r="IM42">
            <v>0</v>
          </cell>
          <cell r="IN42">
            <v>0</v>
          </cell>
          <cell r="IO42">
            <v>0</v>
          </cell>
          <cell r="IP42">
            <v>0</v>
          </cell>
          <cell r="IQ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  <cell r="FX43">
            <v>0</v>
          </cell>
          <cell r="FY43">
            <v>0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  <cell r="GG43">
            <v>0</v>
          </cell>
          <cell r="GH43">
            <v>0</v>
          </cell>
          <cell r="GI43">
            <v>0</v>
          </cell>
          <cell r="GJ43">
            <v>0</v>
          </cell>
          <cell r="GK43">
            <v>0</v>
          </cell>
          <cell r="GL43">
            <v>0</v>
          </cell>
          <cell r="GM43">
            <v>0</v>
          </cell>
          <cell r="GN43">
            <v>0</v>
          </cell>
          <cell r="GO43">
            <v>0</v>
          </cell>
          <cell r="GP43">
            <v>0</v>
          </cell>
          <cell r="GQ43">
            <v>0</v>
          </cell>
          <cell r="GR43">
            <v>0</v>
          </cell>
          <cell r="GS43">
            <v>0</v>
          </cell>
          <cell r="GT43">
            <v>0</v>
          </cell>
          <cell r="GU43">
            <v>0</v>
          </cell>
          <cell r="GV43">
            <v>0</v>
          </cell>
          <cell r="GW43">
            <v>0</v>
          </cell>
          <cell r="GX43">
            <v>0</v>
          </cell>
          <cell r="GY43">
            <v>0</v>
          </cell>
          <cell r="GZ43">
            <v>0</v>
          </cell>
          <cell r="HA43">
            <v>0</v>
          </cell>
          <cell r="HB43">
            <v>0</v>
          </cell>
          <cell r="HC43">
            <v>0</v>
          </cell>
          <cell r="HD43">
            <v>0</v>
          </cell>
          <cell r="HE43">
            <v>0</v>
          </cell>
          <cell r="HF43">
            <v>0</v>
          </cell>
          <cell r="HG43">
            <v>0</v>
          </cell>
          <cell r="HH43">
            <v>0</v>
          </cell>
          <cell r="HI43">
            <v>0</v>
          </cell>
          <cell r="HJ43">
            <v>0</v>
          </cell>
          <cell r="HK43">
            <v>0</v>
          </cell>
          <cell r="HL43">
            <v>0</v>
          </cell>
          <cell r="HM43">
            <v>0</v>
          </cell>
          <cell r="HN43">
            <v>0</v>
          </cell>
          <cell r="HO43">
            <v>0</v>
          </cell>
          <cell r="HP43">
            <v>0</v>
          </cell>
          <cell r="HQ43">
            <v>0</v>
          </cell>
          <cell r="HR43">
            <v>0</v>
          </cell>
          <cell r="HS43">
            <v>0</v>
          </cell>
          <cell r="HT43">
            <v>0</v>
          </cell>
          <cell r="HU43">
            <v>0</v>
          </cell>
          <cell r="HV43">
            <v>0</v>
          </cell>
          <cell r="HW43">
            <v>0</v>
          </cell>
          <cell r="HX43">
            <v>0</v>
          </cell>
          <cell r="HY43">
            <v>0</v>
          </cell>
          <cell r="HZ43">
            <v>0</v>
          </cell>
          <cell r="IA43">
            <v>0</v>
          </cell>
          <cell r="IB43">
            <v>0</v>
          </cell>
          <cell r="IC43">
            <v>0</v>
          </cell>
          <cell r="ID43">
            <v>0</v>
          </cell>
          <cell r="IE43">
            <v>0</v>
          </cell>
          <cell r="IF43">
            <v>0</v>
          </cell>
          <cell r="IG43">
            <v>0</v>
          </cell>
          <cell r="IH43">
            <v>0</v>
          </cell>
          <cell r="II43">
            <v>0</v>
          </cell>
          <cell r="IJ43">
            <v>0</v>
          </cell>
          <cell r="IK43">
            <v>0</v>
          </cell>
          <cell r="IL43">
            <v>0</v>
          </cell>
          <cell r="IM43">
            <v>0</v>
          </cell>
          <cell r="IN43">
            <v>0</v>
          </cell>
          <cell r="IO43">
            <v>0</v>
          </cell>
          <cell r="IP43">
            <v>0</v>
          </cell>
          <cell r="IQ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  <cell r="FX44">
            <v>0</v>
          </cell>
          <cell r="FY44">
            <v>0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  <cell r="GG44">
            <v>0</v>
          </cell>
          <cell r="GH44">
            <v>0</v>
          </cell>
          <cell r="GI44">
            <v>0</v>
          </cell>
          <cell r="GJ44">
            <v>0</v>
          </cell>
          <cell r="GK44">
            <v>0</v>
          </cell>
          <cell r="GL44">
            <v>0</v>
          </cell>
          <cell r="GM44">
            <v>0</v>
          </cell>
          <cell r="GN44">
            <v>0</v>
          </cell>
          <cell r="GO44">
            <v>0</v>
          </cell>
          <cell r="GP44">
            <v>0</v>
          </cell>
          <cell r="GQ44">
            <v>0</v>
          </cell>
          <cell r="GR44">
            <v>0</v>
          </cell>
          <cell r="GS44">
            <v>0</v>
          </cell>
          <cell r="GT44">
            <v>0</v>
          </cell>
          <cell r="GU44">
            <v>0</v>
          </cell>
          <cell r="GV44">
            <v>0</v>
          </cell>
          <cell r="GW44">
            <v>0</v>
          </cell>
          <cell r="GX44">
            <v>0</v>
          </cell>
          <cell r="GY44">
            <v>0</v>
          </cell>
          <cell r="GZ44">
            <v>0</v>
          </cell>
          <cell r="HA44">
            <v>0</v>
          </cell>
          <cell r="HB44">
            <v>0</v>
          </cell>
          <cell r="HC44">
            <v>0</v>
          </cell>
          <cell r="HD44">
            <v>0</v>
          </cell>
          <cell r="HE44">
            <v>0</v>
          </cell>
          <cell r="HF44">
            <v>0</v>
          </cell>
          <cell r="HG44">
            <v>0</v>
          </cell>
          <cell r="HH44">
            <v>0</v>
          </cell>
          <cell r="HI44">
            <v>0</v>
          </cell>
          <cell r="HJ44">
            <v>0</v>
          </cell>
          <cell r="HK44">
            <v>0</v>
          </cell>
          <cell r="HL44">
            <v>0</v>
          </cell>
          <cell r="HM44">
            <v>0</v>
          </cell>
          <cell r="HN44">
            <v>0</v>
          </cell>
          <cell r="HO44">
            <v>0</v>
          </cell>
          <cell r="HP44">
            <v>0</v>
          </cell>
          <cell r="HQ44">
            <v>0</v>
          </cell>
          <cell r="HR44">
            <v>0</v>
          </cell>
          <cell r="HS44">
            <v>0</v>
          </cell>
          <cell r="HT44">
            <v>0</v>
          </cell>
          <cell r="HU44">
            <v>0</v>
          </cell>
          <cell r="HV44">
            <v>0</v>
          </cell>
          <cell r="HW44">
            <v>0</v>
          </cell>
          <cell r="HX44">
            <v>0</v>
          </cell>
          <cell r="HY44">
            <v>0</v>
          </cell>
          <cell r="HZ44">
            <v>0</v>
          </cell>
          <cell r="IA44">
            <v>0</v>
          </cell>
          <cell r="IB44">
            <v>0</v>
          </cell>
          <cell r="IC44">
            <v>0</v>
          </cell>
          <cell r="ID44">
            <v>0</v>
          </cell>
          <cell r="IE44">
            <v>0</v>
          </cell>
          <cell r="IF44">
            <v>0</v>
          </cell>
          <cell r="IG44">
            <v>0</v>
          </cell>
          <cell r="IH44">
            <v>0</v>
          </cell>
          <cell r="II44">
            <v>0</v>
          </cell>
          <cell r="IJ44">
            <v>0</v>
          </cell>
          <cell r="IK44">
            <v>0</v>
          </cell>
          <cell r="IL44">
            <v>0</v>
          </cell>
          <cell r="IM44">
            <v>0</v>
          </cell>
          <cell r="IN44">
            <v>0</v>
          </cell>
          <cell r="IO44">
            <v>0</v>
          </cell>
          <cell r="IP44">
            <v>0</v>
          </cell>
          <cell r="IQ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  <cell r="FX45">
            <v>0</v>
          </cell>
          <cell r="FY45">
            <v>0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  <cell r="GG45">
            <v>0</v>
          </cell>
          <cell r="GH45">
            <v>0</v>
          </cell>
          <cell r="GI45">
            <v>0</v>
          </cell>
          <cell r="GJ45">
            <v>0</v>
          </cell>
          <cell r="GK45">
            <v>0</v>
          </cell>
          <cell r="GL45">
            <v>0</v>
          </cell>
          <cell r="GM45">
            <v>0</v>
          </cell>
          <cell r="GN45">
            <v>0</v>
          </cell>
          <cell r="GO45">
            <v>0</v>
          </cell>
          <cell r="GP45">
            <v>0</v>
          </cell>
          <cell r="GQ45">
            <v>0</v>
          </cell>
          <cell r="GR45">
            <v>0</v>
          </cell>
          <cell r="GS45">
            <v>0</v>
          </cell>
          <cell r="GT45">
            <v>0</v>
          </cell>
          <cell r="GU45">
            <v>0</v>
          </cell>
          <cell r="GV45">
            <v>0</v>
          </cell>
          <cell r="GW45">
            <v>0</v>
          </cell>
          <cell r="GX45">
            <v>0</v>
          </cell>
          <cell r="GY45">
            <v>0</v>
          </cell>
          <cell r="GZ45">
            <v>0</v>
          </cell>
          <cell r="HA45">
            <v>0</v>
          </cell>
          <cell r="HB45">
            <v>0</v>
          </cell>
          <cell r="HC45">
            <v>0</v>
          </cell>
          <cell r="HD45">
            <v>0</v>
          </cell>
          <cell r="HE45">
            <v>0</v>
          </cell>
          <cell r="HF45">
            <v>0</v>
          </cell>
          <cell r="HG45">
            <v>0</v>
          </cell>
          <cell r="HH45">
            <v>0</v>
          </cell>
          <cell r="HI45">
            <v>0</v>
          </cell>
          <cell r="HJ45">
            <v>0</v>
          </cell>
          <cell r="HK45">
            <v>0</v>
          </cell>
          <cell r="HL45">
            <v>0</v>
          </cell>
          <cell r="HM45">
            <v>0</v>
          </cell>
          <cell r="HN45">
            <v>0</v>
          </cell>
          <cell r="HO45">
            <v>0</v>
          </cell>
          <cell r="HP45">
            <v>0</v>
          </cell>
          <cell r="HQ45">
            <v>0</v>
          </cell>
          <cell r="HR45">
            <v>0</v>
          </cell>
          <cell r="HS45">
            <v>0</v>
          </cell>
          <cell r="HT45">
            <v>0</v>
          </cell>
          <cell r="HU45">
            <v>0</v>
          </cell>
          <cell r="HV45">
            <v>0</v>
          </cell>
          <cell r="HW45">
            <v>0</v>
          </cell>
          <cell r="HX45">
            <v>0</v>
          </cell>
          <cell r="HY45">
            <v>0</v>
          </cell>
          <cell r="HZ45">
            <v>0</v>
          </cell>
          <cell r="IA45">
            <v>0</v>
          </cell>
          <cell r="IB45">
            <v>0</v>
          </cell>
          <cell r="IC45">
            <v>0</v>
          </cell>
          <cell r="ID45">
            <v>0</v>
          </cell>
          <cell r="IE45">
            <v>0</v>
          </cell>
          <cell r="IF45">
            <v>0</v>
          </cell>
          <cell r="IG45">
            <v>0</v>
          </cell>
          <cell r="IH45">
            <v>0</v>
          </cell>
          <cell r="II45">
            <v>0</v>
          </cell>
          <cell r="IJ45">
            <v>0</v>
          </cell>
          <cell r="IK45">
            <v>0</v>
          </cell>
          <cell r="IL45">
            <v>0</v>
          </cell>
          <cell r="IM45">
            <v>0</v>
          </cell>
          <cell r="IN45">
            <v>0</v>
          </cell>
          <cell r="IO45">
            <v>0</v>
          </cell>
          <cell r="IP45">
            <v>0</v>
          </cell>
          <cell r="IQ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  <cell r="FX46">
            <v>0</v>
          </cell>
          <cell r="FY46">
            <v>0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  <cell r="GG46">
            <v>0</v>
          </cell>
          <cell r="GH46">
            <v>0</v>
          </cell>
          <cell r="GI46">
            <v>0</v>
          </cell>
          <cell r="GJ46">
            <v>0</v>
          </cell>
          <cell r="GK46">
            <v>0</v>
          </cell>
          <cell r="GL46">
            <v>0</v>
          </cell>
          <cell r="GM46">
            <v>0</v>
          </cell>
          <cell r="GN46">
            <v>0</v>
          </cell>
          <cell r="GO46">
            <v>0</v>
          </cell>
          <cell r="GP46">
            <v>0</v>
          </cell>
          <cell r="GQ46">
            <v>0</v>
          </cell>
          <cell r="GR46">
            <v>0</v>
          </cell>
          <cell r="GS46">
            <v>0</v>
          </cell>
          <cell r="GT46">
            <v>0</v>
          </cell>
          <cell r="GU46">
            <v>0</v>
          </cell>
          <cell r="GV46">
            <v>0</v>
          </cell>
          <cell r="GW46">
            <v>0</v>
          </cell>
          <cell r="GX46">
            <v>0</v>
          </cell>
          <cell r="GY46">
            <v>0</v>
          </cell>
          <cell r="GZ46">
            <v>0</v>
          </cell>
          <cell r="HA46">
            <v>0</v>
          </cell>
          <cell r="HB46">
            <v>0</v>
          </cell>
          <cell r="HC46">
            <v>0</v>
          </cell>
          <cell r="HD46">
            <v>0</v>
          </cell>
          <cell r="HE46">
            <v>0</v>
          </cell>
          <cell r="HF46">
            <v>0</v>
          </cell>
          <cell r="HG46">
            <v>0</v>
          </cell>
          <cell r="HH46">
            <v>0</v>
          </cell>
          <cell r="HI46">
            <v>0</v>
          </cell>
          <cell r="HJ46">
            <v>0</v>
          </cell>
          <cell r="HK46">
            <v>0</v>
          </cell>
          <cell r="HL46">
            <v>0</v>
          </cell>
          <cell r="HM46">
            <v>0</v>
          </cell>
          <cell r="HN46">
            <v>0</v>
          </cell>
          <cell r="HO46">
            <v>0</v>
          </cell>
          <cell r="HP46">
            <v>0</v>
          </cell>
          <cell r="HQ46">
            <v>0</v>
          </cell>
          <cell r="HR46">
            <v>0</v>
          </cell>
          <cell r="HS46">
            <v>0</v>
          </cell>
          <cell r="HT46">
            <v>0</v>
          </cell>
          <cell r="HU46">
            <v>0</v>
          </cell>
          <cell r="HV46">
            <v>0</v>
          </cell>
          <cell r="HW46">
            <v>0</v>
          </cell>
          <cell r="HX46">
            <v>0</v>
          </cell>
          <cell r="HY46">
            <v>0</v>
          </cell>
          <cell r="HZ46">
            <v>0</v>
          </cell>
          <cell r="IA46">
            <v>0</v>
          </cell>
          <cell r="IB46">
            <v>0</v>
          </cell>
          <cell r="IC46">
            <v>0</v>
          </cell>
          <cell r="ID46">
            <v>0</v>
          </cell>
          <cell r="IE46">
            <v>0</v>
          </cell>
          <cell r="IF46">
            <v>0</v>
          </cell>
          <cell r="IG46">
            <v>0</v>
          </cell>
          <cell r="IH46">
            <v>0</v>
          </cell>
          <cell r="II46">
            <v>0</v>
          </cell>
          <cell r="IJ46">
            <v>0</v>
          </cell>
          <cell r="IK46">
            <v>0</v>
          </cell>
          <cell r="IL46">
            <v>0</v>
          </cell>
          <cell r="IM46">
            <v>0</v>
          </cell>
          <cell r="IN46">
            <v>0</v>
          </cell>
          <cell r="IO46">
            <v>0</v>
          </cell>
          <cell r="IP46">
            <v>0</v>
          </cell>
          <cell r="IQ46">
            <v>0</v>
          </cell>
        </row>
        <row r="47">
          <cell r="B47">
            <v>30.396999999999998</v>
          </cell>
          <cell r="C47">
            <v>16.533999999999999</v>
          </cell>
          <cell r="D47">
            <v>39.097999999999999</v>
          </cell>
          <cell r="E47">
            <v>15.189</v>
          </cell>
          <cell r="F47">
            <v>23.91</v>
          </cell>
          <cell r="G47">
            <v>28.523</v>
          </cell>
          <cell r="H47">
            <v>7.0060000000000002</v>
          </cell>
          <cell r="I47">
            <v>21.516999999999999</v>
          </cell>
          <cell r="J47">
            <v>88.26</v>
          </cell>
          <cell r="K47">
            <v>49.508000000000003</v>
          </cell>
          <cell r="L47">
            <v>38.752000000000002</v>
          </cell>
          <cell r="M47">
            <v>50.502000000000002</v>
          </cell>
          <cell r="N47">
            <v>35.478000000000002</v>
          </cell>
          <cell r="O47">
            <v>15.023999999999999</v>
          </cell>
          <cell r="P47">
            <v>19.795000000000002</v>
          </cell>
          <cell r="Q47">
            <v>7.7169999999999996</v>
          </cell>
          <cell r="R47">
            <v>12.077999999999999</v>
          </cell>
          <cell r="S47">
            <v>17.963999999999999</v>
          </cell>
          <cell r="T47">
            <v>6.3129999999999997</v>
          </cell>
          <cell r="U47">
            <v>11.651</v>
          </cell>
          <cell r="V47">
            <v>211.54900000000001</v>
          </cell>
          <cell r="W47">
            <v>118.447</v>
          </cell>
          <cell r="X47">
            <v>93.102000000000004</v>
          </cell>
          <cell r="Y47">
            <v>102.61</v>
          </cell>
          <cell r="Z47">
            <v>55.328000000000003</v>
          </cell>
          <cell r="AA47">
            <v>47.281999999999996</v>
          </cell>
          <cell r="AB47">
            <v>454.62400000000002</v>
          </cell>
          <cell r="AC47">
            <v>232.92599999999999</v>
          </cell>
          <cell r="AD47">
            <v>221.69800000000001</v>
          </cell>
          <cell r="AE47">
            <v>3198.779</v>
          </cell>
          <cell r="AF47">
            <v>1706.3219999999999</v>
          </cell>
          <cell r="AG47">
            <v>1492.4570000000001</v>
          </cell>
          <cell r="AH47">
            <v>2604.17</v>
          </cell>
          <cell r="AI47">
            <v>1315.5139999999999</v>
          </cell>
          <cell r="AJ47">
            <v>1288.6559999999999</v>
          </cell>
          <cell r="AK47">
            <v>2470.7330000000002</v>
          </cell>
          <cell r="AL47">
            <v>1248.769</v>
          </cell>
          <cell r="AM47">
            <v>1221.9639999999999</v>
          </cell>
          <cell r="AN47">
            <v>62.704000000000001</v>
          </cell>
          <cell r="AO47">
            <v>28.992000000000001</v>
          </cell>
          <cell r="AP47">
            <v>33.712000000000003</v>
          </cell>
          <cell r="AQ47">
            <v>68.051000000000002</v>
          </cell>
          <cell r="AR47">
            <v>36.942</v>
          </cell>
          <cell r="AS47">
            <v>31.109000000000002</v>
          </cell>
          <cell r="AT47">
            <v>2043.99</v>
          </cell>
          <cell r="AU47">
            <v>1065.69</v>
          </cell>
          <cell r="AV47">
            <v>978.3</v>
          </cell>
          <cell r="AW47">
            <v>136.339</v>
          </cell>
          <cell r="AX47">
            <v>51.918999999999997</v>
          </cell>
          <cell r="AY47">
            <v>84.42</v>
          </cell>
          <cell r="AZ47">
            <v>50.225000000000001</v>
          </cell>
          <cell r="BA47">
            <v>28.765999999999998</v>
          </cell>
          <cell r="BB47">
            <v>21.459</v>
          </cell>
          <cell r="BC47">
            <v>38.219000000000001</v>
          </cell>
          <cell r="BD47">
            <v>12.489000000000001</v>
          </cell>
          <cell r="BE47">
            <v>25.731000000000002</v>
          </cell>
          <cell r="BF47">
            <v>47.893999999999998</v>
          </cell>
          <cell r="BG47">
            <v>10.664</v>
          </cell>
          <cell r="BH47">
            <v>37.229999999999997</v>
          </cell>
          <cell r="BI47">
            <v>116.764</v>
          </cell>
          <cell r="BJ47">
            <v>38.892000000000003</v>
          </cell>
          <cell r="BK47">
            <v>77.870999999999995</v>
          </cell>
          <cell r="BL47">
            <v>33.253</v>
          </cell>
          <cell r="BM47">
            <v>21.143000000000001</v>
          </cell>
          <cell r="BN47">
            <v>12.11</v>
          </cell>
          <cell r="BO47">
            <v>42.472000000000001</v>
          </cell>
          <cell r="BP47">
            <v>10.885</v>
          </cell>
          <cell r="BQ47">
            <v>31.587</v>
          </cell>
          <cell r="BR47">
            <v>41.039000000000001</v>
          </cell>
          <cell r="BS47">
            <v>6.8650000000000002</v>
          </cell>
          <cell r="BT47">
            <v>34.173999999999999</v>
          </cell>
          <cell r="BU47">
            <v>307.07799999999997</v>
          </cell>
          <cell r="BV47">
            <v>159.01300000000001</v>
          </cell>
          <cell r="BW47">
            <v>148.066</v>
          </cell>
          <cell r="BX47">
            <v>278.82900000000001</v>
          </cell>
          <cell r="BY47">
            <v>142.405</v>
          </cell>
          <cell r="BZ47">
            <v>136.42400000000001</v>
          </cell>
          <cell r="CA47">
            <v>2325.3420000000001</v>
          </cell>
          <cell r="CB47">
            <v>1173.1099999999999</v>
          </cell>
          <cell r="CC47">
            <v>1152.232</v>
          </cell>
          <cell r="CD47">
            <v>257.14499999999998</v>
          </cell>
          <cell r="CE47">
            <v>122.629</v>
          </cell>
          <cell r="CF47">
            <v>134.51599999999999</v>
          </cell>
          <cell r="CG47">
            <v>2347.0259999999998</v>
          </cell>
          <cell r="CH47">
            <v>1192.886</v>
          </cell>
          <cell r="CI47">
            <v>1154.1400000000001</v>
          </cell>
          <cell r="CJ47">
            <v>404.38299999999998</v>
          </cell>
          <cell r="CK47">
            <v>200.78700000000001</v>
          </cell>
          <cell r="CL47">
            <v>203.59700000000001</v>
          </cell>
          <cell r="CM47">
            <v>147.239</v>
          </cell>
          <cell r="CN47">
            <v>78.158000000000001</v>
          </cell>
          <cell r="CO47">
            <v>69.08</v>
          </cell>
          <cell r="CP47">
            <v>125.55500000000001</v>
          </cell>
          <cell r="CQ47">
            <v>58.381999999999998</v>
          </cell>
          <cell r="CR47">
            <v>67.173000000000002</v>
          </cell>
          <cell r="CS47">
            <v>131.59</v>
          </cell>
          <cell r="CT47">
            <v>64.245999999999995</v>
          </cell>
          <cell r="CU47">
            <v>67.343999999999994</v>
          </cell>
          <cell r="CV47">
            <v>2199.7869999999998</v>
          </cell>
          <cell r="CW47">
            <v>1114.7270000000001</v>
          </cell>
          <cell r="CX47">
            <v>1085.06</v>
          </cell>
          <cell r="CY47">
            <v>594.60900000000004</v>
          </cell>
          <cell r="CZ47">
            <v>390.80799999999999</v>
          </cell>
          <cell r="DA47">
            <v>203.80099999999999</v>
          </cell>
          <cell r="DB47">
            <v>392.27699999999999</v>
          </cell>
          <cell r="DC47">
            <v>261.96300000000002</v>
          </cell>
          <cell r="DD47">
            <v>130.31399999999999</v>
          </cell>
          <cell r="DE47">
            <v>25.033999999999999</v>
          </cell>
          <cell r="DF47">
            <v>17.817</v>
          </cell>
          <cell r="DG47">
            <v>7.2169999999999996</v>
          </cell>
          <cell r="DH47">
            <v>9.7810000000000006</v>
          </cell>
          <cell r="DI47">
            <v>8.5570000000000004</v>
          </cell>
          <cell r="DJ47">
            <v>1.224</v>
          </cell>
          <cell r="DK47">
            <v>5.2640000000000002</v>
          </cell>
          <cell r="DL47">
            <v>3.4489999999999998</v>
          </cell>
          <cell r="DM47">
            <v>1.8149999999999999</v>
          </cell>
          <cell r="DN47">
            <v>9.9890000000000008</v>
          </cell>
          <cell r="DO47">
            <v>5.8109999999999999</v>
          </cell>
          <cell r="DP47">
            <v>4.1779999999999999</v>
          </cell>
          <cell r="DQ47">
            <v>33.256</v>
          </cell>
          <cell r="DR47">
            <v>15.819000000000001</v>
          </cell>
          <cell r="DS47">
            <v>17.437000000000001</v>
          </cell>
          <cell r="DT47">
            <v>11.378</v>
          </cell>
          <cell r="DU47">
            <v>6.0679999999999996</v>
          </cell>
          <cell r="DV47">
            <v>5.3090000000000002</v>
          </cell>
          <cell r="DW47">
            <v>8.391</v>
          </cell>
          <cell r="DX47">
            <v>5.5609999999999999</v>
          </cell>
          <cell r="DY47">
            <v>2.83</v>
          </cell>
          <cell r="DZ47">
            <v>13.488</v>
          </cell>
          <cell r="EA47">
            <v>4.1900000000000004</v>
          </cell>
          <cell r="EB47">
            <v>9.298</v>
          </cell>
          <cell r="EC47">
            <v>144.041</v>
          </cell>
          <cell r="ED47">
            <v>95.209000000000003</v>
          </cell>
          <cell r="EE47">
            <v>48.832999999999998</v>
          </cell>
          <cell r="EF47">
            <v>3233.6619999999998</v>
          </cell>
          <cell r="EG47">
            <v>1729.184</v>
          </cell>
          <cell r="EH47">
            <v>1504.479</v>
          </cell>
          <cell r="EI47">
            <v>633.83900000000006</v>
          </cell>
          <cell r="EJ47">
            <v>311.72800000000001</v>
          </cell>
          <cell r="EK47">
            <v>322.11099999999999</v>
          </cell>
          <cell r="EL47">
            <v>279.68</v>
          </cell>
          <cell r="EM47">
            <v>147.84399999999999</v>
          </cell>
          <cell r="EN47">
            <v>131.83600000000001</v>
          </cell>
          <cell r="EO47">
            <v>126.17100000000001</v>
          </cell>
          <cell r="EP47">
            <v>70.370999999999995</v>
          </cell>
          <cell r="EQ47">
            <v>55.801000000000002</v>
          </cell>
          <cell r="ER47">
            <v>152.37</v>
          </cell>
          <cell r="ES47">
            <v>76.819999999999993</v>
          </cell>
          <cell r="ET47">
            <v>75.55</v>
          </cell>
          <cell r="EU47">
            <v>165.11</v>
          </cell>
          <cell r="EV47">
            <v>84.832999999999998</v>
          </cell>
          <cell r="EW47">
            <v>80.277000000000001</v>
          </cell>
          <cell r="EX47">
            <v>114.139</v>
          </cell>
          <cell r="EY47">
            <v>62.579000000000001</v>
          </cell>
          <cell r="EZ47">
            <v>51.558999999999997</v>
          </cell>
          <cell r="FA47">
            <v>87.233999999999995</v>
          </cell>
          <cell r="FB47">
            <v>50.029000000000003</v>
          </cell>
          <cell r="FC47">
            <v>37.204999999999998</v>
          </cell>
          <cell r="FD47">
            <v>101.542</v>
          </cell>
          <cell r="FE47">
            <v>48.363</v>
          </cell>
          <cell r="FF47">
            <v>53.177999999999997</v>
          </cell>
          <cell r="FG47">
            <v>31.661999999999999</v>
          </cell>
          <cell r="FH47">
            <v>19.783999999999999</v>
          </cell>
          <cell r="FI47">
            <v>11.878</v>
          </cell>
          <cell r="FJ47">
            <v>44.901000000000003</v>
          </cell>
          <cell r="FK47">
            <v>20.481999999999999</v>
          </cell>
          <cell r="FL47">
            <v>24.419</v>
          </cell>
          <cell r="FM47">
            <v>24.978999999999999</v>
          </cell>
          <cell r="FN47">
            <v>8.0969999999999995</v>
          </cell>
          <cell r="FO47">
            <v>16.881</v>
          </cell>
          <cell r="FP47">
            <v>90.905000000000001</v>
          </cell>
          <cell r="FQ47">
            <v>49.451999999999998</v>
          </cell>
          <cell r="FR47">
            <v>41.453000000000003</v>
          </cell>
          <cell r="FS47">
            <v>52.421999999999997</v>
          </cell>
          <cell r="FT47">
            <v>33.244</v>
          </cell>
          <cell r="FU47">
            <v>19.178000000000001</v>
          </cell>
          <cell r="FV47">
            <v>22.390999999999998</v>
          </cell>
          <cell r="FW47">
            <v>10.882</v>
          </cell>
          <cell r="FX47">
            <v>11.509</v>
          </cell>
          <cell r="FY47">
            <v>16.091999999999999</v>
          </cell>
          <cell r="FZ47">
            <v>5.3259999999999996</v>
          </cell>
          <cell r="GA47">
            <v>10.766</v>
          </cell>
          <cell r="GB47">
            <v>184.34299999999999</v>
          </cell>
          <cell r="GC47">
            <v>92.527000000000001</v>
          </cell>
          <cell r="GD47">
            <v>91.816000000000003</v>
          </cell>
          <cell r="GE47">
            <v>95.337000000000003</v>
          </cell>
          <cell r="GF47">
            <v>55.317</v>
          </cell>
          <cell r="GG47">
            <v>40.020000000000003</v>
          </cell>
          <cell r="GH47">
            <v>354.15800000000002</v>
          </cell>
          <cell r="GI47">
            <v>163.88399999999999</v>
          </cell>
          <cell r="GJ47">
            <v>190.27500000000001</v>
          </cell>
          <cell r="GK47">
            <v>2599.8229999999999</v>
          </cell>
          <cell r="GL47">
            <v>1417.4559999999999</v>
          </cell>
          <cell r="GM47">
            <v>1182.3679999999999</v>
          </cell>
          <cell r="GN47">
            <v>2081.739</v>
          </cell>
          <cell r="GO47">
            <v>1048.789</v>
          </cell>
          <cell r="GP47">
            <v>1032.95</v>
          </cell>
          <cell r="GQ47">
            <v>1977.0550000000001</v>
          </cell>
          <cell r="GR47">
            <v>994.66</v>
          </cell>
          <cell r="GS47">
            <v>982.39499999999998</v>
          </cell>
          <cell r="GT47">
            <v>56.680999999999997</v>
          </cell>
          <cell r="GU47">
            <v>25.573</v>
          </cell>
          <cell r="GV47">
            <v>31.108000000000001</v>
          </cell>
          <cell r="GW47">
            <v>47.569000000000003</v>
          </cell>
          <cell r="GX47">
            <v>28.122</v>
          </cell>
          <cell r="GY47">
            <v>19.446999999999999</v>
          </cell>
          <cell r="GZ47">
            <v>1634.7560000000001</v>
          </cell>
          <cell r="HA47">
            <v>844.91600000000005</v>
          </cell>
          <cell r="HB47">
            <v>789.84</v>
          </cell>
          <cell r="HC47">
            <v>122.684</v>
          </cell>
          <cell r="HD47">
            <v>48.783000000000001</v>
          </cell>
          <cell r="HE47">
            <v>73.900999999999996</v>
          </cell>
          <cell r="HF47">
            <v>37.040999999999997</v>
          </cell>
          <cell r="HG47">
            <v>22.541</v>
          </cell>
          <cell r="HH47">
            <v>14.499000000000001</v>
          </cell>
          <cell r="HI47">
            <v>33.680999999999997</v>
          </cell>
          <cell r="HJ47">
            <v>14.114000000000001</v>
          </cell>
          <cell r="HK47">
            <v>19.567</v>
          </cell>
          <cell r="HL47">
            <v>51.963000000000001</v>
          </cell>
          <cell r="HM47">
            <v>12.128</v>
          </cell>
          <cell r="HN47">
            <v>39.835000000000001</v>
          </cell>
          <cell r="HO47">
            <v>94.909000000000006</v>
          </cell>
          <cell r="HP47">
            <v>29.478999999999999</v>
          </cell>
          <cell r="HQ47">
            <v>65.430000000000007</v>
          </cell>
          <cell r="HR47">
            <v>23.47</v>
          </cell>
          <cell r="HS47">
            <v>12.332000000000001</v>
          </cell>
          <cell r="HT47">
            <v>11.138</v>
          </cell>
          <cell r="HU47">
            <v>34.78</v>
          </cell>
          <cell r="HV47">
            <v>9.593</v>
          </cell>
          <cell r="HW47">
            <v>25.187999999999999</v>
          </cell>
          <cell r="HX47">
            <v>36.658000000000001</v>
          </cell>
          <cell r="HY47">
            <v>7.5549999999999997</v>
          </cell>
          <cell r="HZ47">
            <v>29.103999999999999</v>
          </cell>
          <cell r="IA47">
            <v>229.39</v>
          </cell>
          <cell r="IB47">
            <v>125.611</v>
          </cell>
          <cell r="IC47">
            <v>103.77800000000001</v>
          </cell>
          <cell r="ID47">
            <v>230.30500000000001</v>
          </cell>
          <cell r="IE47">
            <v>114.89400000000001</v>
          </cell>
          <cell r="IF47">
            <v>115.41</v>
          </cell>
          <cell r="IG47">
            <v>1851.4349999999999</v>
          </cell>
          <cell r="IH47">
            <v>933.89499999999998</v>
          </cell>
          <cell r="II47">
            <v>917.53899999999999</v>
          </cell>
          <cell r="IJ47">
            <v>217.511</v>
          </cell>
          <cell r="IK47">
            <v>102.916</v>
          </cell>
          <cell r="IL47">
            <v>114.595</v>
          </cell>
          <cell r="IM47">
            <v>1864.2280000000001</v>
          </cell>
          <cell r="IN47">
            <v>945.87300000000005</v>
          </cell>
          <cell r="IO47">
            <v>918.35500000000002</v>
          </cell>
          <cell r="IP47">
            <v>343.59699999999998</v>
          </cell>
          <cell r="IQ47">
            <v>165.423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  <cell r="FX48">
            <v>0</v>
          </cell>
          <cell r="FY48">
            <v>0</v>
          </cell>
          <cell r="FZ48">
            <v>0</v>
          </cell>
          <cell r="GA48">
            <v>0</v>
          </cell>
          <cell r="GB48">
            <v>0</v>
          </cell>
          <cell r="GC48">
            <v>0</v>
          </cell>
          <cell r="GD48">
            <v>0</v>
          </cell>
          <cell r="GE48">
            <v>0</v>
          </cell>
          <cell r="GF48">
            <v>0</v>
          </cell>
          <cell r="GG48">
            <v>0</v>
          </cell>
          <cell r="GH48">
            <v>0</v>
          </cell>
          <cell r="GI48">
            <v>0</v>
          </cell>
          <cell r="GJ48">
            <v>0</v>
          </cell>
          <cell r="GK48">
            <v>0</v>
          </cell>
          <cell r="GL48">
            <v>0</v>
          </cell>
          <cell r="GM48">
            <v>0</v>
          </cell>
          <cell r="GN48">
            <v>0</v>
          </cell>
          <cell r="GO48">
            <v>0</v>
          </cell>
          <cell r="GP48">
            <v>0</v>
          </cell>
          <cell r="GQ48">
            <v>0</v>
          </cell>
          <cell r="GR48">
            <v>0</v>
          </cell>
          <cell r="GS48">
            <v>0</v>
          </cell>
          <cell r="GT48">
            <v>0</v>
          </cell>
          <cell r="GU48">
            <v>0</v>
          </cell>
          <cell r="GV48">
            <v>0</v>
          </cell>
          <cell r="GW48">
            <v>0</v>
          </cell>
          <cell r="GX48">
            <v>0</v>
          </cell>
          <cell r="GY48">
            <v>0</v>
          </cell>
          <cell r="GZ48">
            <v>0</v>
          </cell>
          <cell r="HA48">
            <v>0</v>
          </cell>
          <cell r="HB48">
            <v>0</v>
          </cell>
          <cell r="HC48">
            <v>0</v>
          </cell>
          <cell r="HD48">
            <v>0</v>
          </cell>
          <cell r="HE48">
            <v>0</v>
          </cell>
          <cell r="HF48">
            <v>0</v>
          </cell>
          <cell r="HG48">
            <v>0</v>
          </cell>
          <cell r="HH48">
            <v>0</v>
          </cell>
          <cell r="HI48">
            <v>0</v>
          </cell>
          <cell r="HJ48">
            <v>0</v>
          </cell>
          <cell r="HK48">
            <v>0</v>
          </cell>
          <cell r="HL48">
            <v>0</v>
          </cell>
          <cell r="HM48">
            <v>0</v>
          </cell>
          <cell r="HN48">
            <v>0</v>
          </cell>
          <cell r="HO48">
            <v>0</v>
          </cell>
          <cell r="HP48">
            <v>0</v>
          </cell>
          <cell r="HQ48">
            <v>0</v>
          </cell>
          <cell r="HR48">
            <v>0</v>
          </cell>
          <cell r="HS48">
            <v>0</v>
          </cell>
          <cell r="HT48">
            <v>0</v>
          </cell>
          <cell r="HU48">
            <v>0</v>
          </cell>
          <cell r="HV48">
            <v>0</v>
          </cell>
          <cell r="HW48">
            <v>0</v>
          </cell>
          <cell r="HX48">
            <v>0</v>
          </cell>
          <cell r="HY48">
            <v>0</v>
          </cell>
          <cell r="HZ48">
            <v>0</v>
          </cell>
          <cell r="IA48">
            <v>0</v>
          </cell>
          <cell r="IB48">
            <v>0</v>
          </cell>
          <cell r="IC48">
            <v>0</v>
          </cell>
          <cell r="ID48">
            <v>0</v>
          </cell>
          <cell r="IE48">
            <v>0</v>
          </cell>
          <cell r="IF48">
            <v>0</v>
          </cell>
          <cell r="IG48">
            <v>0</v>
          </cell>
          <cell r="IH48">
            <v>0</v>
          </cell>
          <cell r="II48">
            <v>0</v>
          </cell>
          <cell r="IJ48">
            <v>0</v>
          </cell>
          <cell r="IK48">
            <v>0</v>
          </cell>
          <cell r="IL48">
            <v>0</v>
          </cell>
          <cell r="IM48">
            <v>0</v>
          </cell>
          <cell r="IN48">
            <v>0</v>
          </cell>
          <cell r="IO48">
            <v>0</v>
          </cell>
          <cell r="IP48">
            <v>0</v>
          </cell>
          <cell r="IQ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  <cell r="FX49">
            <v>0</v>
          </cell>
          <cell r="FY49">
            <v>0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  <cell r="GG49">
            <v>0</v>
          </cell>
          <cell r="GH49">
            <v>0</v>
          </cell>
          <cell r="GI49">
            <v>0</v>
          </cell>
          <cell r="GJ49">
            <v>0</v>
          </cell>
          <cell r="GK49">
            <v>0</v>
          </cell>
          <cell r="GL49">
            <v>0</v>
          </cell>
          <cell r="GM49">
            <v>0</v>
          </cell>
          <cell r="GN49">
            <v>0</v>
          </cell>
          <cell r="GO49">
            <v>0</v>
          </cell>
          <cell r="GP49">
            <v>0</v>
          </cell>
          <cell r="GQ49">
            <v>0</v>
          </cell>
          <cell r="GR49">
            <v>0</v>
          </cell>
          <cell r="GS49">
            <v>0</v>
          </cell>
          <cell r="GT49">
            <v>0</v>
          </cell>
          <cell r="GU49">
            <v>0</v>
          </cell>
          <cell r="GV49">
            <v>0</v>
          </cell>
          <cell r="GW49">
            <v>0</v>
          </cell>
          <cell r="GX49">
            <v>0</v>
          </cell>
          <cell r="GY49">
            <v>0</v>
          </cell>
          <cell r="GZ49">
            <v>0</v>
          </cell>
          <cell r="HA49">
            <v>0</v>
          </cell>
          <cell r="HB49">
            <v>0</v>
          </cell>
          <cell r="HC49">
            <v>0</v>
          </cell>
          <cell r="HD49">
            <v>0</v>
          </cell>
          <cell r="HE49">
            <v>0</v>
          </cell>
          <cell r="HF49">
            <v>0</v>
          </cell>
          <cell r="HG49">
            <v>0</v>
          </cell>
          <cell r="HH49">
            <v>0</v>
          </cell>
          <cell r="HI49">
            <v>0</v>
          </cell>
          <cell r="HJ49">
            <v>0</v>
          </cell>
          <cell r="HK49">
            <v>0</v>
          </cell>
          <cell r="HL49">
            <v>0</v>
          </cell>
          <cell r="HM49">
            <v>0</v>
          </cell>
          <cell r="HN49">
            <v>0</v>
          </cell>
          <cell r="HO49">
            <v>0</v>
          </cell>
          <cell r="HP49">
            <v>0</v>
          </cell>
          <cell r="HQ49">
            <v>0</v>
          </cell>
          <cell r="HR49">
            <v>0</v>
          </cell>
          <cell r="HS49">
            <v>0</v>
          </cell>
          <cell r="HT49">
            <v>0</v>
          </cell>
          <cell r="HU49">
            <v>0</v>
          </cell>
          <cell r="HV49">
            <v>0</v>
          </cell>
          <cell r="HW49">
            <v>0</v>
          </cell>
          <cell r="HX49">
            <v>0</v>
          </cell>
          <cell r="HY49">
            <v>0</v>
          </cell>
          <cell r="HZ49">
            <v>0</v>
          </cell>
          <cell r="IA49">
            <v>0</v>
          </cell>
          <cell r="IB49">
            <v>0</v>
          </cell>
          <cell r="IC49">
            <v>0</v>
          </cell>
          <cell r="ID49">
            <v>0</v>
          </cell>
          <cell r="IE49">
            <v>0</v>
          </cell>
          <cell r="IF49">
            <v>0</v>
          </cell>
          <cell r="IG49">
            <v>0</v>
          </cell>
          <cell r="IH49">
            <v>0</v>
          </cell>
          <cell r="II49">
            <v>0</v>
          </cell>
          <cell r="IJ49">
            <v>0</v>
          </cell>
          <cell r="IK49">
            <v>0</v>
          </cell>
          <cell r="IL49">
            <v>0</v>
          </cell>
          <cell r="IM49">
            <v>0</v>
          </cell>
          <cell r="IN49">
            <v>0</v>
          </cell>
          <cell r="IO49">
            <v>0</v>
          </cell>
          <cell r="IP49">
            <v>0</v>
          </cell>
          <cell r="IQ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  <cell r="FX50">
            <v>0</v>
          </cell>
          <cell r="FY50">
            <v>0</v>
          </cell>
          <cell r="FZ50">
            <v>0</v>
          </cell>
          <cell r="GA50">
            <v>0</v>
          </cell>
          <cell r="GB50">
            <v>0</v>
          </cell>
          <cell r="GC50">
            <v>0</v>
          </cell>
          <cell r="GD50">
            <v>0</v>
          </cell>
          <cell r="GE50">
            <v>0</v>
          </cell>
          <cell r="GF50">
            <v>0</v>
          </cell>
          <cell r="GG50">
            <v>0</v>
          </cell>
          <cell r="GH50">
            <v>0</v>
          </cell>
          <cell r="GI50">
            <v>0</v>
          </cell>
          <cell r="GJ50">
            <v>0</v>
          </cell>
          <cell r="GK50">
            <v>0</v>
          </cell>
          <cell r="GL50">
            <v>0</v>
          </cell>
          <cell r="GM50">
            <v>0</v>
          </cell>
          <cell r="GN50">
            <v>0</v>
          </cell>
          <cell r="GO50">
            <v>0</v>
          </cell>
          <cell r="GP50">
            <v>0</v>
          </cell>
          <cell r="GQ50">
            <v>0</v>
          </cell>
          <cell r="GR50">
            <v>0</v>
          </cell>
          <cell r="GS50">
            <v>0</v>
          </cell>
          <cell r="GT50">
            <v>0</v>
          </cell>
          <cell r="GU50">
            <v>0</v>
          </cell>
          <cell r="GV50">
            <v>0</v>
          </cell>
          <cell r="GW50">
            <v>0</v>
          </cell>
          <cell r="GX50">
            <v>0</v>
          </cell>
          <cell r="GY50">
            <v>0</v>
          </cell>
          <cell r="GZ50">
            <v>0</v>
          </cell>
          <cell r="HA50">
            <v>0</v>
          </cell>
          <cell r="HB50">
            <v>0</v>
          </cell>
          <cell r="HC50">
            <v>0</v>
          </cell>
          <cell r="HD50">
            <v>0</v>
          </cell>
          <cell r="HE50">
            <v>0</v>
          </cell>
          <cell r="HF50">
            <v>0</v>
          </cell>
          <cell r="HG50">
            <v>0</v>
          </cell>
          <cell r="HH50">
            <v>0</v>
          </cell>
          <cell r="HI50">
            <v>0</v>
          </cell>
          <cell r="HJ50">
            <v>0</v>
          </cell>
          <cell r="HK50">
            <v>0</v>
          </cell>
          <cell r="HL50">
            <v>0</v>
          </cell>
          <cell r="HM50">
            <v>0</v>
          </cell>
          <cell r="HN50">
            <v>0</v>
          </cell>
          <cell r="HO50">
            <v>0</v>
          </cell>
          <cell r="HP50">
            <v>0</v>
          </cell>
          <cell r="HQ50">
            <v>0</v>
          </cell>
          <cell r="HR50">
            <v>0</v>
          </cell>
          <cell r="HS50">
            <v>0</v>
          </cell>
          <cell r="HT50">
            <v>0</v>
          </cell>
          <cell r="HU50">
            <v>0</v>
          </cell>
          <cell r="HV50">
            <v>0</v>
          </cell>
          <cell r="HW50">
            <v>0</v>
          </cell>
          <cell r="HX50">
            <v>0</v>
          </cell>
          <cell r="HY50">
            <v>0</v>
          </cell>
          <cell r="HZ50">
            <v>0</v>
          </cell>
          <cell r="IA50">
            <v>0</v>
          </cell>
          <cell r="IB50">
            <v>0</v>
          </cell>
          <cell r="IC50">
            <v>0</v>
          </cell>
          <cell r="ID50">
            <v>0</v>
          </cell>
          <cell r="IE50">
            <v>0</v>
          </cell>
          <cell r="IF50">
            <v>0</v>
          </cell>
          <cell r="IG50">
            <v>0</v>
          </cell>
          <cell r="IH50">
            <v>0</v>
          </cell>
          <cell r="II50">
            <v>0</v>
          </cell>
          <cell r="IJ50">
            <v>0</v>
          </cell>
          <cell r="IK50">
            <v>0</v>
          </cell>
          <cell r="IL50">
            <v>0</v>
          </cell>
          <cell r="IM50">
            <v>0</v>
          </cell>
          <cell r="IN50">
            <v>0</v>
          </cell>
          <cell r="IO50">
            <v>0</v>
          </cell>
          <cell r="IP50">
            <v>0</v>
          </cell>
          <cell r="IQ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  <cell r="FX51">
            <v>0</v>
          </cell>
          <cell r="FY51">
            <v>0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0</v>
          </cell>
          <cell r="GE51">
            <v>0</v>
          </cell>
          <cell r="GF51">
            <v>0</v>
          </cell>
          <cell r="GG51">
            <v>0</v>
          </cell>
          <cell r="GH51">
            <v>0</v>
          </cell>
          <cell r="GI51">
            <v>0</v>
          </cell>
          <cell r="GJ51">
            <v>0</v>
          </cell>
          <cell r="GK51">
            <v>0</v>
          </cell>
          <cell r="GL51">
            <v>0</v>
          </cell>
          <cell r="GM51">
            <v>0</v>
          </cell>
          <cell r="GN51">
            <v>0</v>
          </cell>
          <cell r="GO51">
            <v>0</v>
          </cell>
          <cell r="GP51">
            <v>0</v>
          </cell>
          <cell r="GQ51">
            <v>0</v>
          </cell>
          <cell r="GR51">
            <v>0</v>
          </cell>
          <cell r="GS51">
            <v>0</v>
          </cell>
          <cell r="GT51">
            <v>0</v>
          </cell>
          <cell r="GU51">
            <v>0</v>
          </cell>
          <cell r="GV51">
            <v>0</v>
          </cell>
          <cell r="GW51">
            <v>0</v>
          </cell>
          <cell r="GX51">
            <v>0</v>
          </cell>
          <cell r="GY51">
            <v>0</v>
          </cell>
          <cell r="GZ51">
            <v>0</v>
          </cell>
          <cell r="HA51">
            <v>0</v>
          </cell>
          <cell r="HB51">
            <v>0</v>
          </cell>
          <cell r="HC51">
            <v>0</v>
          </cell>
          <cell r="HD51">
            <v>0</v>
          </cell>
          <cell r="HE51">
            <v>0</v>
          </cell>
          <cell r="HF51">
            <v>0</v>
          </cell>
          <cell r="HG51">
            <v>0</v>
          </cell>
          <cell r="HH51">
            <v>0</v>
          </cell>
          <cell r="HI51">
            <v>0</v>
          </cell>
          <cell r="HJ51">
            <v>0</v>
          </cell>
          <cell r="HK51">
            <v>0</v>
          </cell>
          <cell r="HL51">
            <v>0</v>
          </cell>
          <cell r="HM51">
            <v>0</v>
          </cell>
          <cell r="HN51">
            <v>0</v>
          </cell>
          <cell r="HO51">
            <v>0</v>
          </cell>
          <cell r="HP51">
            <v>0</v>
          </cell>
          <cell r="HQ51">
            <v>0</v>
          </cell>
          <cell r="HR51">
            <v>0</v>
          </cell>
          <cell r="HS51">
            <v>0</v>
          </cell>
          <cell r="HT51">
            <v>0</v>
          </cell>
          <cell r="HU51">
            <v>0</v>
          </cell>
          <cell r="HV51">
            <v>0</v>
          </cell>
          <cell r="HW51">
            <v>0</v>
          </cell>
          <cell r="HX51">
            <v>0</v>
          </cell>
          <cell r="HY51">
            <v>0</v>
          </cell>
          <cell r="HZ51">
            <v>0</v>
          </cell>
          <cell r="IA51">
            <v>0</v>
          </cell>
          <cell r="IB51">
            <v>0</v>
          </cell>
          <cell r="IC51">
            <v>0</v>
          </cell>
          <cell r="ID51">
            <v>0</v>
          </cell>
          <cell r="IE51">
            <v>0</v>
          </cell>
          <cell r="IF51">
            <v>0</v>
          </cell>
          <cell r="IG51">
            <v>0</v>
          </cell>
          <cell r="IH51">
            <v>0</v>
          </cell>
          <cell r="II51">
            <v>0</v>
          </cell>
          <cell r="IJ51">
            <v>0</v>
          </cell>
          <cell r="IK51">
            <v>0</v>
          </cell>
          <cell r="IL51">
            <v>0</v>
          </cell>
          <cell r="IM51">
            <v>0</v>
          </cell>
          <cell r="IN51">
            <v>0</v>
          </cell>
          <cell r="IO51">
            <v>0</v>
          </cell>
          <cell r="IP51">
            <v>0</v>
          </cell>
          <cell r="IQ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  <cell r="FX52">
            <v>0</v>
          </cell>
          <cell r="FY52">
            <v>0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  <cell r="GG52">
            <v>0</v>
          </cell>
          <cell r="GH52">
            <v>0</v>
          </cell>
          <cell r="GI52">
            <v>0</v>
          </cell>
          <cell r="GJ52">
            <v>0</v>
          </cell>
          <cell r="GK52">
            <v>0</v>
          </cell>
          <cell r="GL52">
            <v>0</v>
          </cell>
          <cell r="GM52">
            <v>0</v>
          </cell>
          <cell r="GN52">
            <v>0</v>
          </cell>
          <cell r="GO52">
            <v>0</v>
          </cell>
          <cell r="GP52">
            <v>0</v>
          </cell>
          <cell r="GQ52">
            <v>0</v>
          </cell>
          <cell r="GR52">
            <v>0</v>
          </cell>
          <cell r="GS52">
            <v>0</v>
          </cell>
          <cell r="GT52">
            <v>0</v>
          </cell>
          <cell r="GU52">
            <v>0</v>
          </cell>
          <cell r="GV52">
            <v>0</v>
          </cell>
          <cell r="GW52">
            <v>0</v>
          </cell>
          <cell r="GX52">
            <v>0</v>
          </cell>
          <cell r="GY52">
            <v>0</v>
          </cell>
          <cell r="GZ52">
            <v>0</v>
          </cell>
          <cell r="HA52">
            <v>0</v>
          </cell>
          <cell r="HB52">
            <v>0</v>
          </cell>
          <cell r="HC52">
            <v>0</v>
          </cell>
          <cell r="HD52">
            <v>0</v>
          </cell>
          <cell r="HE52">
            <v>0</v>
          </cell>
          <cell r="HF52">
            <v>0</v>
          </cell>
          <cell r="HG52">
            <v>0</v>
          </cell>
          <cell r="HH52">
            <v>0</v>
          </cell>
          <cell r="HI52">
            <v>0</v>
          </cell>
          <cell r="HJ52">
            <v>0</v>
          </cell>
          <cell r="HK52">
            <v>0</v>
          </cell>
          <cell r="HL52">
            <v>0</v>
          </cell>
          <cell r="HM52">
            <v>0</v>
          </cell>
          <cell r="HN52">
            <v>0</v>
          </cell>
          <cell r="HO52">
            <v>0</v>
          </cell>
          <cell r="HP52">
            <v>0</v>
          </cell>
          <cell r="HQ52">
            <v>0</v>
          </cell>
          <cell r="HR52">
            <v>0</v>
          </cell>
          <cell r="HS52">
            <v>0</v>
          </cell>
          <cell r="HT52">
            <v>0</v>
          </cell>
          <cell r="HU52">
            <v>0</v>
          </cell>
          <cell r="HV52">
            <v>0</v>
          </cell>
          <cell r="HW52">
            <v>0</v>
          </cell>
          <cell r="HX52">
            <v>0</v>
          </cell>
          <cell r="HY52">
            <v>0</v>
          </cell>
          <cell r="HZ52">
            <v>0</v>
          </cell>
          <cell r="IA52">
            <v>0</v>
          </cell>
          <cell r="IB52">
            <v>0</v>
          </cell>
          <cell r="IC52">
            <v>0</v>
          </cell>
          <cell r="ID52">
            <v>0</v>
          </cell>
          <cell r="IE52">
            <v>0</v>
          </cell>
          <cell r="IF52">
            <v>0</v>
          </cell>
          <cell r="IG52">
            <v>0</v>
          </cell>
          <cell r="IH52">
            <v>0</v>
          </cell>
          <cell r="II52">
            <v>0</v>
          </cell>
          <cell r="IJ52">
            <v>0</v>
          </cell>
          <cell r="IK52">
            <v>0</v>
          </cell>
          <cell r="IL52">
            <v>0</v>
          </cell>
          <cell r="IM52">
            <v>0</v>
          </cell>
          <cell r="IN52">
            <v>0</v>
          </cell>
          <cell r="IO52">
            <v>0</v>
          </cell>
          <cell r="IP52">
            <v>0</v>
          </cell>
          <cell r="IQ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  <cell r="FX53">
            <v>0</v>
          </cell>
          <cell r="FY53">
            <v>0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  <cell r="GG53">
            <v>0</v>
          </cell>
          <cell r="GH53">
            <v>0</v>
          </cell>
          <cell r="GI53">
            <v>0</v>
          </cell>
          <cell r="GJ53">
            <v>0</v>
          </cell>
          <cell r="GK53">
            <v>0</v>
          </cell>
          <cell r="GL53">
            <v>0</v>
          </cell>
          <cell r="GM53">
            <v>0</v>
          </cell>
          <cell r="GN53">
            <v>0</v>
          </cell>
          <cell r="GO53">
            <v>0</v>
          </cell>
          <cell r="GP53">
            <v>0</v>
          </cell>
          <cell r="GQ53">
            <v>0</v>
          </cell>
          <cell r="GR53">
            <v>0</v>
          </cell>
          <cell r="GS53">
            <v>0</v>
          </cell>
          <cell r="GT53">
            <v>0</v>
          </cell>
          <cell r="GU53">
            <v>0</v>
          </cell>
          <cell r="GV53">
            <v>0</v>
          </cell>
          <cell r="GW53">
            <v>0</v>
          </cell>
          <cell r="GX53">
            <v>0</v>
          </cell>
          <cell r="GY53">
            <v>0</v>
          </cell>
          <cell r="GZ53">
            <v>0</v>
          </cell>
          <cell r="HA53">
            <v>0</v>
          </cell>
          <cell r="HB53">
            <v>0</v>
          </cell>
          <cell r="HC53">
            <v>0</v>
          </cell>
          <cell r="HD53">
            <v>0</v>
          </cell>
          <cell r="HE53">
            <v>0</v>
          </cell>
          <cell r="HF53">
            <v>0</v>
          </cell>
          <cell r="HG53">
            <v>0</v>
          </cell>
          <cell r="HH53">
            <v>0</v>
          </cell>
          <cell r="HI53">
            <v>0</v>
          </cell>
          <cell r="HJ53">
            <v>0</v>
          </cell>
          <cell r="HK53">
            <v>0</v>
          </cell>
          <cell r="HL53">
            <v>0</v>
          </cell>
          <cell r="HM53">
            <v>0</v>
          </cell>
          <cell r="HN53">
            <v>0</v>
          </cell>
          <cell r="HO53">
            <v>0</v>
          </cell>
          <cell r="HP53">
            <v>0</v>
          </cell>
          <cell r="HQ53">
            <v>0</v>
          </cell>
          <cell r="HR53">
            <v>0</v>
          </cell>
          <cell r="HS53">
            <v>0</v>
          </cell>
          <cell r="HT53">
            <v>0</v>
          </cell>
          <cell r="HU53">
            <v>0</v>
          </cell>
          <cell r="HV53">
            <v>0</v>
          </cell>
          <cell r="HW53">
            <v>0</v>
          </cell>
          <cell r="HX53">
            <v>0</v>
          </cell>
          <cell r="HY53">
            <v>0</v>
          </cell>
          <cell r="HZ53">
            <v>0</v>
          </cell>
          <cell r="IA53">
            <v>0</v>
          </cell>
          <cell r="IB53">
            <v>0</v>
          </cell>
          <cell r="IC53">
            <v>0</v>
          </cell>
          <cell r="ID53">
            <v>0</v>
          </cell>
          <cell r="IE53">
            <v>0</v>
          </cell>
          <cell r="IF53">
            <v>0</v>
          </cell>
          <cell r="IG53">
            <v>0</v>
          </cell>
          <cell r="IH53">
            <v>0</v>
          </cell>
          <cell r="II53">
            <v>0</v>
          </cell>
          <cell r="IJ53">
            <v>0</v>
          </cell>
          <cell r="IK53">
            <v>0</v>
          </cell>
          <cell r="IL53">
            <v>0</v>
          </cell>
          <cell r="IM53">
            <v>0</v>
          </cell>
          <cell r="IN53">
            <v>0</v>
          </cell>
          <cell r="IO53">
            <v>0</v>
          </cell>
          <cell r="IP53">
            <v>0</v>
          </cell>
          <cell r="IQ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  <cell r="FX54">
            <v>0</v>
          </cell>
          <cell r="FY54">
            <v>0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  <cell r="GG54">
            <v>0</v>
          </cell>
          <cell r="GH54">
            <v>0</v>
          </cell>
          <cell r="GI54">
            <v>0</v>
          </cell>
          <cell r="GJ54">
            <v>0</v>
          </cell>
          <cell r="GK54">
            <v>0</v>
          </cell>
          <cell r="GL54">
            <v>0</v>
          </cell>
          <cell r="GM54">
            <v>0</v>
          </cell>
          <cell r="GN54">
            <v>0</v>
          </cell>
          <cell r="GO54">
            <v>0</v>
          </cell>
          <cell r="GP54">
            <v>0</v>
          </cell>
          <cell r="GQ54">
            <v>0</v>
          </cell>
          <cell r="GR54">
            <v>0</v>
          </cell>
          <cell r="GS54">
            <v>0</v>
          </cell>
          <cell r="GT54">
            <v>0</v>
          </cell>
          <cell r="GU54">
            <v>0</v>
          </cell>
          <cell r="GV54">
            <v>0</v>
          </cell>
          <cell r="GW54">
            <v>0</v>
          </cell>
          <cell r="GX54">
            <v>0</v>
          </cell>
          <cell r="GY54">
            <v>0</v>
          </cell>
          <cell r="GZ54">
            <v>0</v>
          </cell>
          <cell r="HA54">
            <v>0</v>
          </cell>
          <cell r="HB54">
            <v>0</v>
          </cell>
          <cell r="HC54">
            <v>0</v>
          </cell>
          <cell r="HD54">
            <v>0</v>
          </cell>
          <cell r="HE54">
            <v>0</v>
          </cell>
          <cell r="HF54">
            <v>0</v>
          </cell>
          <cell r="HG54">
            <v>0</v>
          </cell>
          <cell r="HH54">
            <v>0</v>
          </cell>
          <cell r="HI54">
            <v>0</v>
          </cell>
          <cell r="HJ54">
            <v>0</v>
          </cell>
          <cell r="HK54">
            <v>0</v>
          </cell>
          <cell r="HL54">
            <v>0</v>
          </cell>
          <cell r="HM54">
            <v>0</v>
          </cell>
          <cell r="HN54">
            <v>0</v>
          </cell>
          <cell r="HO54">
            <v>0</v>
          </cell>
          <cell r="HP54">
            <v>0</v>
          </cell>
          <cell r="HQ54">
            <v>0</v>
          </cell>
          <cell r="HR54">
            <v>0</v>
          </cell>
          <cell r="HS54">
            <v>0</v>
          </cell>
          <cell r="HT54">
            <v>0</v>
          </cell>
          <cell r="HU54">
            <v>0</v>
          </cell>
          <cell r="HV54">
            <v>0</v>
          </cell>
          <cell r="HW54">
            <v>0</v>
          </cell>
          <cell r="HX54">
            <v>0</v>
          </cell>
          <cell r="HY54">
            <v>0</v>
          </cell>
          <cell r="HZ54">
            <v>0</v>
          </cell>
          <cell r="IA54">
            <v>0</v>
          </cell>
          <cell r="IB54">
            <v>0</v>
          </cell>
          <cell r="IC54">
            <v>0</v>
          </cell>
          <cell r="ID54">
            <v>0</v>
          </cell>
          <cell r="IE54">
            <v>0</v>
          </cell>
          <cell r="IF54">
            <v>0</v>
          </cell>
          <cell r="IG54">
            <v>0</v>
          </cell>
          <cell r="IH54">
            <v>0</v>
          </cell>
          <cell r="II54">
            <v>0</v>
          </cell>
          <cell r="IJ54">
            <v>0</v>
          </cell>
          <cell r="IK54">
            <v>0</v>
          </cell>
          <cell r="IL54">
            <v>0</v>
          </cell>
          <cell r="IM54">
            <v>0</v>
          </cell>
          <cell r="IN54">
            <v>0</v>
          </cell>
          <cell r="IO54">
            <v>0</v>
          </cell>
          <cell r="IP54">
            <v>0</v>
          </cell>
          <cell r="IQ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  <cell r="FX55">
            <v>0</v>
          </cell>
          <cell r="FY55">
            <v>0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0</v>
          </cell>
          <cell r="GE55">
            <v>0</v>
          </cell>
          <cell r="GF55">
            <v>0</v>
          </cell>
          <cell r="GG55">
            <v>0</v>
          </cell>
          <cell r="GH55">
            <v>0</v>
          </cell>
          <cell r="GI55">
            <v>0</v>
          </cell>
          <cell r="GJ55">
            <v>0</v>
          </cell>
          <cell r="GK55">
            <v>0</v>
          </cell>
          <cell r="GL55">
            <v>0</v>
          </cell>
          <cell r="GM55">
            <v>0</v>
          </cell>
          <cell r="GN55">
            <v>0</v>
          </cell>
          <cell r="GO55">
            <v>0</v>
          </cell>
          <cell r="GP55">
            <v>0</v>
          </cell>
          <cell r="GQ55">
            <v>0</v>
          </cell>
          <cell r="GR55">
            <v>0</v>
          </cell>
          <cell r="GS55">
            <v>0</v>
          </cell>
          <cell r="GT55">
            <v>0</v>
          </cell>
          <cell r="GU55">
            <v>0</v>
          </cell>
          <cell r="GV55">
            <v>0</v>
          </cell>
          <cell r="GW55">
            <v>0</v>
          </cell>
          <cell r="GX55">
            <v>0</v>
          </cell>
          <cell r="GY55">
            <v>0</v>
          </cell>
          <cell r="GZ55">
            <v>0</v>
          </cell>
          <cell r="HA55">
            <v>0</v>
          </cell>
          <cell r="HB55">
            <v>0</v>
          </cell>
          <cell r="HC55">
            <v>0</v>
          </cell>
          <cell r="HD55">
            <v>0</v>
          </cell>
          <cell r="HE55">
            <v>0</v>
          </cell>
          <cell r="HF55">
            <v>0</v>
          </cell>
          <cell r="HG55">
            <v>0</v>
          </cell>
          <cell r="HH55">
            <v>0</v>
          </cell>
          <cell r="HI55">
            <v>0</v>
          </cell>
          <cell r="HJ55">
            <v>0</v>
          </cell>
          <cell r="HK55">
            <v>0</v>
          </cell>
          <cell r="HL55">
            <v>0</v>
          </cell>
          <cell r="HM55">
            <v>0</v>
          </cell>
          <cell r="HN55">
            <v>0</v>
          </cell>
          <cell r="HO55">
            <v>0</v>
          </cell>
          <cell r="HP55">
            <v>0</v>
          </cell>
          <cell r="HQ55">
            <v>0</v>
          </cell>
          <cell r="HR55">
            <v>0</v>
          </cell>
          <cell r="HS55">
            <v>0</v>
          </cell>
          <cell r="HT55">
            <v>0</v>
          </cell>
          <cell r="HU55">
            <v>0</v>
          </cell>
          <cell r="HV55">
            <v>0</v>
          </cell>
          <cell r="HW55">
            <v>0</v>
          </cell>
          <cell r="HX55">
            <v>0</v>
          </cell>
          <cell r="HY55">
            <v>0</v>
          </cell>
          <cell r="HZ55">
            <v>0</v>
          </cell>
          <cell r="IA55">
            <v>0</v>
          </cell>
          <cell r="IB55">
            <v>0</v>
          </cell>
          <cell r="IC55">
            <v>0</v>
          </cell>
          <cell r="ID55">
            <v>0</v>
          </cell>
          <cell r="IE55">
            <v>0</v>
          </cell>
          <cell r="IF55">
            <v>0</v>
          </cell>
          <cell r="IG55">
            <v>0</v>
          </cell>
          <cell r="IH55">
            <v>0</v>
          </cell>
          <cell r="II55">
            <v>0</v>
          </cell>
          <cell r="IJ55">
            <v>0</v>
          </cell>
          <cell r="IK55">
            <v>0</v>
          </cell>
          <cell r="IL55">
            <v>0</v>
          </cell>
          <cell r="IM55">
            <v>0</v>
          </cell>
          <cell r="IN55">
            <v>0</v>
          </cell>
          <cell r="IO55">
            <v>0</v>
          </cell>
          <cell r="IP55">
            <v>0</v>
          </cell>
          <cell r="IQ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  <cell r="FX56">
            <v>0</v>
          </cell>
          <cell r="FY56">
            <v>0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0</v>
          </cell>
          <cell r="GE56">
            <v>0</v>
          </cell>
          <cell r="GF56">
            <v>0</v>
          </cell>
          <cell r="GG56">
            <v>0</v>
          </cell>
          <cell r="GH56">
            <v>0</v>
          </cell>
          <cell r="GI56">
            <v>0</v>
          </cell>
          <cell r="GJ56">
            <v>0</v>
          </cell>
          <cell r="GK56">
            <v>0</v>
          </cell>
          <cell r="GL56">
            <v>0</v>
          </cell>
          <cell r="GM56">
            <v>0</v>
          </cell>
          <cell r="GN56">
            <v>0</v>
          </cell>
          <cell r="GO56">
            <v>0</v>
          </cell>
          <cell r="GP56">
            <v>0</v>
          </cell>
          <cell r="GQ56">
            <v>0</v>
          </cell>
          <cell r="GR56">
            <v>0</v>
          </cell>
          <cell r="GS56">
            <v>0</v>
          </cell>
          <cell r="GT56">
            <v>0</v>
          </cell>
          <cell r="GU56">
            <v>0</v>
          </cell>
          <cell r="GV56">
            <v>0</v>
          </cell>
          <cell r="GW56">
            <v>0</v>
          </cell>
          <cell r="GX56">
            <v>0</v>
          </cell>
          <cell r="GY56">
            <v>0</v>
          </cell>
          <cell r="GZ56">
            <v>0</v>
          </cell>
          <cell r="HA56">
            <v>0</v>
          </cell>
          <cell r="HB56">
            <v>0</v>
          </cell>
          <cell r="HC56">
            <v>0</v>
          </cell>
          <cell r="HD56">
            <v>0</v>
          </cell>
          <cell r="HE56">
            <v>0</v>
          </cell>
          <cell r="HF56">
            <v>0</v>
          </cell>
          <cell r="HG56">
            <v>0</v>
          </cell>
          <cell r="HH56">
            <v>0</v>
          </cell>
          <cell r="HI56">
            <v>0</v>
          </cell>
          <cell r="HJ56">
            <v>0</v>
          </cell>
          <cell r="HK56">
            <v>0</v>
          </cell>
          <cell r="HL56">
            <v>0</v>
          </cell>
          <cell r="HM56">
            <v>0</v>
          </cell>
          <cell r="HN56">
            <v>0</v>
          </cell>
          <cell r="HO56">
            <v>0</v>
          </cell>
          <cell r="HP56">
            <v>0</v>
          </cell>
          <cell r="HQ56">
            <v>0</v>
          </cell>
          <cell r="HR56">
            <v>0</v>
          </cell>
          <cell r="HS56">
            <v>0</v>
          </cell>
          <cell r="HT56">
            <v>0</v>
          </cell>
          <cell r="HU56">
            <v>0</v>
          </cell>
          <cell r="HV56">
            <v>0</v>
          </cell>
          <cell r="HW56">
            <v>0</v>
          </cell>
          <cell r="HX56">
            <v>0</v>
          </cell>
          <cell r="HY56">
            <v>0</v>
          </cell>
          <cell r="HZ56">
            <v>0</v>
          </cell>
          <cell r="IA56">
            <v>0</v>
          </cell>
          <cell r="IB56">
            <v>0</v>
          </cell>
          <cell r="IC56">
            <v>0</v>
          </cell>
          <cell r="ID56">
            <v>0</v>
          </cell>
          <cell r="IE56">
            <v>0</v>
          </cell>
          <cell r="IF56">
            <v>0</v>
          </cell>
          <cell r="IG56">
            <v>0</v>
          </cell>
          <cell r="IH56">
            <v>0</v>
          </cell>
          <cell r="II56">
            <v>0</v>
          </cell>
          <cell r="IJ56">
            <v>0</v>
          </cell>
          <cell r="IK56">
            <v>0</v>
          </cell>
          <cell r="IL56">
            <v>0</v>
          </cell>
          <cell r="IM56">
            <v>0</v>
          </cell>
          <cell r="IN56">
            <v>0</v>
          </cell>
          <cell r="IO56">
            <v>0</v>
          </cell>
          <cell r="IP56">
            <v>0</v>
          </cell>
          <cell r="IQ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  <cell r="FX57">
            <v>0</v>
          </cell>
          <cell r="FY57">
            <v>0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0</v>
          </cell>
          <cell r="GE57">
            <v>0</v>
          </cell>
          <cell r="GF57">
            <v>0</v>
          </cell>
          <cell r="GG57">
            <v>0</v>
          </cell>
          <cell r="GH57">
            <v>0</v>
          </cell>
          <cell r="GI57">
            <v>0</v>
          </cell>
          <cell r="GJ57">
            <v>0</v>
          </cell>
          <cell r="GK57">
            <v>0</v>
          </cell>
          <cell r="GL57">
            <v>0</v>
          </cell>
          <cell r="GM57">
            <v>0</v>
          </cell>
          <cell r="GN57">
            <v>0</v>
          </cell>
          <cell r="GO57">
            <v>0</v>
          </cell>
          <cell r="GP57">
            <v>0</v>
          </cell>
          <cell r="GQ57">
            <v>0</v>
          </cell>
          <cell r="GR57">
            <v>0</v>
          </cell>
          <cell r="GS57">
            <v>0</v>
          </cell>
          <cell r="GT57">
            <v>0</v>
          </cell>
          <cell r="GU57">
            <v>0</v>
          </cell>
          <cell r="GV57">
            <v>0</v>
          </cell>
          <cell r="GW57">
            <v>0</v>
          </cell>
          <cell r="GX57">
            <v>0</v>
          </cell>
          <cell r="GY57">
            <v>0</v>
          </cell>
          <cell r="GZ57">
            <v>0</v>
          </cell>
          <cell r="HA57">
            <v>0</v>
          </cell>
          <cell r="HB57">
            <v>0</v>
          </cell>
          <cell r="HC57">
            <v>0</v>
          </cell>
          <cell r="HD57">
            <v>0</v>
          </cell>
          <cell r="HE57">
            <v>0</v>
          </cell>
          <cell r="HF57">
            <v>0</v>
          </cell>
          <cell r="HG57">
            <v>0</v>
          </cell>
          <cell r="HH57">
            <v>0</v>
          </cell>
          <cell r="HI57">
            <v>0</v>
          </cell>
          <cell r="HJ57">
            <v>0</v>
          </cell>
          <cell r="HK57">
            <v>0</v>
          </cell>
          <cell r="HL57">
            <v>0</v>
          </cell>
          <cell r="HM57">
            <v>0</v>
          </cell>
          <cell r="HN57">
            <v>0</v>
          </cell>
          <cell r="HO57">
            <v>0</v>
          </cell>
          <cell r="HP57">
            <v>0</v>
          </cell>
          <cell r="HQ57">
            <v>0</v>
          </cell>
          <cell r="HR57">
            <v>0</v>
          </cell>
          <cell r="HS57">
            <v>0</v>
          </cell>
          <cell r="HT57">
            <v>0</v>
          </cell>
          <cell r="HU57">
            <v>0</v>
          </cell>
          <cell r="HV57">
            <v>0</v>
          </cell>
          <cell r="HW57">
            <v>0</v>
          </cell>
          <cell r="HX57">
            <v>0</v>
          </cell>
          <cell r="HY57">
            <v>0</v>
          </cell>
          <cell r="HZ57">
            <v>0</v>
          </cell>
          <cell r="IA57">
            <v>0</v>
          </cell>
          <cell r="IB57">
            <v>0</v>
          </cell>
          <cell r="IC57">
            <v>0</v>
          </cell>
          <cell r="ID57">
            <v>0</v>
          </cell>
          <cell r="IE57">
            <v>0</v>
          </cell>
          <cell r="IF57">
            <v>0</v>
          </cell>
          <cell r="IG57">
            <v>0</v>
          </cell>
          <cell r="IH57">
            <v>0</v>
          </cell>
          <cell r="II57">
            <v>0</v>
          </cell>
          <cell r="IJ57">
            <v>0</v>
          </cell>
          <cell r="IK57">
            <v>0</v>
          </cell>
          <cell r="IL57">
            <v>0</v>
          </cell>
          <cell r="IM57">
            <v>0</v>
          </cell>
          <cell r="IN57">
            <v>0</v>
          </cell>
          <cell r="IO57">
            <v>0</v>
          </cell>
          <cell r="IP57">
            <v>0</v>
          </cell>
          <cell r="IQ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  <cell r="FX58">
            <v>0</v>
          </cell>
          <cell r="FY58">
            <v>0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  <cell r="GG58">
            <v>0</v>
          </cell>
          <cell r="GH58">
            <v>0</v>
          </cell>
          <cell r="GI58">
            <v>0</v>
          </cell>
          <cell r="GJ58">
            <v>0</v>
          </cell>
          <cell r="GK58">
            <v>0</v>
          </cell>
          <cell r="GL58">
            <v>0</v>
          </cell>
          <cell r="GM58">
            <v>0</v>
          </cell>
          <cell r="GN58">
            <v>0</v>
          </cell>
          <cell r="GO58">
            <v>0</v>
          </cell>
          <cell r="GP58">
            <v>0</v>
          </cell>
          <cell r="GQ58">
            <v>0</v>
          </cell>
          <cell r="GR58">
            <v>0</v>
          </cell>
          <cell r="GS58">
            <v>0</v>
          </cell>
          <cell r="GT58">
            <v>0</v>
          </cell>
          <cell r="GU58">
            <v>0</v>
          </cell>
          <cell r="GV58">
            <v>0</v>
          </cell>
          <cell r="GW58">
            <v>0</v>
          </cell>
          <cell r="GX58">
            <v>0</v>
          </cell>
          <cell r="GY58">
            <v>0</v>
          </cell>
          <cell r="GZ58">
            <v>0</v>
          </cell>
          <cell r="HA58">
            <v>0</v>
          </cell>
          <cell r="HB58">
            <v>0</v>
          </cell>
          <cell r="HC58">
            <v>0</v>
          </cell>
          <cell r="HD58">
            <v>0</v>
          </cell>
          <cell r="HE58">
            <v>0</v>
          </cell>
          <cell r="HF58">
            <v>0</v>
          </cell>
          <cell r="HG58">
            <v>0</v>
          </cell>
          <cell r="HH58">
            <v>0</v>
          </cell>
          <cell r="HI58">
            <v>0</v>
          </cell>
          <cell r="HJ58">
            <v>0</v>
          </cell>
          <cell r="HK58">
            <v>0</v>
          </cell>
          <cell r="HL58">
            <v>0</v>
          </cell>
          <cell r="HM58">
            <v>0</v>
          </cell>
          <cell r="HN58">
            <v>0</v>
          </cell>
          <cell r="HO58">
            <v>0</v>
          </cell>
          <cell r="HP58">
            <v>0</v>
          </cell>
          <cell r="HQ58">
            <v>0</v>
          </cell>
          <cell r="HR58">
            <v>0</v>
          </cell>
          <cell r="HS58">
            <v>0</v>
          </cell>
          <cell r="HT58">
            <v>0</v>
          </cell>
          <cell r="HU58">
            <v>0</v>
          </cell>
          <cell r="HV58">
            <v>0</v>
          </cell>
          <cell r="HW58">
            <v>0</v>
          </cell>
          <cell r="HX58">
            <v>0</v>
          </cell>
          <cell r="HY58">
            <v>0</v>
          </cell>
          <cell r="HZ58">
            <v>0</v>
          </cell>
          <cell r="IA58">
            <v>0</v>
          </cell>
          <cell r="IB58">
            <v>0</v>
          </cell>
          <cell r="IC58">
            <v>0</v>
          </cell>
          <cell r="ID58">
            <v>0</v>
          </cell>
          <cell r="IE58">
            <v>0</v>
          </cell>
          <cell r="IF58">
            <v>0</v>
          </cell>
          <cell r="IG58">
            <v>0</v>
          </cell>
          <cell r="IH58">
            <v>0</v>
          </cell>
          <cell r="II58">
            <v>0</v>
          </cell>
          <cell r="IJ58">
            <v>0</v>
          </cell>
          <cell r="IK58">
            <v>0</v>
          </cell>
          <cell r="IL58">
            <v>0</v>
          </cell>
          <cell r="IM58">
            <v>0</v>
          </cell>
          <cell r="IN58">
            <v>0</v>
          </cell>
          <cell r="IO58">
            <v>0</v>
          </cell>
          <cell r="IP58">
            <v>0</v>
          </cell>
          <cell r="IQ58">
            <v>0</v>
          </cell>
        </row>
        <row r="59">
          <cell r="B59">
            <v>27.117000000000001</v>
          </cell>
          <cell r="C59">
            <v>9.8719999999999999</v>
          </cell>
          <cell r="D59">
            <v>53.313000000000002</v>
          </cell>
          <cell r="E59">
            <v>15.868</v>
          </cell>
          <cell r="F59">
            <v>37.445</v>
          </cell>
          <cell r="G59">
            <v>40.786000000000001</v>
          </cell>
          <cell r="H59">
            <v>13.702999999999999</v>
          </cell>
          <cell r="I59">
            <v>27.082999999999998</v>
          </cell>
          <cell r="J59">
            <v>98.805999999999997</v>
          </cell>
          <cell r="K59">
            <v>47.411000000000001</v>
          </cell>
          <cell r="L59">
            <v>51.395000000000003</v>
          </cell>
          <cell r="M59">
            <v>43.762</v>
          </cell>
          <cell r="N59">
            <v>30.297000000000001</v>
          </cell>
          <cell r="O59">
            <v>13.465</v>
          </cell>
          <cell r="P59">
            <v>30.858000000000001</v>
          </cell>
          <cell r="Q59">
            <v>11.009</v>
          </cell>
          <cell r="R59">
            <v>19.849</v>
          </cell>
          <cell r="S59">
            <v>24.186</v>
          </cell>
          <cell r="T59">
            <v>6.1050000000000004</v>
          </cell>
          <cell r="U59">
            <v>18.079999999999998</v>
          </cell>
          <cell r="V59">
            <v>229.12899999999999</v>
          </cell>
          <cell r="W59">
            <v>114.001</v>
          </cell>
          <cell r="X59">
            <v>115.128</v>
          </cell>
          <cell r="Y59">
            <v>111.40600000000001</v>
          </cell>
          <cell r="Z59">
            <v>55.552999999999997</v>
          </cell>
          <cell r="AA59">
            <v>55.853000000000002</v>
          </cell>
          <cell r="AB59">
            <v>414.67200000000003</v>
          </cell>
          <cell r="AC59">
            <v>209.58600000000001</v>
          </cell>
          <cell r="AD59">
            <v>205.08600000000001</v>
          </cell>
          <cell r="AE59">
            <v>3335.683</v>
          </cell>
          <cell r="AF59">
            <v>1787.075</v>
          </cell>
          <cell r="AG59">
            <v>1548.607</v>
          </cell>
          <cell r="AH59">
            <v>2677.241</v>
          </cell>
          <cell r="AI59">
            <v>1349.402</v>
          </cell>
          <cell r="AJ59">
            <v>1327.8389999999999</v>
          </cell>
          <cell r="AK59">
            <v>2553.9740000000002</v>
          </cell>
          <cell r="AL59">
            <v>1293.5530000000001</v>
          </cell>
          <cell r="AM59">
            <v>1260.422</v>
          </cell>
          <cell r="AN59">
            <v>65.757000000000005</v>
          </cell>
          <cell r="AO59">
            <v>30.271999999999998</v>
          </cell>
          <cell r="AP59">
            <v>35.484999999999999</v>
          </cell>
          <cell r="AQ59">
            <v>57.509</v>
          </cell>
          <cell r="AR59">
            <v>25.577000000000002</v>
          </cell>
          <cell r="AS59">
            <v>31.933</v>
          </cell>
          <cell r="AT59">
            <v>2097.0259999999998</v>
          </cell>
          <cell r="AU59">
            <v>1100.434</v>
          </cell>
          <cell r="AV59">
            <v>996.59299999999996</v>
          </cell>
          <cell r="AW59">
            <v>112.584</v>
          </cell>
          <cell r="AX59">
            <v>39.790999999999997</v>
          </cell>
          <cell r="AY59">
            <v>72.793000000000006</v>
          </cell>
          <cell r="AZ59">
            <v>39.991999999999997</v>
          </cell>
          <cell r="BA59">
            <v>23.527999999999999</v>
          </cell>
          <cell r="BB59">
            <v>16.463999999999999</v>
          </cell>
          <cell r="BC59">
            <v>34.99</v>
          </cell>
          <cell r="BD59">
            <v>10.289</v>
          </cell>
          <cell r="BE59">
            <v>24.702000000000002</v>
          </cell>
          <cell r="BF59">
            <v>37.600999999999999</v>
          </cell>
          <cell r="BG59">
            <v>5.9749999999999996</v>
          </cell>
          <cell r="BH59">
            <v>31.626999999999999</v>
          </cell>
          <cell r="BI59">
            <v>124.16</v>
          </cell>
          <cell r="BJ59">
            <v>40.752000000000002</v>
          </cell>
          <cell r="BK59">
            <v>83.409000000000006</v>
          </cell>
          <cell r="BL59">
            <v>39.793999999999997</v>
          </cell>
          <cell r="BM59">
            <v>23.864000000000001</v>
          </cell>
          <cell r="BN59">
            <v>15.93</v>
          </cell>
          <cell r="BO59">
            <v>44.548999999999999</v>
          </cell>
          <cell r="BP59">
            <v>9.0310000000000006</v>
          </cell>
          <cell r="BQ59">
            <v>35.518000000000001</v>
          </cell>
          <cell r="BR59">
            <v>39.817</v>
          </cell>
          <cell r="BS59">
            <v>7.8570000000000002</v>
          </cell>
          <cell r="BT59">
            <v>31.960999999999999</v>
          </cell>
          <cell r="BU59">
            <v>343.47</v>
          </cell>
          <cell r="BV59">
            <v>168.42500000000001</v>
          </cell>
          <cell r="BW59">
            <v>175.04499999999999</v>
          </cell>
          <cell r="BX59">
            <v>279.98</v>
          </cell>
          <cell r="BY59">
            <v>156.459</v>
          </cell>
          <cell r="BZ59">
            <v>123.52</v>
          </cell>
          <cell r="CA59">
            <v>2397.261</v>
          </cell>
          <cell r="CB59">
            <v>1192.942</v>
          </cell>
          <cell r="CC59">
            <v>1204.319</v>
          </cell>
          <cell r="CD59">
            <v>247.584</v>
          </cell>
          <cell r="CE59">
            <v>123.913</v>
          </cell>
          <cell r="CF59">
            <v>123.67100000000001</v>
          </cell>
          <cell r="CG59">
            <v>2429.6570000000002</v>
          </cell>
          <cell r="CH59">
            <v>1225.4880000000001</v>
          </cell>
          <cell r="CI59">
            <v>1204.1690000000001</v>
          </cell>
          <cell r="CJ59">
            <v>403.88499999999999</v>
          </cell>
          <cell r="CK59">
            <v>214.036</v>
          </cell>
          <cell r="CL59">
            <v>189.84899999999999</v>
          </cell>
          <cell r="CM59">
            <v>156.30099999999999</v>
          </cell>
          <cell r="CN59">
            <v>90.122</v>
          </cell>
          <cell r="CO59">
            <v>66.177999999999997</v>
          </cell>
          <cell r="CP59">
            <v>123.905</v>
          </cell>
          <cell r="CQ59">
            <v>57.576000000000001</v>
          </cell>
          <cell r="CR59">
            <v>66.328999999999994</v>
          </cell>
          <cell r="CS59">
            <v>123.679</v>
          </cell>
          <cell r="CT59">
            <v>66.337000000000003</v>
          </cell>
          <cell r="CU59">
            <v>57.341999999999999</v>
          </cell>
          <cell r="CV59">
            <v>2273.3560000000002</v>
          </cell>
          <cell r="CW59">
            <v>1135.366</v>
          </cell>
          <cell r="CX59">
            <v>1137.99</v>
          </cell>
          <cell r="CY59">
            <v>658.44200000000001</v>
          </cell>
          <cell r="CZ59">
            <v>437.67399999999998</v>
          </cell>
          <cell r="DA59">
            <v>220.768</v>
          </cell>
          <cell r="DB59">
            <v>413.22399999999999</v>
          </cell>
          <cell r="DC59">
            <v>285.81799999999998</v>
          </cell>
          <cell r="DD59">
            <v>127.405</v>
          </cell>
          <cell r="DE59">
            <v>23.312000000000001</v>
          </cell>
          <cell r="DF59">
            <v>12.493</v>
          </cell>
          <cell r="DG59">
            <v>10.82</v>
          </cell>
          <cell r="DH59">
            <v>10.57</v>
          </cell>
          <cell r="DI59">
            <v>8.7080000000000002</v>
          </cell>
          <cell r="DJ59">
            <v>1.8620000000000001</v>
          </cell>
          <cell r="DK59">
            <v>5.077</v>
          </cell>
          <cell r="DL59">
            <v>2.7189999999999999</v>
          </cell>
          <cell r="DM59">
            <v>2.3580000000000001</v>
          </cell>
          <cell r="DN59">
            <v>7.6660000000000004</v>
          </cell>
          <cell r="DO59">
            <v>1.0660000000000001</v>
          </cell>
          <cell r="DP59">
            <v>6.6</v>
          </cell>
          <cell r="DQ59">
            <v>29.302</v>
          </cell>
          <cell r="DR59">
            <v>18.736999999999998</v>
          </cell>
          <cell r="DS59">
            <v>10.566000000000001</v>
          </cell>
          <cell r="DT59">
            <v>6.4359999999999999</v>
          </cell>
          <cell r="DU59">
            <v>5.298</v>
          </cell>
          <cell r="DV59">
            <v>1.1379999999999999</v>
          </cell>
          <cell r="DW59">
            <v>12.233000000000001</v>
          </cell>
          <cell r="DX59">
            <v>7.4370000000000003</v>
          </cell>
          <cell r="DY59">
            <v>4.7960000000000003</v>
          </cell>
          <cell r="DZ59">
            <v>10.632999999999999</v>
          </cell>
          <cell r="EA59">
            <v>6.0019999999999998</v>
          </cell>
          <cell r="EB59">
            <v>4.6310000000000002</v>
          </cell>
          <cell r="EC59">
            <v>192.60300000000001</v>
          </cell>
          <cell r="ED59">
            <v>120.626</v>
          </cell>
          <cell r="EE59">
            <v>71.977000000000004</v>
          </cell>
          <cell r="EF59">
            <v>3367.4189999999999</v>
          </cell>
          <cell r="EG59">
            <v>1796.9390000000001</v>
          </cell>
          <cell r="EH59">
            <v>1570.48</v>
          </cell>
          <cell r="EI59">
            <v>677.48500000000001</v>
          </cell>
          <cell r="EJ59">
            <v>346.596</v>
          </cell>
          <cell r="EK59">
            <v>330.88900000000001</v>
          </cell>
          <cell r="EL59">
            <v>299.75400000000002</v>
          </cell>
          <cell r="EM59">
            <v>159.51499999999999</v>
          </cell>
          <cell r="EN59">
            <v>140.239</v>
          </cell>
          <cell r="EO59">
            <v>131.36199999999999</v>
          </cell>
          <cell r="EP59">
            <v>70.147000000000006</v>
          </cell>
          <cell r="EQ59">
            <v>61.215000000000003</v>
          </cell>
          <cell r="ER59">
            <v>167.64699999999999</v>
          </cell>
          <cell r="ES59">
            <v>89.367999999999995</v>
          </cell>
          <cell r="ET59">
            <v>78.278000000000006</v>
          </cell>
          <cell r="EU59">
            <v>166.53800000000001</v>
          </cell>
          <cell r="EV59">
            <v>83.253</v>
          </cell>
          <cell r="EW59">
            <v>83.284999999999997</v>
          </cell>
          <cell r="EX59">
            <v>131.655</v>
          </cell>
          <cell r="EY59">
            <v>75.445999999999998</v>
          </cell>
          <cell r="EZ59">
            <v>56.207999999999998</v>
          </cell>
          <cell r="FA59">
            <v>97.138999999999996</v>
          </cell>
          <cell r="FB59">
            <v>57.039000000000001</v>
          </cell>
          <cell r="FC59">
            <v>40.1</v>
          </cell>
          <cell r="FD59">
            <v>114.27800000000001</v>
          </cell>
          <cell r="FE59">
            <v>55.03</v>
          </cell>
          <cell r="FF59">
            <v>59.249000000000002</v>
          </cell>
          <cell r="FG59">
            <v>32.764000000000003</v>
          </cell>
          <cell r="FH59">
            <v>23.093</v>
          </cell>
          <cell r="FI59">
            <v>9.6709999999999994</v>
          </cell>
          <cell r="FJ59">
            <v>46.360999999999997</v>
          </cell>
          <cell r="FK59">
            <v>20.401</v>
          </cell>
          <cell r="FL59">
            <v>25.96</v>
          </cell>
          <cell r="FM59">
            <v>35.152999999999999</v>
          </cell>
          <cell r="FN59">
            <v>11.536</v>
          </cell>
          <cell r="FO59">
            <v>23.617000000000001</v>
          </cell>
          <cell r="FP59">
            <v>88.337000000000003</v>
          </cell>
          <cell r="FQ59">
            <v>47.445999999999998</v>
          </cell>
          <cell r="FR59">
            <v>40.890999999999998</v>
          </cell>
          <cell r="FS59">
            <v>49.033999999999999</v>
          </cell>
          <cell r="FT59">
            <v>33.94</v>
          </cell>
          <cell r="FU59">
            <v>15.093999999999999</v>
          </cell>
          <cell r="FV59">
            <v>23.731000000000002</v>
          </cell>
          <cell r="FW59">
            <v>11.010999999999999</v>
          </cell>
          <cell r="FX59">
            <v>12.72</v>
          </cell>
          <cell r="FY59">
            <v>15.571</v>
          </cell>
          <cell r="FZ59">
            <v>2.4950000000000001</v>
          </cell>
          <cell r="GA59">
            <v>13.076000000000001</v>
          </cell>
          <cell r="GB59">
            <v>205.07499999999999</v>
          </cell>
          <cell r="GC59">
            <v>108.35</v>
          </cell>
          <cell r="GD59">
            <v>96.724000000000004</v>
          </cell>
          <cell r="GE59">
            <v>94.68</v>
          </cell>
          <cell r="GF59">
            <v>51.164999999999999</v>
          </cell>
          <cell r="GG59">
            <v>43.515000000000001</v>
          </cell>
          <cell r="GH59">
            <v>377.73</v>
          </cell>
          <cell r="GI59">
            <v>187.08</v>
          </cell>
          <cell r="GJ59">
            <v>190.65</v>
          </cell>
          <cell r="GK59">
            <v>2689.9349999999999</v>
          </cell>
          <cell r="GL59">
            <v>1450.3430000000001</v>
          </cell>
          <cell r="GM59">
            <v>1239.5909999999999</v>
          </cell>
          <cell r="GN59">
            <v>2173.9</v>
          </cell>
          <cell r="GO59">
            <v>1108.6559999999999</v>
          </cell>
          <cell r="GP59">
            <v>1065.2439999999999</v>
          </cell>
          <cell r="GQ59">
            <v>2036.42</v>
          </cell>
          <cell r="GR59">
            <v>1039.71</v>
          </cell>
          <cell r="GS59">
            <v>996.70899999999995</v>
          </cell>
          <cell r="GT59">
            <v>71.144000000000005</v>
          </cell>
          <cell r="GU59">
            <v>33.859000000000002</v>
          </cell>
          <cell r="GV59">
            <v>37.286000000000001</v>
          </cell>
          <cell r="GW59">
            <v>66.335999999999999</v>
          </cell>
          <cell r="GX59">
            <v>35.087000000000003</v>
          </cell>
          <cell r="GY59">
            <v>31.248999999999999</v>
          </cell>
          <cell r="GZ59">
            <v>1693.5989999999999</v>
          </cell>
          <cell r="HA59">
            <v>893.51900000000001</v>
          </cell>
          <cell r="HB59">
            <v>800.08</v>
          </cell>
          <cell r="HC59">
            <v>124.881</v>
          </cell>
          <cell r="HD59">
            <v>41.247999999999998</v>
          </cell>
          <cell r="HE59">
            <v>83.632999999999996</v>
          </cell>
          <cell r="HF59">
            <v>26.155999999999999</v>
          </cell>
          <cell r="HG59">
            <v>16.064</v>
          </cell>
          <cell r="HH59">
            <v>10.092000000000001</v>
          </cell>
          <cell r="HI59">
            <v>41.837000000000003</v>
          </cell>
          <cell r="HJ59">
            <v>13.132999999999999</v>
          </cell>
          <cell r="HK59">
            <v>28.702999999999999</v>
          </cell>
          <cell r="HL59">
            <v>56.889000000000003</v>
          </cell>
          <cell r="HM59">
            <v>12.051</v>
          </cell>
          <cell r="HN59">
            <v>44.838000000000001</v>
          </cell>
          <cell r="HO59">
            <v>95.423000000000002</v>
          </cell>
          <cell r="HP59">
            <v>35.676000000000002</v>
          </cell>
          <cell r="HQ59">
            <v>59.747</v>
          </cell>
          <cell r="HR59">
            <v>29.593</v>
          </cell>
          <cell r="HS59">
            <v>20.04</v>
          </cell>
          <cell r="HT59">
            <v>9.5540000000000003</v>
          </cell>
          <cell r="HU59">
            <v>23.512</v>
          </cell>
          <cell r="HV59">
            <v>3.8769999999999998</v>
          </cell>
          <cell r="HW59">
            <v>19.635000000000002</v>
          </cell>
          <cell r="HX59">
            <v>42.317999999999998</v>
          </cell>
          <cell r="HY59">
            <v>11.759</v>
          </cell>
          <cell r="HZ59">
            <v>30.559000000000001</v>
          </cell>
          <cell r="IA59">
            <v>259.99799999999999</v>
          </cell>
          <cell r="IB59">
            <v>138.21299999999999</v>
          </cell>
          <cell r="IC59">
            <v>121.78400000000001</v>
          </cell>
          <cell r="ID59">
            <v>295.50799999999998</v>
          </cell>
          <cell r="IE59">
            <v>153.40600000000001</v>
          </cell>
          <cell r="IF59">
            <v>142.10300000000001</v>
          </cell>
          <cell r="IG59">
            <v>1878.3920000000001</v>
          </cell>
          <cell r="IH59">
            <v>955.25099999999998</v>
          </cell>
          <cell r="II59">
            <v>923.14099999999996</v>
          </cell>
          <cell r="IJ59">
            <v>242.87700000000001</v>
          </cell>
          <cell r="IK59">
            <v>120.76</v>
          </cell>
          <cell r="IL59">
            <v>122.117</v>
          </cell>
          <cell r="IM59">
            <v>1931.0229999999999</v>
          </cell>
          <cell r="IN59">
            <v>987.89700000000005</v>
          </cell>
          <cell r="IO59">
            <v>943.12699999999995</v>
          </cell>
          <cell r="IP59">
            <v>408.447</v>
          </cell>
          <cell r="IQ59">
            <v>213.035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  <cell r="FX60">
            <v>0</v>
          </cell>
          <cell r="FY60">
            <v>0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0</v>
          </cell>
          <cell r="GE60">
            <v>0</v>
          </cell>
          <cell r="GF60">
            <v>0</v>
          </cell>
          <cell r="GG60">
            <v>0</v>
          </cell>
          <cell r="GH60">
            <v>0</v>
          </cell>
          <cell r="GI60">
            <v>0</v>
          </cell>
          <cell r="GJ60">
            <v>0</v>
          </cell>
          <cell r="GK60">
            <v>0</v>
          </cell>
          <cell r="GL60">
            <v>0</v>
          </cell>
          <cell r="GM60">
            <v>0</v>
          </cell>
          <cell r="GN60">
            <v>0</v>
          </cell>
          <cell r="GO60">
            <v>0</v>
          </cell>
          <cell r="GP60">
            <v>0</v>
          </cell>
          <cell r="GQ60">
            <v>0</v>
          </cell>
          <cell r="GR60">
            <v>0</v>
          </cell>
          <cell r="GS60">
            <v>0</v>
          </cell>
          <cell r="GT60">
            <v>0</v>
          </cell>
          <cell r="GU60">
            <v>0</v>
          </cell>
          <cell r="GV60">
            <v>0</v>
          </cell>
          <cell r="GW60">
            <v>0</v>
          </cell>
          <cell r="GX60">
            <v>0</v>
          </cell>
          <cell r="GY60">
            <v>0</v>
          </cell>
          <cell r="GZ60">
            <v>0</v>
          </cell>
          <cell r="HA60">
            <v>0</v>
          </cell>
          <cell r="HB60">
            <v>0</v>
          </cell>
          <cell r="HC60">
            <v>0</v>
          </cell>
          <cell r="HD60">
            <v>0</v>
          </cell>
          <cell r="HE60">
            <v>0</v>
          </cell>
          <cell r="HF60">
            <v>0</v>
          </cell>
          <cell r="HG60">
            <v>0</v>
          </cell>
          <cell r="HH60">
            <v>0</v>
          </cell>
          <cell r="HI60">
            <v>0</v>
          </cell>
          <cell r="HJ60">
            <v>0</v>
          </cell>
          <cell r="HK60">
            <v>0</v>
          </cell>
          <cell r="HL60">
            <v>0</v>
          </cell>
          <cell r="HM60">
            <v>0</v>
          </cell>
          <cell r="HN60">
            <v>0</v>
          </cell>
          <cell r="HO60">
            <v>0</v>
          </cell>
          <cell r="HP60">
            <v>0</v>
          </cell>
          <cell r="HQ60">
            <v>0</v>
          </cell>
          <cell r="HR60">
            <v>0</v>
          </cell>
          <cell r="HS60">
            <v>0</v>
          </cell>
          <cell r="HT60">
            <v>0</v>
          </cell>
          <cell r="HU60">
            <v>0</v>
          </cell>
          <cell r="HV60">
            <v>0</v>
          </cell>
          <cell r="HW60">
            <v>0</v>
          </cell>
          <cell r="HX60">
            <v>0</v>
          </cell>
          <cell r="HY60">
            <v>0</v>
          </cell>
          <cell r="HZ60">
            <v>0</v>
          </cell>
          <cell r="IA60">
            <v>0</v>
          </cell>
          <cell r="IB60">
            <v>0</v>
          </cell>
          <cell r="IC60">
            <v>0</v>
          </cell>
          <cell r="ID60">
            <v>0</v>
          </cell>
          <cell r="IE60">
            <v>0</v>
          </cell>
          <cell r="IF60">
            <v>0</v>
          </cell>
          <cell r="IG60">
            <v>0</v>
          </cell>
          <cell r="IH60">
            <v>0</v>
          </cell>
          <cell r="II60">
            <v>0</v>
          </cell>
          <cell r="IJ60">
            <v>0</v>
          </cell>
          <cell r="IK60">
            <v>0</v>
          </cell>
          <cell r="IL60">
            <v>0</v>
          </cell>
          <cell r="IM60">
            <v>0</v>
          </cell>
          <cell r="IN60">
            <v>0</v>
          </cell>
          <cell r="IO60">
            <v>0</v>
          </cell>
          <cell r="IP60">
            <v>0</v>
          </cell>
          <cell r="IQ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  <cell r="FX61">
            <v>0</v>
          </cell>
          <cell r="FY61">
            <v>0</v>
          </cell>
          <cell r="FZ61">
            <v>0</v>
          </cell>
          <cell r="GA61">
            <v>0</v>
          </cell>
          <cell r="GB61">
            <v>0</v>
          </cell>
          <cell r="GC61">
            <v>0</v>
          </cell>
          <cell r="GD61">
            <v>0</v>
          </cell>
          <cell r="GE61">
            <v>0</v>
          </cell>
          <cell r="GF61">
            <v>0</v>
          </cell>
          <cell r="GG61">
            <v>0</v>
          </cell>
          <cell r="GH61">
            <v>0</v>
          </cell>
          <cell r="GI61">
            <v>0</v>
          </cell>
          <cell r="GJ61">
            <v>0</v>
          </cell>
          <cell r="GK61">
            <v>0</v>
          </cell>
          <cell r="GL61">
            <v>0</v>
          </cell>
          <cell r="GM61">
            <v>0</v>
          </cell>
          <cell r="GN61">
            <v>0</v>
          </cell>
          <cell r="GO61">
            <v>0</v>
          </cell>
          <cell r="GP61">
            <v>0</v>
          </cell>
          <cell r="GQ61">
            <v>0</v>
          </cell>
          <cell r="GR61">
            <v>0</v>
          </cell>
          <cell r="GS61">
            <v>0</v>
          </cell>
          <cell r="GT61">
            <v>0</v>
          </cell>
          <cell r="GU61">
            <v>0</v>
          </cell>
          <cell r="GV61">
            <v>0</v>
          </cell>
          <cell r="GW61">
            <v>0</v>
          </cell>
          <cell r="GX61">
            <v>0</v>
          </cell>
          <cell r="GY61">
            <v>0</v>
          </cell>
          <cell r="GZ61">
            <v>0</v>
          </cell>
          <cell r="HA61">
            <v>0</v>
          </cell>
          <cell r="HB61">
            <v>0</v>
          </cell>
          <cell r="HC61">
            <v>0</v>
          </cell>
          <cell r="HD61">
            <v>0</v>
          </cell>
          <cell r="HE61">
            <v>0</v>
          </cell>
          <cell r="HF61">
            <v>0</v>
          </cell>
          <cell r="HG61">
            <v>0</v>
          </cell>
          <cell r="HH61">
            <v>0</v>
          </cell>
          <cell r="HI61">
            <v>0</v>
          </cell>
          <cell r="HJ61">
            <v>0</v>
          </cell>
          <cell r="HK61">
            <v>0</v>
          </cell>
          <cell r="HL61">
            <v>0</v>
          </cell>
          <cell r="HM61">
            <v>0</v>
          </cell>
          <cell r="HN61">
            <v>0</v>
          </cell>
          <cell r="HO61">
            <v>0</v>
          </cell>
          <cell r="HP61">
            <v>0</v>
          </cell>
          <cell r="HQ61">
            <v>0</v>
          </cell>
          <cell r="HR61">
            <v>0</v>
          </cell>
          <cell r="HS61">
            <v>0</v>
          </cell>
          <cell r="HT61">
            <v>0</v>
          </cell>
          <cell r="HU61">
            <v>0</v>
          </cell>
          <cell r="HV61">
            <v>0</v>
          </cell>
          <cell r="HW61">
            <v>0</v>
          </cell>
          <cell r="HX61">
            <v>0</v>
          </cell>
          <cell r="HY61">
            <v>0</v>
          </cell>
          <cell r="HZ61">
            <v>0</v>
          </cell>
          <cell r="IA61">
            <v>0</v>
          </cell>
          <cell r="IB61">
            <v>0</v>
          </cell>
          <cell r="IC61">
            <v>0</v>
          </cell>
          <cell r="ID61">
            <v>0</v>
          </cell>
          <cell r="IE61">
            <v>0</v>
          </cell>
          <cell r="IF61">
            <v>0</v>
          </cell>
          <cell r="IG61">
            <v>0</v>
          </cell>
          <cell r="IH61">
            <v>0</v>
          </cell>
          <cell r="II61">
            <v>0</v>
          </cell>
          <cell r="IJ61">
            <v>0</v>
          </cell>
          <cell r="IK61">
            <v>0</v>
          </cell>
          <cell r="IL61">
            <v>0</v>
          </cell>
          <cell r="IM61">
            <v>0</v>
          </cell>
          <cell r="IN61">
            <v>0</v>
          </cell>
          <cell r="IO61">
            <v>0</v>
          </cell>
          <cell r="IP61">
            <v>0</v>
          </cell>
          <cell r="IQ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  <cell r="FX62">
            <v>0</v>
          </cell>
          <cell r="FY62">
            <v>0</v>
          </cell>
          <cell r="FZ62">
            <v>0</v>
          </cell>
          <cell r="GA62">
            <v>0</v>
          </cell>
          <cell r="GB62">
            <v>0</v>
          </cell>
          <cell r="GC62">
            <v>0</v>
          </cell>
          <cell r="GD62">
            <v>0</v>
          </cell>
          <cell r="GE62">
            <v>0</v>
          </cell>
          <cell r="GF62">
            <v>0</v>
          </cell>
          <cell r="GG62">
            <v>0</v>
          </cell>
          <cell r="GH62">
            <v>0</v>
          </cell>
          <cell r="GI62">
            <v>0</v>
          </cell>
          <cell r="GJ62">
            <v>0</v>
          </cell>
          <cell r="GK62">
            <v>0</v>
          </cell>
          <cell r="GL62">
            <v>0</v>
          </cell>
          <cell r="GM62">
            <v>0</v>
          </cell>
          <cell r="GN62">
            <v>0</v>
          </cell>
          <cell r="GO62">
            <v>0</v>
          </cell>
          <cell r="GP62">
            <v>0</v>
          </cell>
          <cell r="GQ62">
            <v>0</v>
          </cell>
          <cell r="GR62">
            <v>0</v>
          </cell>
          <cell r="GS62">
            <v>0</v>
          </cell>
          <cell r="GT62">
            <v>0</v>
          </cell>
          <cell r="GU62">
            <v>0</v>
          </cell>
          <cell r="GV62">
            <v>0</v>
          </cell>
          <cell r="GW62">
            <v>0</v>
          </cell>
          <cell r="GX62">
            <v>0</v>
          </cell>
          <cell r="GY62">
            <v>0</v>
          </cell>
          <cell r="GZ62">
            <v>0</v>
          </cell>
          <cell r="HA62">
            <v>0</v>
          </cell>
          <cell r="HB62">
            <v>0</v>
          </cell>
          <cell r="HC62">
            <v>0</v>
          </cell>
          <cell r="HD62">
            <v>0</v>
          </cell>
          <cell r="HE62">
            <v>0</v>
          </cell>
          <cell r="HF62">
            <v>0</v>
          </cell>
          <cell r="HG62">
            <v>0</v>
          </cell>
          <cell r="HH62">
            <v>0</v>
          </cell>
          <cell r="HI62">
            <v>0</v>
          </cell>
          <cell r="HJ62">
            <v>0</v>
          </cell>
          <cell r="HK62">
            <v>0</v>
          </cell>
          <cell r="HL62">
            <v>0</v>
          </cell>
          <cell r="HM62">
            <v>0</v>
          </cell>
          <cell r="HN62">
            <v>0</v>
          </cell>
          <cell r="HO62">
            <v>0</v>
          </cell>
          <cell r="HP62">
            <v>0</v>
          </cell>
          <cell r="HQ62">
            <v>0</v>
          </cell>
          <cell r="HR62">
            <v>0</v>
          </cell>
          <cell r="HS62">
            <v>0</v>
          </cell>
          <cell r="HT62">
            <v>0</v>
          </cell>
          <cell r="HU62">
            <v>0</v>
          </cell>
          <cell r="HV62">
            <v>0</v>
          </cell>
          <cell r="HW62">
            <v>0</v>
          </cell>
          <cell r="HX62">
            <v>0</v>
          </cell>
          <cell r="HY62">
            <v>0</v>
          </cell>
          <cell r="HZ62">
            <v>0</v>
          </cell>
          <cell r="IA62">
            <v>0</v>
          </cell>
          <cell r="IB62">
            <v>0</v>
          </cell>
          <cell r="IC62">
            <v>0</v>
          </cell>
          <cell r="ID62">
            <v>0</v>
          </cell>
          <cell r="IE62">
            <v>0</v>
          </cell>
          <cell r="IF62">
            <v>0</v>
          </cell>
          <cell r="IG62">
            <v>0</v>
          </cell>
          <cell r="IH62">
            <v>0</v>
          </cell>
          <cell r="II62">
            <v>0</v>
          </cell>
          <cell r="IJ62">
            <v>0</v>
          </cell>
          <cell r="IK62">
            <v>0</v>
          </cell>
          <cell r="IL62">
            <v>0</v>
          </cell>
          <cell r="IM62">
            <v>0</v>
          </cell>
          <cell r="IN62">
            <v>0</v>
          </cell>
          <cell r="IO62">
            <v>0</v>
          </cell>
          <cell r="IP62">
            <v>0</v>
          </cell>
          <cell r="IQ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  <cell r="FX63">
            <v>0</v>
          </cell>
          <cell r="FY63">
            <v>0</v>
          </cell>
          <cell r="FZ63">
            <v>0</v>
          </cell>
          <cell r="GA63">
            <v>0</v>
          </cell>
          <cell r="GB63">
            <v>0</v>
          </cell>
          <cell r="GC63">
            <v>0</v>
          </cell>
          <cell r="GD63">
            <v>0</v>
          </cell>
          <cell r="GE63">
            <v>0</v>
          </cell>
          <cell r="GF63">
            <v>0</v>
          </cell>
          <cell r="GG63">
            <v>0</v>
          </cell>
          <cell r="GH63">
            <v>0</v>
          </cell>
          <cell r="GI63">
            <v>0</v>
          </cell>
          <cell r="GJ63">
            <v>0</v>
          </cell>
          <cell r="GK63">
            <v>0</v>
          </cell>
          <cell r="GL63">
            <v>0</v>
          </cell>
          <cell r="GM63">
            <v>0</v>
          </cell>
          <cell r="GN63">
            <v>0</v>
          </cell>
          <cell r="GO63">
            <v>0</v>
          </cell>
          <cell r="GP63">
            <v>0</v>
          </cell>
          <cell r="GQ63">
            <v>0</v>
          </cell>
          <cell r="GR63">
            <v>0</v>
          </cell>
          <cell r="GS63">
            <v>0</v>
          </cell>
          <cell r="GT63">
            <v>0</v>
          </cell>
          <cell r="GU63">
            <v>0</v>
          </cell>
          <cell r="GV63">
            <v>0</v>
          </cell>
          <cell r="GW63">
            <v>0</v>
          </cell>
          <cell r="GX63">
            <v>0</v>
          </cell>
          <cell r="GY63">
            <v>0</v>
          </cell>
          <cell r="GZ63">
            <v>0</v>
          </cell>
          <cell r="HA63">
            <v>0</v>
          </cell>
          <cell r="HB63">
            <v>0</v>
          </cell>
          <cell r="HC63">
            <v>0</v>
          </cell>
          <cell r="HD63">
            <v>0</v>
          </cell>
          <cell r="HE63">
            <v>0</v>
          </cell>
          <cell r="HF63">
            <v>0</v>
          </cell>
          <cell r="HG63">
            <v>0</v>
          </cell>
          <cell r="HH63">
            <v>0</v>
          </cell>
          <cell r="HI63">
            <v>0</v>
          </cell>
          <cell r="HJ63">
            <v>0</v>
          </cell>
          <cell r="HK63">
            <v>0</v>
          </cell>
          <cell r="HL63">
            <v>0</v>
          </cell>
          <cell r="HM63">
            <v>0</v>
          </cell>
          <cell r="HN63">
            <v>0</v>
          </cell>
          <cell r="HO63">
            <v>0</v>
          </cell>
          <cell r="HP63">
            <v>0</v>
          </cell>
          <cell r="HQ63">
            <v>0</v>
          </cell>
          <cell r="HR63">
            <v>0</v>
          </cell>
          <cell r="HS63">
            <v>0</v>
          </cell>
          <cell r="HT63">
            <v>0</v>
          </cell>
          <cell r="HU63">
            <v>0</v>
          </cell>
          <cell r="HV63">
            <v>0</v>
          </cell>
          <cell r="HW63">
            <v>0</v>
          </cell>
          <cell r="HX63">
            <v>0</v>
          </cell>
          <cell r="HY63">
            <v>0</v>
          </cell>
          <cell r="HZ63">
            <v>0</v>
          </cell>
          <cell r="IA63">
            <v>0</v>
          </cell>
          <cell r="IB63">
            <v>0</v>
          </cell>
          <cell r="IC63">
            <v>0</v>
          </cell>
          <cell r="ID63">
            <v>0</v>
          </cell>
          <cell r="IE63">
            <v>0</v>
          </cell>
          <cell r="IF63">
            <v>0</v>
          </cell>
          <cell r="IG63">
            <v>0</v>
          </cell>
          <cell r="IH63">
            <v>0</v>
          </cell>
          <cell r="II63">
            <v>0</v>
          </cell>
          <cell r="IJ63">
            <v>0</v>
          </cell>
          <cell r="IK63">
            <v>0</v>
          </cell>
          <cell r="IL63">
            <v>0</v>
          </cell>
          <cell r="IM63">
            <v>0</v>
          </cell>
          <cell r="IN63">
            <v>0</v>
          </cell>
          <cell r="IO63">
            <v>0</v>
          </cell>
          <cell r="IP63">
            <v>0</v>
          </cell>
          <cell r="IQ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  <cell r="FX64">
            <v>0</v>
          </cell>
          <cell r="FY64">
            <v>0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  <cell r="GG64">
            <v>0</v>
          </cell>
          <cell r="GH64">
            <v>0</v>
          </cell>
          <cell r="GI64">
            <v>0</v>
          </cell>
          <cell r="GJ64">
            <v>0</v>
          </cell>
          <cell r="GK64">
            <v>0</v>
          </cell>
          <cell r="GL64">
            <v>0</v>
          </cell>
          <cell r="GM64">
            <v>0</v>
          </cell>
          <cell r="GN64">
            <v>0</v>
          </cell>
          <cell r="GO64">
            <v>0</v>
          </cell>
          <cell r="GP64">
            <v>0</v>
          </cell>
          <cell r="GQ64">
            <v>0</v>
          </cell>
          <cell r="GR64">
            <v>0</v>
          </cell>
          <cell r="GS64">
            <v>0</v>
          </cell>
          <cell r="GT64">
            <v>0</v>
          </cell>
          <cell r="GU64">
            <v>0</v>
          </cell>
          <cell r="GV64">
            <v>0</v>
          </cell>
          <cell r="GW64">
            <v>0</v>
          </cell>
          <cell r="GX64">
            <v>0</v>
          </cell>
          <cell r="GY64">
            <v>0</v>
          </cell>
          <cell r="GZ64">
            <v>0</v>
          </cell>
          <cell r="HA64">
            <v>0</v>
          </cell>
          <cell r="HB64">
            <v>0</v>
          </cell>
          <cell r="HC64">
            <v>0</v>
          </cell>
          <cell r="HD64">
            <v>0</v>
          </cell>
          <cell r="HE64">
            <v>0</v>
          </cell>
          <cell r="HF64">
            <v>0</v>
          </cell>
          <cell r="HG64">
            <v>0</v>
          </cell>
          <cell r="HH64">
            <v>0</v>
          </cell>
          <cell r="HI64">
            <v>0</v>
          </cell>
          <cell r="HJ64">
            <v>0</v>
          </cell>
          <cell r="HK64">
            <v>0</v>
          </cell>
          <cell r="HL64">
            <v>0</v>
          </cell>
          <cell r="HM64">
            <v>0</v>
          </cell>
          <cell r="HN64">
            <v>0</v>
          </cell>
          <cell r="HO64">
            <v>0</v>
          </cell>
          <cell r="HP64">
            <v>0</v>
          </cell>
          <cell r="HQ64">
            <v>0</v>
          </cell>
          <cell r="HR64">
            <v>0</v>
          </cell>
          <cell r="HS64">
            <v>0</v>
          </cell>
          <cell r="HT64">
            <v>0</v>
          </cell>
          <cell r="HU64">
            <v>0</v>
          </cell>
          <cell r="HV64">
            <v>0</v>
          </cell>
          <cell r="HW64">
            <v>0</v>
          </cell>
          <cell r="HX64">
            <v>0</v>
          </cell>
          <cell r="HY64">
            <v>0</v>
          </cell>
          <cell r="HZ64">
            <v>0</v>
          </cell>
          <cell r="IA64">
            <v>0</v>
          </cell>
          <cell r="IB64">
            <v>0</v>
          </cell>
          <cell r="IC64">
            <v>0</v>
          </cell>
          <cell r="ID64">
            <v>0</v>
          </cell>
          <cell r="IE64">
            <v>0</v>
          </cell>
          <cell r="IF64">
            <v>0</v>
          </cell>
          <cell r="IG64">
            <v>0</v>
          </cell>
          <cell r="IH64">
            <v>0</v>
          </cell>
          <cell r="II64">
            <v>0</v>
          </cell>
          <cell r="IJ64">
            <v>0</v>
          </cell>
          <cell r="IK64">
            <v>0</v>
          </cell>
          <cell r="IL64">
            <v>0</v>
          </cell>
          <cell r="IM64">
            <v>0</v>
          </cell>
          <cell r="IN64">
            <v>0</v>
          </cell>
          <cell r="IO64">
            <v>0</v>
          </cell>
          <cell r="IP64">
            <v>0</v>
          </cell>
          <cell r="IQ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  <cell r="FX65">
            <v>0</v>
          </cell>
          <cell r="FY65">
            <v>0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  <cell r="GG65">
            <v>0</v>
          </cell>
          <cell r="GH65">
            <v>0</v>
          </cell>
          <cell r="GI65">
            <v>0</v>
          </cell>
          <cell r="GJ65">
            <v>0</v>
          </cell>
          <cell r="GK65">
            <v>0</v>
          </cell>
          <cell r="GL65">
            <v>0</v>
          </cell>
          <cell r="GM65">
            <v>0</v>
          </cell>
          <cell r="GN65">
            <v>0</v>
          </cell>
          <cell r="GO65">
            <v>0</v>
          </cell>
          <cell r="GP65">
            <v>0</v>
          </cell>
          <cell r="GQ65">
            <v>0</v>
          </cell>
          <cell r="GR65">
            <v>0</v>
          </cell>
          <cell r="GS65">
            <v>0</v>
          </cell>
          <cell r="GT65">
            <v>0</v>
          </cell>
          <cell r="GU65">
            <v>0</v>
          </cell>
          <cell r="GV65">
            <v>0</v>
          </cell>
          <cell r="GW65">
            <v>0</v>
          </cell>
          <cell r="GX65">
            <v>0</v>
          </cell>
          <cell r="GY65">
            <v>0</v>
          </cell>
          <cell r="GZ65">
            <v>0</v>
          </cell>
          <cell r="HA65">
            <v>0</v>
          </cell>
          <cell r="HB65">
            <v>0</v>
          </cell>
          <cell r="HC65">
            <v>0</v>
          </cell>
          <cell r="HD65">
            <v>0</v>
          </cell>
          <cell r="HE65">
            <v>0</v>
          </cell>
          <cell r="HF65">
            <v>0</v>
          </cell>
          <cell r="HG65">
            <v>0</v>
          </cell>
          <cell r="HH65">
            <v>0</v>
          </cell>
          <cell r="HI65">
            <v>0</v>
          </cell>
          <cell r="HJ65">
            <v>0</v>
          </cell>
          <cell r="HK65">
            <v>0</v>
          </cell>
          <cell r="HL65">
            <v>0</v>
          </cell>
          <cell r="HM65">
            <v>0</v>
          </cell>
          <cell r="HN65">
            <v>0</v>
          </cell>
          <cell r="HO65">
            <v>0</v>
          </cell>
          <cell r="HP65">
            <v>0</v>
          </cell>
          <cell r="HQ65">
            <v>0</v>
          </cell>
          <cell r="HR65">
            <v>0</v>
          </cell>
          <cell r="HS65">
            <v>0</v>
          </cell>
          <cell r="HT65">
            <v>0</v>
          </cell>
          <cell r="HU65">
            <v>0</v>
          </cell>
          <cell r="HV65">
            <v>0</v>
          </cell>
          <cell r="HW65">
            <v>0</v>
          </cell>
          <cell r="HX65">
            <v>0</v>
          </cell>
          <cell r="HY65">
            <v>0</v>
          </cell>
          <cell r="HZ65">
            <v>0</v>
          </cell>
          <cell r="IA65">
            <v>0</v>
          </cell>
          <cell r="IB65">
            <v>0</v>
          </cell>
          <cell r="IC65">
            <v>0</v>
          </cell>
          <cell r="ID65">
            <v>0</v>
          </cell>
          <cell r="IE65">
            <v>0</v>
          </cell>
          <cell r="IF65">
            <v>0</v>
          </cell>
          <cell r="IG65">
            <v>0</v>
          </cell>
          <cell r="IH65">
            <v>0</v>
          </cell>
          <cell r="II65">
            <v>0</v>
          </cell>
          <cell r="IJ65">
            <v>0</v>
          </cell>
          <cell r="IK65">
            <v>0</v>
          </cell>
          <cell r="IL65">
            <v>0</v>
          </cell>
          <cell r="IM65">
            <v>0</v>
          </cell>
          <cell r="IN65">
            <v>0</v>
          </cell>
          <cell r="IO65">
            <v>0</v>
          </cell>
          <cell r="IP65">
            <v>0</v>
          </cell>
          <cell r="IQ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  <cell r="FX66">
            <v>0</v>
          </cell>
          <cell r="FY66">
            <v>0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  <cell r="GG66">
            <v>0</v>
          </cell>
          <cell r="GH66">
            <v>0</v>
          </cell>
          <cell r="GI66">
            <v>0</v>
          </cell>
          <cell r="GJ66">
            <v>0</v>
          </cell>
          <cell r="GK66">
            <v>0</v>
          </cell>
          <cell r="GL66">
            <v>0</v>
          </cell>
          <cell r="GM66">
            <v>0</v>
          </cell>
          <cell r="GN66">
            <v>0</v>
          </cell>
          <cell r="GO66">
            <v>0</v>
          </cell>
          <cell r="GP66">
            <v>0</v>
          </cell>
          <cell r="GQ66">
            <v>0</v>
          </cell>
          <cell r="GR66">
            <v>0</v>
          </cell>
          <cell r="GS66">
            <v>0</v>
          </cell>
          <cell r="GT66">
            <v>0</v>
          </cell>
          <cell r="GU66">
            <v>0</v>
          </cell>
          <cell r="GV66">
            <v>0</v>
          </cell>
          <cell r="GW66">
            <v>0</v>
          </cell>
          <cell r="GX66">
            <v>0</v>
          </cell>
          <cell r="GY66">
            <v>0</v>
          </cell>
          <cell r="GZ66">
            <v>0</v>
          </cell>
          <cell r="HA66">
            <v>0</v>
          </cell>
          <cell r="HB66">
            <v>0</v>
          </cell>
          <cell r="HC66">
            <v>0</v>
          </cell>
          <cell r="HD66">
            <v>0</v>
          </cell>
          <cell r="HE66">
            <v>0</v>
          </cell>
          <cell r="HF66">
            <v>0</v>
          </cell>
          <cell r="HG66">
            <v>0</v>
          </cell>
          <cell r="HH66">
            <v>0</v>
          </cell>
          <cell r="HI66">
            <v>0</v>
          </cell>
          <cell r="HJ66">
            <v>0</v>
          </cell>
          <cell r="HK66">
            <v>0</v>
          </cell>
          <cell r="HL66">
            <v>0</v>
          </cell>
          <cell r="HM66">
            <v>0</v>
          </cell>
          <cell r="HN66">
            <v>0</v>
          </cell>
          <cell r="HO66">
            <v>0</v>
          </cell>
          <cell r="HP66">
            <v>0</v>
          </cell>
          <cell r="HQ66">
            <v>0</v>
          </cell>
          <cell r="HR66">
            <v>0</v>
          </cell>
          <cell r="HS66">
            <v>0</v>
          </cell>
          <cell r="HT66">
            <v>0</v>
          </cell>
          <cell r="HU66">
            <v>0</v>
          </cell>
          <cell r="HV66">
            <v>0</v>
          </cell>
          <cell r="HW66">
            <v>0</v>
          </cell>
          <cell r="HX66">
            <v>0</v>
          </cell>
          <cell r="HY66">
            <v>0</v>
          </cell>
          <cell r="HZ66">
            <v>0</v>
          </cell>
          <cell r="IA66">
            <v>0</v>
          </cell>
          <cell r="IB66">
            <v>0</v>
          </cell>
          <cell r="IC66">
            <v>0</v>
          </cell>
          <cell r="ID66">
            <v>0</v>
          </cell>
          <cell r="IE66">
            <v>0</v>
          </cell>
          <cell r="IF66">
            <v>0</v>
          </cell>
          <cell r="IG66">
            <v>0</v>
          </cell>
          <cell r="IH66">
            <v>0</v>
          </cell>
          <cell r="II66">
            <v>0</v>
          </cell>
          <cell r="IJ66">
            <v>0</v>
          </cell>
          <cell r="IK66">
            <v>0</v>
          </cell>
          <cell r="IL66">
            <v>0</v>
          </cell>
          <cell r="IM66">
            <v>0</v>
          </cell>
          <cell r="IN66">
            <v>0</v>
          </cell>
          <cell r="IO66">
            <v>0</v>
          </cell>
          <cell r="IP66">
            <v>0</v>
          </cell>
          <cell r="IQ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  <cell r="FX67">
            <v>0</v>
          </cell>
          <cell r="FY67">
            <v>0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  <cell r="GG67">
            <v>0</v>
          </cell>
          <cell r="GH67">
            <v>0</v>
          </cell>
          <cell r="GI67">
            <v>0</v>
          </cell>
          <cell r="GJ67">
            <v>0</v>
          </cell>
          <cell r="GK67">
            <v>0</v>
          </cell>
          <cell r="GL67">
            <v>0</v>
          </cell>
          <cell r="GM67">
            <v>0</v>
          </cell>
          <cell r="GN67">
            <v>0</v>
          </cell>
          <cell r="GO67">
            <v>0</v>
          </cell>
          <cell r="GP67">
            <v>0</v>
          </cell>
          <cell r="GQ67">
            <v>0</v>
          </cell>
          <cell r="GR67">
            <v>0</v>
          </cell>
          <cell r="GS67">
            <v>0</v>
          </cell>
          <cell r="GT67">
            <v>0</v>
          </cell>
          <cell r="GU67">
            <v>0</v>
          </cell>
          <cell r="GV67">
            <v>0</v>
          </cell>
          <cell r="GW67">
            <v>0</v>
          </cell>
          <cell r="GX67">
            <v>0</v>
          </cell>
          <cell r="GY67">
            <v>0</v>
          </cell>
          <cell r="GZ67">
            <v>0</v>
          </cell>
          <cell r="HA67">
            <v>0</v>
          </cell>
          <cell r="HB67">
            <v>0</v>
          </cell>
          <cell r="HC67">
            <v>0</v>
          </cell>
          <cell r="HD67">
            <v>0</v>
          </cell>
          <cell r="HE67">
            <v>0</v>
          </cell>
          <cell r="HF67">
            <v>0</v>
          </cell>
          <cell r="HG67">
            <v>0</v>
          </cell>
          <cell r="HH67">
            <v>0</v>
          </cell>
          <cell r="HI67">
            <v>0</v>
          </cell>
          <cell r="HJ67">
            <v>0</v>
          </cell>
          <cell r="HK67">
            <v>0</v>
          </cell>
          <cell r="HL67">
            <v>0</v>
          </cell>
          <cell r="HM67">
            <v>0</v>
          </cell>
          <cell r="HN67">
            <v>0</v>
          </cell>
          <cell r="HO67">
            <v>0</v>
          </cell>
          <cell r="HP67">
            <v>0</v>
          </cell>
          <cell r="HQ67">
            <v>0</v>
          </cell>
          <cell r="HR67">
            <v>0</v>
          </cell>
          <cell r="HS67">
            <v>0</v>
          </cell>
          <cell r="HT67">
            <v>0</v>
          </cell>
          <cell r="HU67">
            <v>0</v>
          </cell>
          <cell r="HV67">
            <v>0</v>
          </cell>
          <cell r="HW67">
            <v>0</v>
          </cell>
          <cell r="HX67">
            <v>0</v>
          </cell>
          <cell r="HY67">
            <v>0</v>
          </cell>
          <cell r="HZ67">
            <v>0</v>
          </cell>
          <cell r="IA67">
            <v>0</v>
          </cell>
          <cell r="IB67">
            <v>0</v>
          </cell>
          <cell r="IC67">
            <v>0</v>
          </cell>
          <cell r="ID67">
            <v>0</v>
          </cell>
          <cell r="IE67">
            <v>0</v>
          </cell>
          <cell r="IF67">
            <v>0</v>
          </cell>
          <cell r="IG67">
            <v>0</v>
          </cell>
          <cell r="IH67">
            <v>0</v>
          </cell>
          <cell r="II67">
            <v>0</v>
          </cell>
          <cell r="IJ67">
            <v>0</v>
          </cell>
          <cell r="IK67">
            <v>0</v>
          </cell>
          <cell r="IL67">
            <v>0</v>
          </cell>
          <cell r="IM67">
            <v>0</v>
          </cell>
          <cell r="IN67">
            <v>0</v>
          </cell>
          <cell r="IO67">
            <v>0</v>
          </cell>
          <cell r="IP67">
            <v>0</v>
          </cell>
          <cell r="IQ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  <cell r="FX68">
            <v>0</v>
          </cell>
          <cell r="FY68">
            <v>0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  <cell r="GG68">
            <v>0</v>
          </cell>
          <cell r="GH68">
            <v>0</v>
          </cell>
          <cell r="GI68">
            <v>0</v>
          </cell>
          <cell r="GJ68">
            <v>0</v>
          </cell>
          <cell r="GK68">
            <v>0</v>
          </cell>
          <cell r="GL68">
            <v>0</v>
          </cell>
          <cell r="GM68">
            <v>0</v>
          </cell>
          <cell r="GN68">
            <v>0</v>
          </cell>
          <cell r="GO68">
            <v>0</v>
          </cell>
          <cell r="GP68">
            <v>0</v>
          </cell>
          <cell r="GQ68">
            <v>0</v>
          </cell>
          <cell r="GR68">
            <v>0</v>
          </cell>
          <cell r="GS68">
            <v>0</v>
          </cell>
          <cell r="GT68">
            <v>0</v>
          </cell>
          <cell r="GU68">
            <v>0</v>
          </cell>
          <cell r="GV68">
            <v>0</v>
          </cell>
          <cell r="GW68">
            <v>0</v>
          </cell>
          <cell r="GX68">
            <v>0</v>
          </cell>
          <cell r="GY68">
            <v>0</v>
          </cell>
          <cell r="GZ68">
            <v>0</v>
          </cell>
          <cell r="HA68">
            <v>0</v>
          </cell>
          <cell r="HB68">
            <v>0</v>
          </cell>
          <cell r="HC68">
            <v>0</v>
          </cell>
          <cell r="HD68">
            <v>0</v>
          </cell>
          <cell r="HE68">
            <v>0</v>
          </cell>
          <cell r="HF68">
            <v>0</v>
          </cell>
          <cell r="HG68">
            <v>0</v>
          </cell>
          <cell r="HH68">
            <v>0</v>
          </cell>
          <cell r="HI68">
            <v>0</v>
          </cell>
          <cell r="HJ68">
            <v>0</v>
          </cell>
          <cell r="HK68">
            <v>0</v>
          </cell>
          <cell r="HL68">
            <v>0</v>
          </cell>
          <cell r="HM68">
            <v>0</v>
          </cell>
          <cell r="HN68">
            <v>0</v>
          </cell>
          <cell r="HO68">
            <v>0</v>
          </cell>
          <cell r="HP68">
            <v>0</v>
          </cell>
          <cell r="HQ68">
            <v>0</v>
          </cell>
          <cell r="HR68">
            <v>0</v>
          </cell>
          <cell r="HS68">
            <v>0</v>
          </cell>
          <cell r="HT68">
            <v>0</v>
          </cell>
          <cell r="HU68">
            <v>0</v>
          </cell>
          <cell r="HV68">
            <v>0</v>
          </cell>
          <cell r="HW68">
            <v>0</v>
          </cell>
          <cell r="HX68">
            <v>0</v>
          </cell>
          <cell r="HY68">
            <v>0</v>
          </cell>
          <cell r="HZ68">
            <v>0</v>
          </cell>
          <cell r="IA68">
            <v>0</v>
          </cell>
          <cell r="IB68">
            <v>0</v>
          </cell>
          <cell r="IC68">
            <v>0</v>
          </cell>
          <cell r="ID68">
            <v>0</v>
          </cell>
          <cell r="IE68">
            <v>0</v>
          </cell>
          <cell r="IF68">
            <v>0</v>
          </cell>
          <cell r="IG68">
            <v>0</v>
          </cell>
          <cell r="IH68">
            <v>0</v>
          </cell>
          <cell r="II68">
            <v>0</v>
          </cell>
          <cell r="IJ68">
            <v>0</v>
          </cell>
          <cell r="IK68">
            <v>0</v>
          </cell>
          <cell r="IL68">
            <v>0</v>
          </cell>
          <cell r="IM68">
            <v>0</v>
          </cell>
          <cell r="IN68">
            <v>0</v>
          </cell>
          <cell r="IO68">
            <v>0</v>
          </cell>
          <cell r="IP68">
            <v>0</v>
          </cell>
          <cell r="IQ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  <cell r="FX69">
            <v>0</v>
          </cell>
          <cell r="FY69">
            <v>0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  <cell r="GG69">
            <v>0</v>
          </cell>
          <cell r="GH69">
            <v>0</v>
          </cell>
          <cell r="GI69">
            <v>0</v>
          </cell>
          <cell r="GJ69">
            <v>0</v>
          </cell>
          <cell r="GK69">
            <v>0</v>
          </cell>
          <cell r="GL69">
            <v>0</v>
          </cell>
          <cell r="GM69">
            <v>0</v>
          </cell>
          <cell r="GN69">
            <v>0</v>
          </cell>
          <cell r="GO69">
            <v>0</v>
          </cell>
          <cell r="GP69">
            <v>0</v>
          </cell>
          <cell r="GQ69">
            <v>0</v>
          </cell>
          <cell r="GR69">
            <v>0</v>
          </cell>
          <cell r="GS69">
            <v>0</v>
          </cell>
          <cell r="GT69">
            <v>0</v>
          </cell>
          <cell r="GU69">
            <v>0</v>
          </cell>
          <cell r="GV69">
            <v>0</v>
          </cell>
          <cell r="GW69">
            <v>0</v>
          </cell>
          <cell r="GX69">
            <v>0</v>
          </cell>
          <cell r="GY69">
            <v>0</v>
          </cell>
          <cell r="GZ69">
            <v>0</v>
          </cell>
          <cell r="HA69">
            <v>0</v>
          </cell>
          <cell r="HB69">
            <v>0</v>
          </cell>
          <cell r="HC69">
            <v>0</v>
          </cell>
          <cell r="HD69">
            <v>0</v>
          </cell>
          <cell r="HE69">
            <v>0</v>
          </cell>
          <cell r="HF69">
            <v>0</v>
          </cell>
          <cell r="HG69">
            <v>0</v>
          </cell>
          <cell r="HH69">
            <v>0</v>
          </cell>
          <cell r="HI69">
            <v>0</v>
          </cell>
          <cell r="HJ69">
            <v>0</v>
          </cell>
          <cell r="HK69">
            <v>0</v>
          </cell>
          <cell r="HL69">
            <v>0</v>
          </cell>
          <cell r="HM69">
            <v>0</v>
          </cell>
          <cell r="HN69">
            <v>0</v>
          </cell>
          <cell r="HO69">
            <v>0</v>
          </cell>
          <cell r="HP69">
            <v>0</v>
          </cell>
          <cell r="HQ69">
            <v>0</v>
          </cell>
          <cell r="HR69">
            <v>0</v>
          </cell>
          <cell r="HS69">
            <v>0</v>
          </cell>
          <cell r="HT69">
            <v>0</v>
          </cell>
          <cell r="HU69">
            <v>0</v>
          </cell>
          <cell r="HV69">
            <v>0</v>
          </cell>
          <cell r="HW69">
            <v>0</v>
          </cell>
          <cell r="HX69">
            <v>0</v>
          </cell>
          <cell r="HY69">
            <v>0</v>
          </cell>
          <cell r="HZ69">
            <v>0</v>
          </cell>
          <cell r="IA69">
            <v>0</v>
          </cell>
          <cell r="IB69">
            <v>0</v>
          </cell>
          <cell r="IC69">
            <v>0</v>
          </cell>
          <cell r="ID69">
            <v>0</v>
          </cell>
          <cell r="IE69">
            <v>0</v>
          </cell>
          <cell r="IF69">
            <v>0</v>
          </cell>
          <cell r="IG69">
            <v>0</v>
          </cell>
          <cell r="IH69">
            <v>0</v>
          </cell>
          <cell r="II69">
            <v>0</v>
          </cell>
          <cell r="IJ69">
            <v>0</v>
          </cell>
          <cell r="IK69">
            <v>0</v>
          </cell>
          <cell r="IL69">
            <v>0</v>
          </cell>
          <cell r="IM69">
            <v>0</v>
          </cell>
          <cell r="IN69">
            <v>0</v>
          </cell>
          <cell r="IO69">
            <v>0</v>
          </cell>
          <cell r="IP69">
            <v>0</v>
          </cell>
          <cell r="IQ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  <cell r="FX70">
            <v>0</v>
          </cell>
          <cell r="FY70">
            <v>0</v>
          </cell>
          <cell r="FZ70">
            <v>0</v>
          </cell>
          <cell r="GA70">
            <v>0</v>
          </cell>
          <cell r="GB70">
            <v>0</v>
          </cell>
          <cell r="GC70">
            <v>0</v>
          </cell>
          <cell r="GD70">
            <v>0</v>
          </cell>
          <cell r="GE70">
            <v>0</v>
          </cell>
          <cell r="GF70">
            <v>0</v>
          </cell>
          <cell r="GG70">
            <v>0</v>
          </cell>
          <cell r="GH70">
            <v>0</v>
          </cell>
          <cell r="GI70">
            <v>0</v>
          </cell>
          <cell r="GJ70">
            <v>0</v>
          </cell>
          <cell r="GK70">
            <v>0</v>
          </cell>
          <cell r="GL70">
            <v>0</v>
          </cell>
          <cell r="GM70">
            <v>0</v>
          </cell>
          <cell r="GN70">
            <v>0</v>
          </cell>
          <cell r="GO70">
            <v>0</v>
          </cell>
          <cell r="GP70">
            <v>0</v>
          </cell>
          <cell r="GQ70">
            <v>0</v>
          </cell>
          <cell r="GR70">
            <v>0</v>
          </cell>
          <cell r="GS70">
            <v>0</v>
          </cell>
          <cell r="GT70">
            <v>0</v>
          </cell>
          <cell r="GU70">
            <v>0</v>
          </cell>
          <cell r="GV70">
            <v>0</v>
          </cell>
          <cell r="GW70">
            <v>0</v>
          </cell>
          <cell r="GX70">
            <v>0</v>
          </cell>
          <cell r="GY70">
            <v>0</v>
          </cell>
          <cell r="GZ70">
            <v>0</v>
          </cell>
          <cell r="HA70">
            <v>0</v>
          </cell>
          <cell r="HB70">
            <v>0</v>
          </cell>
          <cell r="HC70">
            <v>0</v>
          </cell>
          <cell r="HD70">
            <v>0</v>
          </cell>
          <cell r="HE70">
            <v>0</v>
          </cell>
          <cell r="HF70">
            <v>0</v>
          </cell>
          <cell r="HG70">
            <v>0</v>
          </cell>
          <cell r="HH70">
            <v>0</v>
          </cell>
          <cell r="HI70">
            <v>0</v>
          </cell>
          <cell r="HJ70">
            <v>0</v>
          </cell>
          <cell r="HK70">
            <v>0</v>
          </cell>
          <cell r="HL70">
            <v>0</v>
          </cell>
          <cell r="HM70">
            <v>0</v>
          </cell>
          <cell r="HN70">
            <v>0</v>
          </cell>
          <cell r="HO70">
            <v>0</v>
          </cell>
          <cell r="HP70">
            <v>0</v>
          </cell>
          <cell r="HQ70">
            <v>0</v>
          </cell>
          <cell r="HR70">
            <v>0</v>
          </cell>
          <cell r="HS70">
            <v>0</v>
          </cell>
          <cell r="HT70">
            <v>0</v>
          </cell>
          <cell r="HU70">
            <v>0</v>
          </cell>
          <cell r="HV70">
            <v>0</v>
          </cell>
          <cell r="HW70">
            <v>0</v>
          </cell>
          <cell r="HX70">
            <v>0</v>
          </cell>
          <cell r="HY70">
            <v>0</v>
          </cell>
          <cell r="HZ70">
            <v>0</v>
          </cell>
          <cell r="IA70">
            <v>0</v>
          </cell>
          <cell r="IB70">
            <v>0</v>
          </cell>
          <cell r="IC70">
            <v>0</v>
          </cell>
          <cell r="ID70">
            <v>0</v>
          </cell>
          <cell r="IE70">
            <v>0</v>
          </cell>
          <cell r="IF70">
            <v>0</v>
          </cell>
          <cell r="IG70">
            <v>0</v>
          </cell>
          <cell r="IH70">
            <v>0</v>
          </cell>
          <cell r="II70">
            <v>0</v>
          </cell>
          <cell r="IJ70">
            <v>0</v>
          </cell>
          <cell r="IK70">
            <v>0</v>
          </cell>
          <cell r="IL70">
            <v>0</v>
          </cell>
          <cell r="IM70">
            <v>0</v>
          </cell>
          <cell r="IN70">
            <v>0</v>
          </cell>
          <cell r="IO70">
            <v>0</v>
          </cell>
          <cell r="IP70">
            <v>0</v>
          </cell>
          <cell r="IQ70">
            <v>0</v>
          </cell>
        </row>
        <row r="71">
          <cell r="B71">
            <v>25.241</v>
          </cell>
          <cell r="C71">
            <v>9.6389999999999993</v>
          </cell>
          <cell r="D71">
            <v>39.183</v>
          </cell>
          <cell r="E71">
            <v>20.042999999999999</v>
          </cell>
          <cell r="F71">
            <v>19.14</v>
          </cell>
          <cell r="G71">
            <v>24.76</v>
          </cell>
          <cell r="H71">
            <v>9.6980000000000004</v>
          </cell>
          <cell r="I71">
            <v>15.061999999999999</v>
          </cell>
          <cell r="J71">
            <v>102.142</v>
          </cell>
          <cell r="K71">
            <v>46.686999999999998</v>
          </cell>
          <cell r="L71">
            <v>55.454999999999998</v>
          </cell>
          <cell r="M71">
            <v>55.279000000000003</v>
          </cell>
          <cell r="N71">
            <v>34.128999999999998</v>
          </cell>
          <cell r="O71">
            <v>21.151</v>
          </cell>
          <cell r="P71">
            <v>29.213000000000001</v>
          </cell>
          <cell r="Q71">
            <v>10.609</v>
          </cell>
          <cell r="R71">
            <v>18.605</v>
          </cell>
          <cell r="S71">
            <v>17.649000000000001</v>
          </cell>
          <cell r="T71">
            <v>1.95</v>
          </cell>
          <cell r="U71">
            <v>15.7</v>
          </cell>
          <cell r="V71">
            <v>231.88499999999999</v>
          </cell>
          <cell r="W71">
            <v>116.485</v>
          </cell>
          <cell r="X71">
            <v>115.399</v>
          </cell>
          <cell r="Y71">
            <v>91.522000000000006</v>
          </cell>
          <cell r="Z71">
            <v>50.515999999999998</v>
          </cell>
          <cell r="AA71">
            <v>41.006999999999998</v>
          </cell>
          <cell r="AB71">
            <v>414.072</v>
          </cell>
          <cell r="AC71">
            <v>196.173</v>
          </cell>
          <cell r="AD71">
            <v>217.899</v>
          </cell>
          <cell r="AE71">
            <v>3390.665</v>
          </cell>
          <cell r="AF71">
            <v>1827.1210000000001</v>
          </cell>
          <cell r="AG71">
            <v>1563.5440000000001</v>
          </cell>
          <cell r="AH71">
            <v>2765.8690000000001</v>
          </cell>
          <cell r="AI71">
            <v>1409.1220000000001</v>
          </cell>
          <cell r="AJ71">
            <v>1356.7470000000001</v>
          </cell>
          <cell r="AK71">
            <v>2622.4850000000001</v>
          </cell>
          <cell r="AL71">
            <v>1342.6279999999999</v>
          </cell>
          <cell r="AM71">
            <v>1279.857</v>
          </cell>
          <cell r="AN71">
            <v>65.441000000000003</v>
          </cell>
          <cell r="AO71">
            <v>23.812999999999999</v>
          </cell>
          <cell r="AP71">
            <v>41.628</v>
          </cell>
          <cell r="AQ71">
            <v>77.942999999999998</v>
          </cell>
          <cell r="AR71">
            <v>42.682000000000002</v>
          </cell>
          <cell r="AS71">
            <v>35.262</v>
          </cell>
          <cell r="AT71">
            <v>2126.9499999999998</v>
          </cell>
          <cell r="AU71">
            <v>1114.3019999999999</v>
          </cell>
          <cell r="AV71">
            <v>1012.648</v>
          </cell>
          <cell r="AW71">
            <v>136.64599999999999</v>
          </cell>
          <cell r="AX71">
            <v>39.468000000000004</v>
          </cell>
          <cell r="AY71">
            <v>97.177999999999997</v>
          </cell>
          <cell r="AZ71">
            <v>34.360999999999997</v>
          </cell>
          <cell r="BA71">
            <v>14.332000000000001</v>
          </cell>
          <cell r="BB71">
            <v>20.029</v>
          </cell>
          <cell r="BC71">
            <v>53.137999999999998</v>
          </cell>
          <cell r="BD71">
            <v>15.89</v>
          </cell>
          <cell r="BE71">
            <v>37.247999999999998</v>
          </cell>
          <cell r="BF71">
            <v>49.146999999999998</v>
          </cell>
          <cell r="BG71">
            <v>9.2460000000000004</v>
          </cell>
          <cell r="BH71">
            <v>39.901000000000003</v>
          </cell>
          <cell r="BI71">
            <v>115.673</v>
          </cell>
          <cell r="BJ71">
            <v>49.134999999999998</v>
          </cell>
          <cell r="BK71">
            <v>66.537999999999997</v>
          </cell>
          <cell r="BL71">
            <v>34.270000000000003</v>
          </cell>
          <cell r="BM71">
            <v>22.672000000000001</v>
          </cell>
          <cell r="BN71">
            <v>11.599</v>
          </cell>
          <cell r="BO71">
            <v>43.795000000000002</v>
          </cell>
          <cell r="BP71">
            <v>13.848000000000001</v>
          </cell>
          <cell r="BQ71">
            <v>29.948</v>
          </cell>
          <cell r="BR71">
            <v>37.606999999999999</v>
          </cell>
          <cell r="BS71">
            <v>12.615</v>
          </cell>
          <cell r="BT71">
            <v>24.992000000000001</v>
          </cell>
          <cell r="BU71">
            <v>386.6</v>
          </cell>
          <cell r="BV71">
            <v>206.21700000000001</v>
          </cell>
          <cell r="BW71">
            <v>180.38300000000001</v>
          </cell>
          <cell r="BX71">
            <v>320.43200000000002</v>
          </cell>
          <cell r="BY71">
            <v>164.55099999999999</v>
          </cell>
          <cell r="BZ71">
            <v>155.881</v>
          </cell>
          <cell r="CA71">
            <v>2445.4369999999999</v>
          </cell>
          <cell r="CB71">
            <v>1244.5709999999999</v>
          </cell>
          <cell r="CC71">
            <v>1200.867</v>
          </cell>
          <cell r="CD71">
            <v>259.17500000000001</v>
          </cell>
          <cell r="CE71">
            <v>118.80500000000001</v>
          </cell>
          <cell r="CF71">
            <v>140.37</v>
          </cell>
          <cell r="CG71">
            <v>2506.694</v>
          </cell>
          <cell r="CH71">
            <v>1290.317</v>
          </cell>
          <cell r="CI71">
            <v>1216.377</v>
          </cell>
          <cell r="CJ71">
            <v>437.16699999999997</v>
          </cell>
          <cell r="CK71">
            <v>216.578</v>
          </cell>
          <cell r="CL71">
            <v>220.589</v>
          </cell>
          <cell r="CM71">
            <v>177.99199999999999</v>
          </cell>
          <cell r="CN71">
            <v>97.774000000000001</v>
          </cell>
          <cell r="CO71">
            <v>80.218999999999994</v>
          </cell>
          <cell r="CP71">
            <v>116.735</v>
          </cell>
          <cell r="CQ71">
            <v>52.027000000000001</v>
          </cell>
          <cell r="CR71">
            <v>64.707999999999998</v>
          </cell>
          <cell r="CS71">
            <v>142.44</v>
          </cell>
          <cell r="CT71">
            <v>66.778000000000006</v>
          </cell>
          <cell r="CU71">
            <v>75.662000000000006</v>
          </cell>
          <cell r="CV71">
            <v>2328.7020000000002</v>
          </cell>
          <cell r="CW71">
            <v>1192.5440000000001</v>
          </cell>
          <cell r="CX71">
            <v>1136.1579999999999</v>
          </cell>
          <cell r="CY71">
            <v>624.79600000000005</v>
          </cell>
          <cell r="CZ71">
            <v>417.99900000000002</v>
          </cell>
          <cell r="DA71">
            <v>206.797</v>
          </cell>
          <cell r="DB71">
            <v>387.536</v>
          </cell>
          <cell r="DC71">
            <v>260.79599999999999</v>
          </cell>
          <cell r="DD71">
            <v>126.741</v>
          </cell>
          <cell r="DE71">
            <v>32.073999999999998</v>
          </cell>
          <cell r="DF71">
            <v>19.465</v>
          </cell>
          <cell r="DG71">
            <v>12.609</v>
          </cell>
          <cell r="DH71">
            <v>11.803000000000001</v>
          </cell>
          <cell r="DI71">
            <v>9.9190000000000005</v>
          </cell>
          <cell r="DJ71">
            <v>1.8839999999999999</v>
          </cell>
          <cell r="DK71">
            <v>9.3059999999999992</v>
          </cell>
          <cell r="DL71">
            <v>6.4020000000000001</v>
          </cell>
          <cell r="DM71">
            <v>2.9039999999999999</v>
          </cell>
          <cell r="DN71">
            <v>10.965</v>
          </cell>
          <cell r="DO71">
            <v>3.1440000000000001</v>
          </cell>
          <cell r="DP71">
            <v>7.82</v>
          </cell>
          <cell r="DQ71">
            <v>31.63</v>
          </cell>
          <cell r="DR71">
            <v>16.855</v>
          </cell>
          <cell r="DS71">
            <v>14.775</v>
          </cell>
          <cell r="DT71">
            <v>7.8780000000000001</v>
          </cell>
          <cell r="DU71">
            <v>5.78</v>
          </cell>
          <cell r="DV71">
            <v>2.0979999999999999</v>
          </cell>
          <cell r="DW71">
            <v>13.497</v>
          </cell>
          <cell r="DX71">
            <v>6.62</v>
          </cell>
          <cell r="DY71">
            <v>6.8769999999999998</v>
          </cell>
          <cell r="DZ71">
            <v>10.255000000000001</v>
          </cell>
          <cell r="EA71">
            <v>4.4539999999999997</v>
          </cell>
          <cell r="EB71">
            <v>5.8010000000000002</v>
          </cell>
          <cell r="EC71">
            <v>173.55600000000001</v>
          </cell>
          <cell r="ED71">
            <v>120.884</v>
          </cell>
          <cell r="EE71">
            <v>52.671999999999997</v>
          </cell>
          <cell r="EF71">
            <v>3427.8910000000001</v>
          </cell>
          <cell r="EG71">
            <v>1809.2809999999999</v>
          </cell>
          <cell r="EH71">
            <v>1618.61</v>
          </cell>
          <cell r="EI71">
            <v>670.71699999999998</v>
          </cell>
          <cell r="EJ71">
            <v>347.79199999999997</v>
          </cell>
          <cell r="EK71">
            <v>322.92399999999998</v>
          </cell>
          <cell r="EL71">
            <v>302.93099999999998</v>
          </cell>
          <cell r="EM71">
            <v>176.161</v>
          </cell>
          <cell r="EN71">
            <v>126.77</v>
          </cell>
          <cell r="EO71">
            <v>153.428</v>
          </cell>
          <cell r="EP71">
            <v>89.661000000000001</v>
          </cell>
          <cell r="EQ71">
            <v>63.767000000000003</v>
          </cell>
          <cell r="ER71">
            <v>148.92699999999999</v>
          </cell>
          <cell r="ES71">
            <v>85.924000000000007</v>
          </cell>
          <cell r="ET71">
            <v>63.003</v>
          </cell>
          <cell r="EU71">
            <v>167.62299999999999</v>
          </cell>
          <cell r="EV71">
            <v>96.948999999999998</v>
          </cell>
          <cell r="EW71">
            <v>70.674000000000007</v>
          </cell>
          <cell r="EX71">
            <v>134.78399999999999</v>
          </cell>
          <cell r="EY71">
            <v>78.688999999999993</v>
          </cell>
          <cell r="EZ71">
            <v>56.095999999999997</v>
          </cell>
          <cell r="FA71">
            <v>102.364</v>
          </cell>
          <cell r="FB71">
            <v>66.355000000000004</v>
          </cell>
          <cell r="FC71">
            <v>36.009</v>
          </cell>
          <cell r="FD71">
            <v>94.031000000000006</v>
          </cell>
          <cell r="FE71">
            <v>44.768000000000001</v>
          </cell>
          <cell r="FF71">
            <v>49.262999999999998</v>
          </cell>
          <cell r="FG71">
            <v>29.914000000000001</v>
          </cell>
          <cell r="FH71">
            <v>22.100999999999999</v>
          </cell>
          <cell r="FI71">
            <v>7.8129999999999997</v>
          </cell>
          <cell r="FJ71">
            <v>36.018000000000001</v>
          </cell>
          <cell r="FK71">
            <v>14.567</v>
          </cell>
          <cell r="FL71">
            <v>21.451000000000001</v>
          </cell>
          <cell r="FM71">
            <v>28.099</v>
          </cell>
          <cell r="FN71">
            <v>8.0990000000000002</v>
          </cell>
          <cell r="FO71">
            <v>19.998999999999999</v>
          </cell>
          <cell r="FP71">
            <v>106.536</v>
          </cell>
          <cell r="FQ71">
            <v>65.037999999999997</v>
          </cell>
          <cell r="FR71">
            <v>41.497999999999998</v>
          </cell>
          <cell r="FS71">
            <v>54.311</v>
          </cell>
          <cell r="FT71">
            <v>41.313000000000002</v>
          </cell>
          <cell r="FU71">
            <v>12.997999999999999</v>
          </cell>
          <cell r="FV71">
            <v>29.155999999999999</v>
          </cell>
          <cell r="FW71">
            <v>13.371</v>
          </cell>
          <cell r="FX71">
            <v>15.785</v>
          </cell>
          <cell r="FY71">
            <v>23.068999999999999</v>
          </cell>
          <cell r="FZ71">
            <v>10.353999999999999</v>
          </cell>
          <cell r="GA71">
            <v>12.715</v>
          </cell>
          <cell r="GB71">
            <v>205.14500000000001</v>
          </cell>
          <cell r="GC71">
            <v>117.673</v>
          </cell>
          <cell r="GD71">
            <v>87.471999999999994</v>
          </cell>
          <cell r="GE71">
            <v>97.786000000000001</v>
          </cell>
          <cell r="GF71">
            <v>58.488</v>
          </cell>
          <cell r="GG71">
            <v>39.298000000000002</v>
          </cell>
          <cell r="GH71">
            <v>367.786</v>
          </cell>
          <cell r="GI71">
            <v>171.631</v>
          </cell>
          <cell r="GJ71">
            <v>196.155</v>
          </cell>
          <cell r="GK71">
            <v>2757.1750000000002</v>
          </cell>
          <cell r="GL71">
            <v>1461.489</v>
          </cell>
          <cell r="GM71">
            <v>1295.6859999999999</v>
          </cell>
          <cell r="GN71">
            <v>2224.348</v>
          </cell>
          <cell r="GO71">
            <v>1113.885</v>
          </cell>
          <cell r="GP71">
            <v>1110.462</v>
          </cell>
          <cell r="GQ71">
            <v>2109.027</v>
          </cell>
          <cell r="GR71">
            <v>1061.826</v>
          </cell>
          <cell r="GS71">
            <v>1047.201</v>
          </cell>
          <cell r="GT71">
            <v>56.89</v>
          </cell>
          <cell r="GU71">
            <v>26.986000000000001</v>
          </cell>
          <cell r="GV71">
            <v>29.904</v>
          </cell>
          <cell r="GW71">
            <v>56.47</v>
          </cell>
          <cell r="GX71">
            <v>24.625</v>
          </cell>
          <cell r="GY71">
            <v>31.844999999999999</v>
          </cell>
          <cell r="GZ71">
            <v>1683.3620000000001</v>
          </cell>
          <cell r="HA71">
            <v>865.83799999999997</v>
          </cell>
          <cell r="HB71">
            <v>817.524</v>
          </cell>
          <cell r="HC71">
            <v>121.708</v>
          </cell>
          <cell r="HD71">
            <v>45.582999999999998</v>
          </cell>
          <cell r="HE71">
            <v>76.125</v>
          </cell>
          <cell r="HF71">
            <v>32.658000000000001</v>
          </cell>
          <cell r="HG71">
            <v>18.231000000000002</v>
          </cell>
          <cell r="HH71">
            <v>14.428000000000001</v>
          </cell>
          <cell r="HI71">
            <v>30.289000000000001</v>
          </cell>
          <cell r="HJ71">
            <v>13.395</v>
          </cell>
          <cell r="HK71">
            <v>16.893999999999998</v>
          </cell>
          <cell r="HL71">
            <v>58.76</v>
          </cell>
          <cell r="HM71">
            <v>13.957000000000001</v>
          </cell>
          <cell r="HN71">
            <v>44.802999999999997</v>
          </cell>
          <cell r="HO71">
            <v>125.551</v>
          </cell>
          <cell r="HP71">
            <v>44.414999999999999</v>
          </cell>
          <cell r="HQ71">
            <v>81.135999999999996</v>
          </cell>
          <cell r="HR71">
            <v>32.302999999999997</v>
          </cell>
          <cell r="HS71">
            <v>20.512</v>
          </cell>
          <cell r="HT71">
            <v>11.791</v>
          </cell>
          <cell r="HU71">
            <v>43.896999999999998</v>
          </cell>
          <cell r="HV71">
            <v>14.391</v>
          </cell>
          <cell r="HW71">
            <v>29.504999999999999</v>
          </cell>
          <cell r="HX71">
            <v>49.350999999999999</v>
          </cell>
          <cell r="HY71">
            <v>9.5109999999999992</v>
          </cell>
          <cell r="HZ71">
            <v>39.840000000000003</v>
          </cell>
          <cell r="IA71">
            <v>293.72699999999998</v>
          </cell>
          <cell r="IB71">
            <v>158.04900000000001</v>
          </cell>
          <cell r="IC71">
            <v>135.678</v>
          </cell>
          <cell r="ID71">
            <v>239.07400000000001</v>
          </cell>
          <cell r="IE71">
            <v>110.559</v>
          </cell>
          <cell r="IF71">
            <v>128.51599999999999</v>
          </cell>
          <cell r="IG71">
            <v>1985.2729999999999</v>
          </cell>
          <cell r="IH71">
            <v>1003.327</v>
          </cell>
          <cell r="II71">
            <v>981.947</v>
          </cell>
          <cell r="IJ71">
            <v>209.25899999999999</v>
          </cell>
          <cell r="IK71">
            <v>104.096</v>
          </cell>
          <cell r="IL71">
            <v>105.16200000000001</v>
          </cell>
          <cell r="IM71">
            <v>2015.0889999999999</v>
          </cell>
          <cell r="IN71">
            <v>1009.789</v>
          </cell>
          <cell r="IO71">
            <v>1005.3</v>
          </cell>
          <cell r="IP71">
            <v>331.01100000000002</v>
          </cell>
          <cell r="IQ71">
            <v>157.58099999999999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  <cell r="FX72">
            <v>0</v>
          </cell>
          <cell r="FY72">
            <v>0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  <cell r="GG72">
            <v>0</v>
          </cell>
          <cell r="GH72">
            <v>0</v>
          </cell>
          <cell r="GI72">
            <v>0</v>
          </cell>
          <cell r="GJ72">
            <v>0</v>
          </cell>
          <cell r="GK72">
            <v>0</v>
          </cell>
          <cell r="GL72">
            <v>0</v>
          </cell>
          <cell r="GM72">
            <v>0</v>
          </cell>
          <cell r="GN72">
            <v>0</v>
          </cell>
          <cell r="GO72">
            <v>0</v>
          </cell>
          <cell r="GP72">
            <v>0</v>
          </cell>
          <cell r="GQ72">
            <v>0</v>
          </cell>
          <cell r="GR72">
            <v>0</v>
          </cell>
          <cell r="GS72">
            <v>0</v>
          </cell>
          <cell r="GT72">
            <v>0</v>
          </cell>
          <cell r="GU72">
            <v>0</v>
          </cell>
          <cell r="GV72">
            <v>0</v>
          </cell>
          <cell r="GW72">
            <v>0</v>
          </cell>
          <cell r="GX72">
            <v>0</v>
          </cell>
          <cell r="GY72">
            <v>0</v>
          </cell>
          <cell r="GZ72">
            <v>0</v>
          </cell>
          <cell r="HA72">
            <v>0</v>
          </cell>
          <cell r="HB72">
            <v>0</v>
          </cell>
          <cell r="HC72">
            <v>0</v>
          </cell>
          <cell r="HD72">
            <v>0</v>
          </cell>
          <cell r="HE72">
            <v>0</v>
          </cell>
          <cell r="HF72">
            <v>0</v>
          </cell>
          <cell r="HG72">
            <v>0</v>
          </cell>
          <cell r="HH72">
            <v>0</v>
          </cell>
          <cell r="HI72">
            <v>0</v>
          </cell>
          <cell r="HJ72">
            <v>0</v>
          </cell>
          <cell r="HK72">
            <v>0</v>
          </cell>
          <cell r="HL72">
            <v>0</v>
          </cell>
          <cell r="HM72">
            <v>0</v>
          </cell>
          <cell r="HN72">
            <v>0</v>
          </cell>
          <cell r="HO72">
            <v>0</v>
          </cell>
          <cell r="HP72">
            <v>0</v>
          </cell>
          <cell r="HQ72">
            <v>0</v>
          </cell>
          <cell r="HR72">
            <v>0</v>
          </cell>
          <cell r="HS72">
            <v>0</v>
          </cell>
          <cell r="HT72">
            <v>0</v>
          </cell>
          <cell r="HU72">
            <v>0</v>
          </cell>
          <cell r="HV72">
            <v>0</v>
          </cell>
          <cell r="HW72">
            <v>0</v>
          </cell>
          <cell r="HX72">
            <v>0</v>
          </cell>
          <cell r="HY72">
            <v>0</v>
          </cell>
          <cell r="HZ72">
            <v>0</v>
          </cell>
          <cell r="IA72">
            <v>0</v>
          </cell>
          <cell r="IB72">
            <v>0</v>
          </cell>
          <cell r="IC72">
            <v>0</v>
          </cell>
          <cell r="ID72">
            <v>0</v>
          </cell>
          <cell r="IE72">
            <v>0</v>
          </cell>
          <cell r="IF72">
            <v>0</v>
          </cell>
          <cell r="IG72">
            <v>0</v>
          </cell>
          <cell r="IH72">
            <v>0</v>
          </cell>
          <cell r="II72">
            <v>0</v>
          </cell>
          <cell r="IJ72">
            <v>0</v>
          </cell>
          <cell r="IK72">
            <v>0</v>
          </cell>
          <cell r="IL72">
            <v>0</v>
          </cell>
          <cell r="IM72">
            <v>0</v>
          </cell>
          <cell r="IN72">
            <v>0</v>
          </cell>
          <cell r="IO72">
            <v>0</v>
          </cell>
          <cell r="IP72">
            <v>0</v>
          </cell>
          <cell r="IQ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  <cell r="FX73">
            <v>0</v>
          </cell>
          <cell r="FY73">
            <v>0</v>
          </cell>
          <cell r="FZ73">
            <v>0</v>
          </cell>
          <cell r="GA73">
            <v>0</v>
          </cell>
          <cell r="GB73">
            <v>0</v>
          </cell>
          <cell r="GC73">
            <v>0</v>
          </cell>
          <cell r="GD73">
            <v>0</v>
          </cell>
          <cell r="GE73">
            <v>0</v>
          </cell>
          <cell r="GF73">
            <v>0</v>
          </cell>
          <cell r="GG73">
            <v>0</v>
          </cell>
          <cell r="GH73">
            <v>0</v>
          </cell>
          <cell r="GI73">
            <v>0</v>
          </cell>
          <cell r="GJ73">
            <v>0</v>
          </cell>
          <cell r="GK73">
            <v>0</v>
          </cell>
          <cell r="GL73">
            <v>0</v>
          </cell>
          <cell r="GM73">
            <v>0</v>
          </cell>
          <cell r="GN73">
            <v>0</v>
          </cell>
          <cell r="GO73">
            <v>0</v>
          </cell>
          <cell r="GP73">
            <v>0</v>
          </cell>
          <cell r="GQ73">
            <v>0</v>
          </cell>
          <cell r="GR73">
            <v>0</v>
          </cell>
          <cell r="GS73">
            <v>0</v>
          </cell>
          <cell r="GT73">
            <v>0</v>
          </cell>
          <cell r="GU73">
            <v>0</v>
          </cell>
          <cell r="GV73">
            <v>0</v>
          </cell>
          <cell r="GW73">
            <v>0</v>
          </cell>
          <cell r="GX73">
            <v>0</v>
          </cell>
          <cell r="GY73">
            <v>0</v>
          </cell>
          <cell r="GZ73">
            <v>0</v>
          </cell>
          <cell r="HA73">
            <v>0</v>
          </cell>
          <cell r="HB73">
            <v>0</v>
          </cell>
          <cell r="HC73">
            <v>0</v>
          </cell>
          <cell r="HD73">
            <v>0</v>
          </cell>
          <cell r="HE73">
            <v>0</v>
          </cell>
          <cell r="HF73">
            <v>0</v>
          </cell>
          <cell r="HG73">
            <v>0</v>
          </cell>
          <cell r="HH73">
            <v>0</v>
          </cell>
          <cell r="HI73">
            <v>0</v>
          </cell>
          <cell r="HJ73">
            <v>0</v>
          </cell>
          <cell r="HK73">
            <v>0</v>
          </cell>
          <cell r="HL73">
            <v>0</v>
          </cell>
          <cell r="HM73">
            <v>0</v>
          </cell>
          <cell r="HN73">
            <v>0</v>
          </cell>
          <cell r="HO73">
            <v>0</v>
          </cell>
          <cell r="HP73">
            <v>0</v>
          </cell>
          <cell r="HQ73">
            <v>0</v>
          </cell>
          <cell r="HR73">
            <v>0</v>
          </cell>
          <cell r="HS73">
            <v>0</v>
          </cell>
          <cell r="HT73">
            <v>0</v>
          </cell>
          <cell r="HU73">
            <v>0</v>
          </cell>
          <cell r="HV73">
            <v>0</v>
          </cell>
          <cell r="HW73">
            <v>0</v>
          </cell>
          <cell r="HX73">
            <v>0</v>
          </cell>
          <cell r="HY73">
            <v>0</v>
          </cell>
          <cell r="HZ73">
            <v>0</v>
          </cell>
          <cell r="IA73">
            <v>0</v>
          </cell>
          <cell r="IB73">
            <v>0</v>
          </cell>
          <cell r="IC73">
            <v>0</v>
          </cell>
          <cell r="ID73">
            <v>0</v>
          </cell>
          <cell r="IE73">
            <v>0</v>
          </cell>
          <cell r="IF73">
            <v>0</v>
          </cell>
          <cell r="IG73">
            <v>0</v>
          </cell>
          <cell r="IH73">
            <v>0</v>
          </cell>
          <cell r="II73">
            <v>0</v>
          </cell>
          <cell r="IJ73">
            <v>0</v>
          </cell>
          <cell r="IK73">
            <v>0</v>
          </cell>
          <cell r="IL73">
            <v>0</v>
          </cell>
          <cell r="IM73">
            <v>0</v>
          </cell>
          <cell r="IN73">
            <v>0</v>
          </cell>
          <cell r="IO73">
            <v>0</v>
          </cell>
          <cell r="IP73">
            <v>0</v>
          </cell>
          <cell r="IQ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  <cell r="FX74">
            <v>0</v>
          </cell>
          <cell r="FY74">
            <v>0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0</v>
          </cell>
          <cell r="GE74">
            <v>0</v>
          </cell>
          <cell r="GF74">
            <v>0</v>
          </cell>
          <cell r="GG74">
            <v>0</v>
          </cell>
          <cell r="GH74">
            <v>0</v>
          </cell>
          <cell r="GI74">
            <v>0</v>
          </cell>
          <cell r="GJ74">
            <v>0</v>
          </cell>
          <cell r="GK74">
            <v>0</v>
          </cell>
          <cell r="GL74">
            <v>0</v>
          </cell>
          <cell r="GM74">
            <v>0</v>
          </cell>
          <cell r="GN74">
            <v>0</v>
          </cell>
          <cell r="GO74">
            <v>0</v>
          </cell>
          <cell r="GP74">
            <v>0</v>
          </cell>
          <cell r="GQ74">
            <v>0</v>
          </cell>
          <cell r="GR74">
            <v>0</v>
          </cell>
          <cell r="GS74">
            <v>0</v>
          </cell>
          <cell r="GT74">
            <v>0</v>
          </cell>
          <cell r="GU74">
            <v>0</v>
          </cell>
          <cell r="GV74">
            <v>0</v>
          </cell>
          <cell r="GW74">
            <v>0</v>
          </cell>
          <cell r="GX74">
            <v>0</v>
          </cell>
          <cell r="GY74">
            <v>0</v>
          </cell>
          <cell r="GZ74">
            <v>0</v>
          </cell>
          <cell r="HA74">
            <v>0</v>
          </cell>
          <cell r="HB74">
            <v>0</v>
          </cell>
          <cell r="HC74">
            <v>0</v>
          </cell>
          <cell r="HD74">
            <v>0</v>
          </cell>
          <cell r="HE74">
            <v>0</v>
          </cell>
          <cell r="HF74">
            <v>0</v>
          </cell>
          <cell r="HG74">
            <v>0</v>
          </cell>
          <cell r="HH74">
            <v>0</v>
          </cell>
          <cell r="HI74">
            <v>0</v>
          </cell>
          <cell r="HJ74">
            <v>0</v>
          </cell>
          <cell r="HK74">
            <v>0</v>
          </cell>
          <cell r="HL74">
            <v>0</v>
          </cell>
          <cell r="HM74">
            <v>0</v>
          </cell>
          <cell r="HN74">
            <v>0</v>
          </cell>
          <cell r="HO74">
            <v>0</v>
          </cell>
          <cell r="HP74">
            <v>0</v>
          </cell>
          <cell r="HQ74">
            <v>0</v>
          </cell>
          <cell r="HR74">
            <v>0</v>
          </cell>
          <cell r="HS74">
            <v>0</v>
          </cell>
          <cell r="HT74">
            <v>0</v>
          </cell>
          <cell r="HU74">
            <v>0</v>
          </cell>
          <cell r="HV74">
            <v>0</v>
          </cell>
          <cell r="HW74">
            <v>0</v>
          </cell>
          <cell r="HX74">
            <v>0</v>
          </cell>
          <cell r="HY74">
            <v>0</v>
          </cell>
          <cell r="HZ74">
            <v>0</v>
          </cell>
          <cell r="IA74">
            <v>0</v>
          </cell>
          <cell r="IB74">
            <v>0</v>
          </cell>
          <cell r="IC74">
            <v>0</v>
          </cell>
          <cell r="ID74">
            <v>0</v>
          </cell>
          <cell r="IE74">
            <v>0</v>
          </cell>
          <cell r="IF74">
            <v>0</v>
          </cell>
          <cell r="IG74">
            <v>0</v>
          </cell>
          <cell r="IH74">
            <v>0</v>
          </cell>
          <cell r="II74">
            <v>0</v>
          </cell>
          <cell r="IJ74">
            <v>0</v>
          </cell>
          <cell r="IK74">
            <v>0</v>
          </cell>
          <cell r="IL74">
            <v>0</v>
          </cell>
          <cell r="IM74">
            <v>0</v>
          </cell>
          <cell r="IN74">
            <v>0</v>
          </cell>
          <cell r="IO74">
            <v>0</v>
          </cell>
          <cell r="IP74">
            <v>0</v>
          </cell>
          <cell r="IQ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  <cell r="FX75">
            <v>0</v>
          </cell>
          <cell r="FY75">
            <v>0</v>
          </cell>
          <cell r="FZ75">
            <v>0</v>
          </cell>
          <cell r="GA75">
            <v>0</v>
          </cell>
          <cell r="GB75">
            <v>0</v>
          </cell>
          <cell r="GC75">
            <v>0</v>
          </cell>
          <cell r="GD75">
            <v>0</v>
          </cell>
          <cell r="GE75">
            <v>0</v>
          </cell>
          <cell r="GF75">
            <v>0</v>
          </cell>
          <cell r="GG75">
            <v>0</v>
          </cell>
          <cell r="GH75">
            <v>0</v>
          </cell>
          <cell r="GI75">
            <v>0</v>
          </cell>
          <cell r="GJ75">
            <v>0</v>
          </cell>
          <cell r="GK75">
            <v>0</v>
          </cell>
          <cell r="GL75">
            <v>0</v>
          </cell>
          <cell r="GM75">
            <v>0</v>
          </cell>
          <cell r="GN75">
            <v>0</v>
          </cell>
          <cell r="GO75">
            <v>0</v>
          </cell>
          <cell r="GP75">
            <v>0</v>
          </cell>
          <cell r="GQ75">
            <v>0</v>
          </cell>
          <cell r="GR75">
            <v>0</v>
          </cell>
          <cell r="GS75">
            <v>0</v>
          </cell>
          <cell r="GT75">
            <v>0</v>
          </cell>
          <cell r="GU75">
            <v>0</v>
          </cell>
          <cell r="GV75">
            <v>0</v>
          </cell>
          <cell r="GW75">
            <v>0</v>
          </cell>
          <cell r="GX75">
            <v>0</v>
          </cell>
          <cell r="GY75">
            <v>0</v>
          </cell>
          <cell r="GZ75">
            <v>0</v>
          </cell>
          <cell r="HA75">
            <v>0</v>
          </cell>
          <cell r="HB75">
            <v>0</v>
          </cell>
          <cell r="HC75">
            <v>0</v>
          </cell>
          <cell r="HD75">
            <v>0</v>
          </cell>
          <cell r="HE75">
            <v>0</v>
          </cell>
          <cell r="HF75">
            <v>0</v>
          </cell>
          <cell r="HG75">
            <v>0</v>
          </cell>
          <cell r="HH75">
            <v>0</v>
          </cell>
          <cell r="HI75">
            <v>0</v>
          </cell>
          <cell r="HJ75">
            <v>0</v>
          </cell>
          <cell r="HK75">
            <v>0</v>
          </cell>
          <cell r="HL75">
            <v>0</v>
          </cell>
          <cell r="HM75">
            <v>0</v>
          </cell>
          <cell r="HN75">
            <v>0</v>
          </cell>
          <cell r="HO75">
            <v>0</v>
          </cell>
          <cell r="HP75">
            <v>0</v>
          </cell>
          <cell r="HQ75">
            <v>0</v>
          </cell>
          <cell r="HR75">
            <v>0</v>
          </cell>
          <cell r="HS75">
            <v>0</v>
          </cell>
          <cell r="HT75">
            <v>0</v>
          </cell>
          <cell r="HU75">
            <v>0</v>
          </cell>
          <cell r="HV75">
            <v>0</v>
          </cell>
          <cell r="HW75">
            <v>0</v>
          </cell>
          <cell r="HX75">
            <v>0</v>
          </cell>
          <cell r="HY75">
            <v>0</v>
          </cell>
          <cell r="HZ75">
            <v>0</v>
          </cell>
          <cell r="IA75">
            <v>0</v>
          </cell>
          <cell r="IB75">
            <v>0</v>
          </cell>
          <cell r="IC75">
            <v>0</v>
          </cell>
          <cell r="ID75">
            <v>0</v>
          </cell>
          <cell r="IE75">
            <v>0</v>
          </cell>
          <cell r="IF75">
            <v>0</v>
          </cell>
          <cell r="IG75">
            <v>0</v>
          </cell>
          <cell r="IH75">
            <v>0</v>
          </cell>
          <cell r="II75">
            <v>0</v>
          </cell>
          <cell r="IJ75">
            <v>0</v>
          </cell>
          <cell r="IK75">
            <v>0</v>
          </cell>
          <cell r="IL75">
            <v>0</v>
          </cell>
          <cell r="IM75">
            <v>0</v>
          </cell>
          <cell r="IN75">
            <v>0</v>
          </cell>
          <cell r="IO75">
            <v>0</v>
          </cell>
          <cell r="IP75">
            <v>0</v>
          </cell>
          <cell r="IQ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  <cell r="FX76">
            <v>0</v>
          </cell>
          <cell r="FY76">
            <v>0</v>
          </cell>
          <cell r="FZ76">
            <v>0</v>
          </cell>
          <cell r="GA76">
            <v>0</v>
          </cell>
          <cell r="GB76">
            <v>0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  <cell r="GG76">
            <v>0</v>
          </cell>
          <cell r="GH76">
            <v>0</v>
          </cell>
          <cell r="GI76">
            <v>0</v>
          </cell>
          <cell r="GJ76">
            <v>0</v>
          </cell>
          <cell r="GK76">
            <v>0</v>
          </cell>
          <cell r="GL76">
            <v>0</v>
          </cell>
          <cell r="GM76">
            <v>0</v>
          </cell>
          <cell r="GN76">
            <v>0</v>
          </cell>
          <cell r="GO76">
            <v>0</v>
          </cell>
          <cell r="GP76">
            <v>0</v>
          </cell>
          <cell r="GQ76">
            <v>0</v>
          </cell>
          <cell r="GR76">
            <v>0</v>
          </cell>
          <cell r="GS76">
            <v>0</v>
          </cell>
          <cell r="GT76">
            <v>0</v>
          </cell>
          <cell r="GU76">
            <v>0</v>
          </cell>
          <cell r="GV76">
            <v>0</v>
          </cell>
          <cell r="GW76">
            <v>0</v>
          </cell>
          <cell r="GX76">
            <v>0</v>
          </cell>
          <cell r="GY76">
            <v>0</v>
          </cell>
          <cell r="GZ76">
            <v>0</v>
          </cell>
          <cell r="HA76">
            <v>0</v>
          </cell>
          <cell r="HB76">
            <v>0</v>
          </cell>
          <cell r="HC76">
            <v>0</v>
          </cell>
          <cell r="HD76">
            <v>0</v>
          </cell>
          <cell r="HE76">
            <v>0</v>
          </cell>
          <cell r="HF76">
            <v>0</v>
          </cell>
          <cell r="HG76">
            <v>0</v>
          </cell>
          <cell r="HH76">
            <v>0</v>
          </cell>
          <cell r="HI76">
            <v>0</v>
          </cell>
          <cell r="HJ76">
            <v>0</v>
          </cell>
          <cell r="HK76">
            <v>0</v>
          </cell>
          <cell r="HL76">
            <v>0</v>
          </cell>
          <cell r="HM76">
            <v>0</v>
          </cell>
          <cell r="HN76">
            <v>0</v>
          </cell>
          <cell r="HO76">
            <v>0</v>
          </cell>
          <cell r="HP76">
            <v>0</v>
          </cell>
          <cell r="HQ76">
            <v>0</v>
          </cell>
          <cell r="HR76">
            <v>0</v>
          </cell>
          <cell r="HS76">
            <v>0</v>
          </cell>
          <cell r="HT76">
            <v>0</v>
          </cell>
          <cell r="HU76">
            <v>0</v>
          </cell>
          <cell r="HV76">
            <v>0</v>
          </cell>
          <cell r="HW76">
            <v>0</v>
          </cell>
          <cell r="HX76">
            <v>0</v>
          </cell>
          <cell r="HY76">
            <v>0</v>
          </cell>
          <cell r="HZ76">
            <v>0</v>
          </cell>
          <cell r="IA76">
            <v>0</v>
          </cell>
          <cell r="IB76">
            <v>0</v>
          </cell>
          <cell r="IC76">
            <v>0</v>
          </cell>
          <cell r="ID76">
            <v>0</v>
          </cell>
          <cell r="IE76">
            <v>0</v>
          </cell>
          <cell r="IF76">
            <v>0</v>
          </cell>
          <cell r="IG76">
            <v>0</v>
          </cell>
          <cell r="IH76">
            <v>0</v>
          </cell>
          <cell r="II76">
            <v>0</v>
          </cell>
          <cell r="IJ76">
            <v>0</v>
          </cell>
          <cell r="IK76">
            <v>0</v>
          </cell>
          <cell r="IL76">
            <v>0</v>
          </cell>
          <cell r="IM76">
            <v>0</v>
          </cell>
          <cell r="IN76">
            <v>0</v>
          </cell>
          <cell r="IO76">
            <v>0</v>
          </cell>
          <cell r="IP76">
            <v>0</v>
          </cell>
          <cell r="IQ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  <cell r="FX77">
            <v>0</v>
          </cell>
          <cell r="FY77">
            <v>0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  <cell r="GG77">
            <v>0</v>
          </cell>
          <cell r="GH77">
            <v>0</v>
          </cell>
          <cell r="GI77">
            <v>0</v>
          </cell>
          <cell r="GJ77">
            <v>0</v>
          </cell>
          <cell r="GK77">
            <v>0</v>
          </cell>
          <cell r="GL77">
            <v>0</v>
          </cell>
          <cell r="GM77">
            <v>0</v>
          </cell>
          <cell r="GN77">
            <v>0</v>
          </cell>
          <cell r="GO77">
            <v>0</v>
          </cell>
          <cell r="GP77">
            <v>0</v>
          </cell>
          <cell r="GQ77">
            <v>0</v>
          </cell>
          <cell r="GR77">
            <v>0</v>
          </cell>
          <cell r="GS77">
            <v>0</v>
          </cell>
          <cell r="GT77">
            <v>0</v>
          </cell>
          <cell r="GU77">
            <v>0</v>
          </cell>
          <cell r="GV77">
            <v>0</v>
          </cell>
          <cell r="GW77">
            <v>0</v>
          </cell>
          <cell r="GX77">
            <v>0</v>
          </cell>
          <cell r="GY77">
            <v>0</v>
          </cell>
          <cell r="GZ77">
            <v>0</v>
          </cell>
          <cell r="HA77">
            <v>0</v>
          </cell>
          <cell r="HB77">
            <v>0</v>
          </cell>
          <cell r="HC77">
            <v>0</v>
          </cell>
          <cell r="HD77">
            <v>0</v>
          </cell>
          <cell r="HE77">
            <v>0</v>
          </cell>
          <cell r="HF77">
            <v>0</v>
          </cell>
          <cell r="HG77">
            <v>0</v>
          </cell>
          <cell r="HH77">
            <v>0</v>
          </cell>
          <cell r="HI77">
            <v>0</v>
          </cell>
          <cell r="HJ77">
            <v>0</v>
          </cell>
          <cell r="HK77">
            <v>0</v>
          </cell>
          <cell r="HL77">
            <v>0</v>
          </cell>
          <cell r="HM77">
            <v>0</v>
          </cell>
          <cell r="HN77">
            <v>0</v>
          </cell>
          <cell r="HO77">
            <v>0</v>
          </cell>
          <cell r="HP77">
            <v>0</v>
          </cell>
          <cell r="HQ77">
            <v>0</v>
          </cell>
          <cell r="HR77">
            <v>0</v>
          </cell>
          <cell r="HS77">
            <v>0</v>
          </cell>
          <cell r="HT77">
            <v>0</v>
          </cell>
          <cell r="HU77">
            <v>0</v>
          </cell>
          <cell r="HV77">
            <v>0</v>
          </cell>
          <cell r="HW77">
            <v>0</v>
          </cell>
          <cell r="HX77">
            <v>0</v>
          </cell>
          <cell r="HY77">
            <v>0</v>
          </cell>
          <cell r="HZ77">
            <v>0</v>
          </cell>
          <cell r="IA77">
            <v>0</v>
          </cell>
          <cell r="IB77">
            <v>0</v>
          </cell>
          <cell r="IC77">
            <v>0</v>
          </cell>
          <cell r="ID77">
            <v>0</v>
          </cell>
          <cell r="IE77">
            <v>0</v>
          </cell>
          <cell r="IF77">
            <v>0</v>
          </cell>
          <cell r="IG77">
            <v>0</v>
          </cell>
          <cell r="IH77">
            <v>0</v>
          </cell>
          <cell r="II77">
            <v>0</v>
          </cell>
          <cell r="IJ77">
            <v>0</v>
          </cell>
          <cell r="IK77">
            <v>0</v>
          </cell>
          <cell r="IL77">
            <v>0</v>
          </cell>
          <cell r="IM77">
            <v>0</v>
          </cell>
          <cell r="IN77">
            <v>0</v>
          </cell>
          <cell r="IO77">
            <v>0</v>
          </cell>
          <cell r="IP77">
            <v>0</v>
          </cell>
          <cell r="IQ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  <cell r="FX78">
            <v>0</v>
          </cell>
          <cell r="FY78">
            <v>0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  <cell r="GG78">
            <v>0</v>
          </cell>
          <cell r="GH78">
            <v>0</v>
          </cell>
          <cell r="GI78">
            <v>0</v>
          </cell>
          <cell r="GJ78">
            <v>0</v>
          </cell>
          <cell r="GK78">
            <v>0</v>
          </cell>
          <cell r="GL78">
            <v>0</v>
          </cell>
          <cell r="GM78">
            <v>0</v>
          </cell>
          <cell r="GN78">
            <v>0</v>
          </cell>
          <cell r="GO78">
            <v>0</v>
          </cell>
          <cell r="GP78">
            <v>0</v>
          </cell>
          <cell r="GQ78">
            <v>0</v>
          </cell>
          <cell r="GR78">
            <v>0</v>
          </cell>
          <cell r="GS78">
            <v>0</v>
          </cell>
          <cell r="GT78">
            <v>0</v>
          </cell>
          <cell r="GU78">
            <v>0</v>
          </cell>
          <cell r="GV78">
            <v>0</v>
          </cell>
          <cell r="GW78">
            <v>0</v>
          </cell>
          <cell r="GX78">
            <v>0</v>
          </cell>
          <cell r="GY78">
            <v>0</v>
          </cell>
          <cell r="GZ78">
            <v>0</v>
          </cell>
          <cell r="HA78">
            <v>0</v>
          </cell>
          <cell r="HB78">
            <v>0</v>
          </cell>
          <cell r="HC78">
            <v>0</v>
          </cell>
          <cell r="HD78">
            <v>0</v>
          </cell>
          <cell r="HE78">
            <v>0</v>
          </cell>
          <cell r="HF78">
            <v>0</v>
          </cell>
          <cell r="HG78">
            <v>0</v>
          </cell>
          <cell r="HH78">
            <v>0</v>
          </cell>
          <cell r="HI78">
            <v>0</v>
          </cell>
          <cell r="HJ78">
            <v>0</v>
          </cell>
          <cell r="HK78">
            <v>0</v>
          </cell>
          <cell r="HL78">
            <v>0</v>
          </cell>
          <cell r="HM78">
            <v>0</v>
          </cell>
          <cell r="HN78">
            <v>0</v>
          </cell>
          <cell r="HO78">
            <v>0</v>
          </cell>
          <cell r="HP78">
            <v>0</v>
          </cell>
          <cell r="HQ78">
            <v>0</v>
          </cell>
          <cell r="HR78">
            <v>0</v>
          </cell>
          <cell r="HS78">
            <v>0</v>
          </cell>
          <cell r="HT78">
            <v>0</v>
          </cell>
          <cell r="HU78">
            <v>0</v>
          </cell>
          <cell r="HV78">
            <v>0</v>
          </cell>
          <cell r="HW78">
            <v>0</v>
          </cell>
          <cell r="HX78">
            <v>0</v>
          </cell>
          <cell r="HY78">
            <v>0</v>
          </cell>
          <cell r="HZ78">
            <v>0</v>
          </cell>
          <cell r="IA78">
            <v>0</v>
          </cell>
          <cell r="IB78">
            <v>0</v>
          </cell>
          <cell r="IC78">
            <v>0</v>
          </cell>
          <cell r="ID78">
            <v>0</v>
          </cell>
          <cell r="IE78">
            <v>0</v>
          </cell>
          <cell r="IF78">
            <v>0</v>
          </cell>
          <cell r="IG78">
            <v>0</v>
          </cell>
          <cell r="IH78">
            <v>0</v>
          </cell>
          <cell r="II78">
            <v>0</v>
          </cell>
          <cell r="IJ78">
            <v>0</v>
          </cell>
          <cell r="IK78">
            <v>0</v>
          </cell>
          <cell r="IL78">
            <v>0</v>
          </cell>
          <cell r="IM78">
            <v>0</v>
          </cell>
          <cell r="IN78">
            <v>0</v>
          </cell>
          <cell r="IO78">
            <v>0</v>
          </cell>
          <cell r="IP78">
            <v>0</v>
          </cell>
          <cell r="IQ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  <cell r="FX79">
            <v>0</v>
          </cell>
          <cell r="FY79">
            <v>0</v>
          </cell>
          <cell r="FZ79">
            <v>0</v>
          </cell>
          <cell r="GA79">
            <v>0</v>
          </cell>
          <cell r="GB79">
            <v>0</v>
          </cell>
          <cell r="GC79">
            <v>0</v>
          </cell>
          <cell r="GD79">
            <v>0</v>
          </cell>
          <cell r="GE79">
            <v>0</v>
          </cell>
          <cell r="GF79">
            <v>0</v>
          </cell>
          <cell r="GG79">
            <v>0</v>
          </cell>
          <cell r="GH79">
            <v>0</v>
          </cell>
          <cell r="GI79">
            <v>0</v>
          </cell>
          <cell r="GJ79">
            <v>0</v>
          </cell>
          <cell r="GK79">
            <v>0</v>
          </cell>
          <cell r="GL79">
            <v>0</v>
          </cell>
          <cell r="GM79">
            <v>0</v>
          </cell>
          <cell r="GN79">
            <v>0</v>
          </cell>
          <cell r="GO79">
            <v>0</v>
          </cell>
          <cell r="GP79">
            <v>0</v>
          </cell>
          <cell r="GQ79">
            <v>0</v>
          </cell>
          <cell r="GR79">
            <v>0</v>
          </cell>
          <cell r="GS79">
            <v>0</v>
          </cell>
          <cell r="GT79">
            <v>0</v>
          </cell>
          <cell r="GU79">
            <v>0</v>
          </cell>
          <cell r="GV79">
            <v>0</v>
          </cell>
          <cell r="GW79">
            <v>0</v>
          </cell>
          <cell r="GX79">
            <v>0</v>
          </cell>
          <cell r="GY79">
            <v>0</v>
          </cell>
          <cell r="GZ79">
            <v>0</v>
          </cell>
          <cell r="HA79">
            <v>0</v>
          </cell>
          <cell r="HB79">
            <v>0</v>
          </cell>
          <cell r="HC79">
            <v>0</v>
          </cell>
          <cell r="HD79">
            <v>0</v>
          </cell>
          <cell r="HE79">
            <v>0</v>
          </cell>
          <cell r="HF79">
            <v>0</v>
          </cell>
          <cell r="HG79">
            <v>0</v>
          </cell>
          <cell r="HH79">
            <v>0</v>
          </cell>
          <cell r="HI79">
            <v>0</v>
          </cell>
          <cell r="HJ79">
            <v>0</v>
          </cell>
          <cell r="HK79">
            <v>0</v>
          </cell>
          <cell r="HL79">
            <v>0</v>
          </cell>
          <cell r="HM79">
            <v>0</v>
          </cell>
          <cell r="HN79">
            <v>0</v>
          </cell>
          <cell r="HO79">
            <v>0</v>
          </cell>
          <cell r="HP79">
            <v>0</v>
          </cell>
          <cell r="HQ79">
            <v>0</v>
          </cell>
          <cell r="HR79">
            <v>0</v>
          </cell>
          <cell r="HS79">
            <v>0</v>
          </cell>
          <cell r="HT79">
            <v>0</v>
          </cell>
          <cell r="HU79">
            <v>0</v>
          </cell>
          <cell r="HV79">
            <v>0</v>
          </cell>
          <cell r="HW79">
            <v>0</v>
          </cell>
          <cell r="HX79">
            <v>0</v>
          </cell>
          <cell r="HY79">
            <v>0</v>
          </cell>
          <cell r="HZ79">
            <v>0</v>
          </cell>
          <cell r="IA79">
            <v>0</v>
          </cell>
          <cell r="IB79">
            <v>0</v>
          </cell>
          <cell r="IC79">
            <v>0</v>
          </cell>
          <cell r="ID79">
            <v>0</v>
          </cell>
          <cell r="IE79">
            <v>0</v>
          </cell>
          <cell r="IF79">
            <v>0</v>
          </cell>
          <cell r="IG79">
            <v>0</v>
          </cell>
          <cell r="IH79">
            <v>0</v>
          </cell>
          <cell r="II79">
            <v>0</v>
          </cell>
          <cell r="IJ79">
            <v>0</v>
          </cell>
          <cell r="IK79">
            <v>0</v>
          </cell>
          <cell r="IL79">
            <v>0</v>
          </cell>
          <cell r="IM79">
            <v>0</v>
          </cell>
          <cell r="IN79">
            <v>0</v>
          </cell>
          <cell r="IO79">
            <v>0</v>
          </cell>
          <cell r="IP79">
            <v>0</v>
          </cell>
          <cell r="IQ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  <cell r="FX80">
            <v>0</v>
          </cell>
          <cell r="FY80">
            <v>0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  <cell r="GG80">
            <v>0</v>
          </cell>
          <cell r="GH80">
            <v>0</v>
          </cell>
          <cell r="GI80">
            <v>0</v>
          </cell>
          <cell r="GJ80">
            <v>0</v>
          </cell>
          <cell r="GK80">
            <v>0</v>
          </cell>
          <cell r="GL80">
            <v>0</v>
          </cell>
          <cell r="GM80">
            <v>0</v>
          </cell>
          <cell r="GN80">
            <v>0</v>
          </cell>
          <cell r="GO80">
            <v>0</v>
          </cell>
          <cell r="GP80">
            <v>0</v>
          </cell>
          <cell r="GQ80">
            <v>0</v>
          </cell>
          <cell r="GR80">
            <v>0</v>
          </cell>
          <cell r="GS80">
            <v>0</v>
          </cell>
          <cell r="GT80">
            <v>0</v>
          </cell>
          <cell r="GU80">
            <v>0</v>
          </cell>
          <cell r="GV80">
            <v>0</v>
          </cell>
          <cell r="GW80">
            <v>0</v>
          </cell>
          <cell r="GX80">
            <v>0</v>
          </cell>
          <cell r="GY80">
            <v>0</v>
          </cell>
          <cell r="GZ80">
            <v>0</v>
          </cell>
          <cell r="HA80">
            <v>0</v>
          </cell>
          <cell r="HB80">
            <v>0</v>
          </cell>
          <cell r="HC80">
            <v>0</v>
          </cell>
          <cell r="HD80">
            <v>0</v>
          </cell>
          <cell r="HE80">
            <v>0</v>
          </cell>
          <cell r="HF80">
            <v>0</v>
          </cell>
          <cell r="HG80">
            <v>0</v>
          </cell>
          <cell r="HH80">
            <v>0</v>
          </cell>
          <cell r="HI80">
            <v>0</v>
          </cell>
          <cell r="HJ80">
            <v>0</v>
          </cell>
          <cell r="HK80">
            <v>0</v>
          </cell>
          <cell r="HL80">
            <v>0</v>
          </cell>
          <cell r="HM80">
            <v>0</v>
          </cell>
          <cell r="HN80">
            <v>0</v>
          </cell>
          <cell r="HO80">
            <v>0</v>
          </cell>
          <cell r="HP80">
            <v>0</v>
          </cell>
          <cell r="HQ80">
            <v>0</v>
          </cell>
          <cell r="HR80">
            <v>0</v>
          </cell>
          <cell r="HS80">
            <v>0</v>
          </cell>
          <cell r="HT80">
            <v>0</v>
          </cell>
          <cell r="HU80">
            <v>0</v>
          </cell>
          <cell r="HV80">
            <v>0</v>
          </cell>
          <cell r="HW80">
            <v>0</v>
          </cell>
          <cell r="HX80">
            <v>0</v>
          </cell>
          <cell r="HY80">
            <v>0</v>
          </cell>
          <cell r="HZ80">
            <v>0</v>
          </cell>
          <cell r="IA80">
            <v>0</v>
          </cell>
          <cell r="IB80">
            <v>0</v>
          </cell>
          <cell r="IC80">
            <v>0</v>
          </cell>
          <cell r="ID80">
            <v>0</v>
          </cell>
          <cell r="IE80">
            <v>0</v>
          </cell>
          <cell r="IF80">
            <v>0</v>
          </cell>
          <cell r="IG80">
            <v>0</v>
          </cell>
          <cell r="IH80">
            <v>0</v>
          </cell>
          <cell r="II80">
            <v>0</v>
          </cell>
          <cell r="IJ80">
            <v>0</v>
          </cell>
          <cell r="IK80">
            <v>0</v>
          </cell>
          <cell r="IL80">
            <v>0</v>
          </cell>
          <cell r="IM80">
            <v>0</v>
          </cell>
          <cell r="IN80">
            <v>0</v>
          </cell>
          <cell r="IO80">
            <v>0</v>
          </cell>
          <cell r="IP80">
            <v>0</v>
          </cell>
          <cell r="IQ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  <cell r="FX81">
            <v>0</v>
          </cell>
          <cell r="FY81">
            <v>0</v>
          </cell>
          <cell r="FZ81">
            <v>0</v>
          </cell>
          <cell r="GA81">
            <v>0</v>
          </cell>
          <cell r="GB81">
            <v>0</v>
          </cell>
          <cell r="GC81">
            <v>0</v>
          </cell>
          <cell r="GD81">
            <v>0</v>
          </cell>
          <cell r="GE81">
            <v>0</v>
          </cell>
          <cell r="GF81">
            <v>0</v>
          </cell>
          <cell r="GG81">
            <v>0</v>
          </cell>
          <cell r="GH81">
            <v>0</v>
          </cell>
          <cell r="GI81">
            <v>0</v>
          </cell>
          <cell r="GJ81">
            <v>0</v>
          </cell>
          <cell r="GK81">
            <v>0</v>
          </cell>
          <cell r="GL81">
            <v>0</v>
          </cell>
          <cell r="GM81">
            <v>0</v>
          </cell>
          <cell r="GN81">
            <v>0</v>
          </cell>
          <cell r="GO81">
            <v>0</v>
          </cell>
          <cell r="GP81">
            <v>0</v>
          </cell>
          <cell r="GQ81">
            <v>0</v>
          </cell>
          <cell r="GR81">
            <v>0</v>
          </cell>
          <cell r="GS81">
            <v>0</v>
          </cell>
          <cell r="GT81">
            <v>0</v>
          </cell>
          <cell r="GU81">
            <v>0</v>
          </cell>
          <cell r="GV81">
            <v>0</v>
          </cell>
          <cell r="GW81">
            <v>0</v>
          </cell>
          <cell r="GX81">
            <v>0</v>
          </cell>
          <cell r="GY81">
            <v>0</v>
          </cell>
          <cell r="GZ81">
            <v>0</v>
          </cell>
          <cell r="HA81">
            <v>0</v>
          </cell>
          <cell r="HB81">
            <v>0</v>
          </cell>
          <cell r="HC81">
            <v>0</v>
          </cell>
          <cell r="HD81">
            <v>0</v>
          </cell>
          <cell r="HE81">
            <v>0</v>
          </cell>
          <cell r="HF81">
            <v>0</v>
          </cell>
          <cell r="HG81">
            <v>0</v>
          </cell>
          <cell r="HH81">
            <v>0</v>
          </cell>
          <cell r="HI81">
            <v>0</v>
          </cell>
          <cell r="HJ81">
            <v>0</v>
          </cell>
          <cell r="HK81">
            <v>0</v>
          </cell>
          <cell r="HL81">
            <v>0</v>
          </cell>
          <cell r="HM81">
            <v>0</v>
          </cell>
          <cell r="HN81">
            <v>0</v>
          </cell>
          <cell r="HO81">
            <v>0</v>
          </cell>
          <cell r="HP81">
            <v>0</v>
          </cell>
          <cell r="HQ81">
            <v>0</v>
          </cell>
          <cell r="HR81">
            <v>0</v>
          </cell>
          <cell r="HS81">
            <v>0</v>
          </cell>
          <cell r="HT81">
            <v>0</v>
          </cell>
          <cell r="HU81">
            <v>0</v>
          </cell>
          <cell r="HV81">
            <v>0</v>
          </cell>
          <cell r="HW81">
            <v>0</v>
          </cell>
          <cell r="HX81">
            <v>0</v>
          </cell>
          <cell r="HY81">
            <v>0</v>
          </cell>
          <cell r="HZ81">
            <v>0</v>
          </cell>
          <cell r="IA81">
            <v>0</v>
          </cell>
          <cell r="IB81">
            <v>0</v>
          </cell>
          <cell r="IC81">
            <v>0</v>
          </cell>
          <cell r="ID81">
            <v>0</v>
          </cell>
          <cell r="IE81">
            <v>0</v>
          </cell>
          <cell r="IF81">
            <v>0</v>
          </cell>
          <cell r="IG81">
            <v>0</v>
          </cell>
          <cell r="IH81">
            <v>0</v>
          </cell>
          <cell r="II81">
            <v>0</v>
          </cell>
          <cell r="IJ81">
            <v>0</v>
          </cell>
          <cell r="IK81">
            <v>0</v>
          </cell>
          <cell r="IL81">
            <v>0</v>
          </cell>
          <cell r="IM81">
            <v>0</v>
          </cell>
          <cell r="IN81">
            <v>0</v>
          </cell>
          <cell r="IO81">
            <v>0</v>
          </cell>
          <cell r="IP81">
            <v>0</v>
          </cell>
          <cell r="IQ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  <cell r="FX82">
            <v>0</v>
          </cell>
          <cell r="FY82">
            <v>0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  <cell r="GG82">
            <v>0</v>
          </cell>
          <cell r="GH82">
            <v>0</v>
          </cell>
          <cell r="GI82">
            <v>0</v>
          </cell>
          <cell r="GJ82">
            <v>0</v>
          </cell>
          <cell r="GK82">
            <v>0</v>
          </cell>
          <cell r="GL82">
            <v>0</v>
          </cell>
          <cell r="GM82">
            <v>0</v>
          </cell>
          <cell r="GN82">
            <v>0</v>
          </cell>
          <cell r="GO82">
            <v>0</v>
          </cell>
          <cell r="GP82">
            <v>0</v>
          </cell>
          <cell r="GQ82">
            <v>0</v>
          </cell>
          <cell r="GR82">
            <v>0</v>
          </cell>
          <cell r="GS82">
            <v>0</v>
          </cell>
          <cell r="GT82">
            <v>0</v>
          </cell>
          <cell r="GU82">
            <v>0</v>
          </cell>
          <cell r="GV82">
            <v>0</v>
          </cell>
          <cell r="GW82">
            <v>0</v>
          </cell>
          <cell r="GX82">
            <v>0</v>
          </cell>
          <cell r="GY82">
            <v>0</v>
          </cell>
          <cell r="GZ82">
            <v>0</v>
          </cell>
          <cell r="HA82">
            <v>0</v>
          </cell>
          <cell r="HB82">
            <v>0</v>
          </cell>
          <cell r="HC82">
            <v>0</v>
          </cell>
          <cell r="HD82">
            <v>0</v>
          </cell>
          <cell r="HE82">
            <v>0</v>
          </cell>
          <cell r="HF82">
            <v>0</v>
          </cell>
          <cell r="HG82">
            <v>0</v>
          </cell>
          <cell r="HH82">
            <v>0</v>
          </cell>
          <cell r="HI82">
            <v>0</v>
          </cell>
          <cell r="HJ82">
            <v>0</v>
          </cell>
          <cell r="HK82">
            <v>0</v>
          </cell>
          <cell r="HL82">
            <v>0</v>
          </cell>
          <cell r="HM82">
            <v>0</v>
          </cell>
          <cell r="HN82">
            <v>0</v>
          </cell>
          <cell r="HO82">
            <v>0</v>
          </cell>
          <cell r="HP82">
            <v>0</v>
          </cell>
          <cell r="HQ82">
            <v>0</v>
          </cell>
          <cell r="HR82">
            <v>0</v>
          </cell>
          <cell r="HS82">
            <v>0</v>
          </cell>
          <cell r="HT82">
            <v>0</v>
          </cell>
          <cell r="HU82">
            <v>0</v>
          </cell>
          <cell r="HV82">
            <v>0</v>
          </cell>
          <cell r="HW82">
            <v>0</v>
          </cell>
          <cell r="HX82">
            <v>0</v>
          </cell>
          <cell r="HY82">
            <v>0</v>
          </cell>
          <cell r="HZ82">
            <v>0</v>
          </cell>
          <cell r="IA82">
            <v>0</v>
          </cell>
          <cell r="IB82">
            <v>0</v>
          </cell>
          <cell r="IC82">
            <v>0</v>
          </cell>
          <cell r="ID82">
            <v>0</v>
          </cell>
          <cell r="IE82">
            <v>0</v>
          </cell>
          <cell r="IF82">
            <v>0</v>
          </cell>
          <cell r="IG82">
            <v>0</v>
          </cell>
          <cell r="IH82">
            <v>0</v>
          </cell>
          <cell r="II82">
            <v>0</v>
          </cell>
          <cell r="IJ82">
            <v>0</v>
          </cell>
          <cell r="IK82">
            <v>0</v>
          </cell>
          <cell r="IL82">
            <v>0</v>
          </cell>
          <cell r="IM82">
            <v>0</v>
          </cell>
          <cell r="IN82">
            <v>0</v>
          </cell>
          <cell r="IO82">
            <v>0</v>
          </cell>
          <cell r="IP82">
            <v>0</v>
          </cell>
          <cell r="IQ82">
            <v>0</v>
          </cell>
        </row>
        <row r="83">
          <cell r="B83">
            <v>18.361999999999998</v>
          </cell>
          <cell r="C83">
            <v>6.8390000000000004</v>
          </cell>
          <cell r="D83">
            <v>42.05</v>
          </cell>
          <cell r="E83">
            <v>18.420000000000002</v>
          </cell>
          <cell r="F83">
            <v>23.629000000000001</v>
          </cell>
          <cell r="G83">
            <v>25.763999999999999</v>
          </cell>
          <cell r="H83">
            <v>12.265000000000001</v>
          </cell>
          <cell r="I83">
            <v>13.499000000000001</v>
          </cell>
          <cell r="J83">
            <v>93.79</v>
          </cell>
          <cell r="K83">
            <v>50.497</v>
          </cell>
          <cell r="L83">
            <v>43.292999999999999</v>
          </cell>
          <cell r="M83">
            <v>42.698</v>
          </cell>
          <cell r="N83">
            <v>30.573</v>
          </cell>
          <cell r="O83">
            <v>12.124000000000001</v>
          </cell>
          <cell r="P83">
            <v>32.183</v>
          </cell>
          <cell r="Q83">
            <v>15.766</v>
          </cell>
          <cell r="R83">
            <v>16.417000000000002</v>
          </cell>
          <cell r="S83">
            <v>18.91</v>
          </cell>
          <cell r="T83">
            <v>4.1580000000000004</v>
          </cell>
          <cell r="U83">
            <v>14.752000000000001</v>
          </cell>
          <cell r="V83">
            <v>183.82900000000001</v>
          </cell>
          <cell r="W83">
            <v>103.864</v>
          </cell>
          <cell r="X83">
            <v>79.965000000000003</v>
          </cell>
          <cell r="Y83">
            <v>100.78400000000001</v>
          </cell>
          <cell r="Z83">
            <v>50.825000000000003</v>
          </cell>
          <cell r="AA83">
            <v>49.957999999999998</v>
          </cell>
          <cell r="AB83">
            <v>424.66899999999998</v>
          </cell>
          <cell r="AC83">
            <v>210.07400000000001</v>
          </cell>
          <cell r="AD83">
            <v>214.595</v>
          </cell>
          <cell r="AE83">
            <v>3407.6390000000001</v>
          </cell>
          <cell r="AF83">
            <v>1800.0239999999999</v>
          </cell>
          <cell r="AG83">
            <v>1607.615</v>
          </cell>
          <cell r="AH83">
            <v>2761.3150000000001</v>
          </cell>
          <cell r="AI83">
            <v>1377.336</v>
          </cell>
          <cell r="AJ83">
            <v>1383.979</v>
          </cell>
          <cell r="AK83">
            <v>2639.652</v>
          </cell>
          <cell r="AL83">
            <v>1318.0250000000001</v>
          </cell>
          <cell r="AM83">
            <v>1321.627</v>
          </cell>
          <cell r="AN83">
            <v>69.049000000000007</v>
          </cell>
          <cell r="AO83">
            <v>33.220999999999997</v>
          </cell>
          <cell r="AP83">
            <v>35.828000000000003</v>
          </cell>
          <cell r="AQ83">
            <v>50.368000000000002</v>
          </cell>
          <cell r="AR83">
            <v>25.242000000000001</v>
          </cell>
          <cell r="AS83">
            <v>25.126000000000001</v>
          </cell>
          <cell r="AT83">
            <v>2047.22</v>
          </cell>
          <cell r="AU83">
            <v>1050.356</v>
          </cell>
          <cell r="AV83">
            <v>996.86400000000003</v>
          </cell>
          <cell r="AW83">
            <v>170.023</v>
          </cell>
          <cell r="AX83">
            <v>60.408000000000001</v>
          </cell>
          <cell r="AY83">
            <v>109.61499999999999</v>
          </cell>
          <cell r="AZ83">
            <v>44.024999999999999</v>
          </cell>
          <cell r="BA83">
            <v>24.52</v>
          </cell>
          <cell r="BB83">
            <v>19.504999999999999</v>
          </cell>
          <cell r="BC83">
            <v>62.600999999999999</v>
          </cell>
          <cell r="BD83">
            <v>23.893999999999998</v>
          </cell>
          <cell r="BE83">
            <v>38.707000000000001</v>
          </cell>
          <cell r="BF83">
            <v>63.396999999999998</v>
          </cell>
          <cell r="BG83">
            <v>11.994</v>
          </cell>
          <cell r="BH83">
            <v>51.402999999999999</v>
          </cell>
          <cell r="BI83">
            <v>162.06800000000001</v>
          </cell>
          <cell r="BJ83">
            <v>72.822999999999993</v>
          </cell>
          <cell r="BK83">
            <v>89.245999999999995</v>
          </cell>
          <cell r="BL83">
            <v>46.41</v>
          </cell>
          <cell r="BM83">
            <v>31.853999999999999</v>
          </cell>
          <cell r="BN83">
            <v>14.555999999999999</v>
          </cell>
          <cell r="BO83">
            <v>51.722999999999999</v>
          </cell>
          <cell r="BP83">
            <v>25.431999999999999</v>
          </cell>
          <cell r="BQ83">
            <v>26.291</v>
          </cell>
          <cell r="BR83">
            <v>63.936</v>
          </cell>
          <cell r="BS83">
            <v>15.537000000000001</v>
          </cell>
          <cell r="BT83">
            <v>48.399000000000001</v>
          </cell>
          <cell r="BU83">
            <v>382.00400000000002</v>
          </cell>
          <cell r="BV83">
            <v>193.75</v>
          </cell>
          <cell r="BW83">
            <v>188.255</v>
          </cell>
          <cell r="BX83">
            <v>264.54500000000002</v>
          </cell>
          <cell r="BY83">
            <v>123.316</v>
          </cell>
          <cell r="BZ83">
            <v>141.22900000000001</v>
          </cell>
          <cell r="CA83">
            <v>2496.77</v>
          </cell>
          <cell r="CB83">
            <v>1254.02</v>
          </cell>
          <cell r="CC83">
            <v>1242.75</v>
          </cell>
          <cell r="CD83">
            <v>233.66499999999999</v>
          </cell>
          <cell r="CE83">
            <v>105.752</v>
          </cell>
          <cell r="CF83">
            <v>127.913</v>
          </cell>
          <cell r="CG83">
            <v>2527.65</v>
          </cell>
          <cell r="CH83">
            <v>1271.585</v>
          </cell>
          <cell r="CI83">
            <v>1256.0650000000001</v>
          </cell>
          <cell r="CJ83">
            <v>388.90100000000001</v>
          </cell>
          <cell r="CK83">
            <v>176.327</v>
          </cell>
          <cell r="CL83">
            <v>212.57499999999999</v>
          </cell>
          <cell r="CM83">
            <v>155.23699999999999</v>
          </cell>
          <cell r="CN83">
            <v>70.575000000000003</v>
          </cell>
          <cell r="CO83">
            <v>84.662000000000006</v>
          </cell>
          <cell r="CP83">
            <v>124.35599999999999</v>
          </cell>
          <cell r="CQ83">
            <v>53.01</v>
          </cell>
          <cell r="CR83">
            <v>71.346000000000004</v>
          </cell>
          <cell r="CS83">
            <v>109.30800000000001</v>
          </cell>
          <cell r="CT83">
            <v>52.741</v>
          </cell>
          <cell r="CU83">
            <v>56.567</v>
          </cell>
          <cell r="CV83">
            <v>2372.413</v>
          </cell>
          <cell r="CW83">
            <v>1201.01</v>
          </cell>
          <cell r="CX83">
            <v>1171.404</v>
          </cell>
          <cell r="CY83">
            <v>646.32399999999996</v>
          </cell>
          <cell r="CZ83">
            <v>422.68799999999999</v>
          </cell>
          <cell r="DA83">
            <v>223.636</v>
          </cell>
          <cell r="DB83">
            <v>364.149</v>
          </cell>
          <cell r="DC83">
            <v>238.30799999999999</v>
          </cell>
          <cell r="DD83">
            <v>125.84099999999999</v>
          </cell>
          <cell r="DE83">
            <v>37.015000000000001</v>
          </cell>
          <cell r="DF83">
            <v>20.768000000000001</v>
          </cell>
          <cell r="DG83">
            <v>16.247</v>
          </cell>
          <cell r="DH83">
            <v>9.5239999999999991</v>
          </cell>
          <cell r="DI83">
            <v>5.9859999999999998</v>
          </cell>
          <cell r="DJ83">
            <v>3.5379999999999998</v>
          </cell>
          <cell r="DK83">
            <v>13.955</v>
          </cell>
          <cell r="DL83">
            <v>9.9580000000000002</v>
          </cell>
          <cell r="DM83">
            <v>3.9980000000000002</v>
          </cell>
          <cell r="DN83">
            <v>13.535</v>
          </cell>
          <cell r="DO83">
            <v>4.8239999999999998</v>
          </cell>
          <cell r="DP83">
            <v>8.7119999999999997</v>
          </cell>
          <cell r="DQ83">
            <v>72.64</v>
          </cell>
          <cell r="DR83">
            <v>42.069000000000003</v>
          </cell>
          <cell r="DS83">
            <v>30.571000000000002</v>
          </cell>
          <cell r="DT83">
            <v>26.382999999999999</v>
          </cell>
          <cell r="DU83">
            <v>17.457000000000001</v>
          </cell>
          <cell r="DV83">
            <v>8.9260000000000002</v>
          </cell>
          <cell r="DW83">
            <v>25.948</v>
          </cell>
          <cell r="DX83">
            <v>15.239000000000001</v>
          </cell>
          <cell r="DY83">
            <v>10.708</v>
          </cell>
          <cell r="DZ83">
            <v>20.309999999999999</v>
          </cell>
          <cell r="EA83">
            <v>9.3729999999999993</v>
          </cell>
          <cell r="EB83">
            <v>10.936</v>
          </cell>
          <cell r="EC83">
            <v>172.52</v>
          </cell>
          <cell r="ED83">
            <v>121.542</v>
          </cell>
          <cell r="EE83">
            <v>50.978000000000002</v>
          </cell>
          <cell r="EF83">
            <v>3410.0639999999999</v>
          </cell>
          <cell r="EG83">
            <v>1801.558</v>
          </cell>
          <cell r="EH83">
            <v>1608.5060000000001</v>
          </cell>
          <cell r="EI83">
            <v>567.89400000000001</v>
          </cell>
          <cell r="EJ83">
            <v>278.24099999999999</v>
          </cell>
          <cell r="EK83">
            <v>289.65300000000002</v>
          </cell>
          <cell r="EL83">
            <v>244.976</v>
          </cell>
          <cell r="EM83">
            <v>129.35900000000001</v>
          </cell>
          <cell r="EN83">
            <v>115.617</v>
          </cell>
          <cell r="EO83">
            <v>99.025000000000006</v>
          </cell>
          <cell r="EP83">
            <v>49.7</v>
          </cell>
          <cell r="EQ83">
            <v>49.325000000000003</v>
          </cell>
          <cell r="ER83">
            <v>145.31200000000001</v>
          </cell>
          <cell r="ES83">
            <v>79.659000000000006</v>
          </cell>
          <cell r="ET83">
            <v>65.653999999999996</v>
          </cell>
          <cell r="EU83">
            <v>124.626</v>
          </cell>
          <cell r="EV83">
            <v>60.384</v>
          </cell>
          <cell r="EW83">
            <v>64.242000000000004</v>
          </cell>
          <cell r="EX83">
            <v>118.98699999999999</v>
          </cell>
          <cell r="EY83">
            <v>67.611999999999995</v>
          </cell>
          <cell r="EZ83">
            <v>51.375</v>
          </cell>
          <cell r="FA83">
            <v>83.903000000000006</v>
          </cell>
          <cell r="FB83">
            <v>47.911999999999999</v>
          </cell>
          <cell r="FC83">
            <v>35.991</v>
          </cell>
          <cell r="FD83">
            <v>94.090999999999994</v>
          </cell>
          <cell r="FE83">
            <v>44.47</v>
          </cell>
          <cell r="FF83">
            <v>49.621000000000002</v>
          </cell>
          <cell r="FG83">
            <v>26.283000000000001</v>
          </cell>
          <cell r="FH83">
            <v>12.256</v>
          </cell>
          <cell r="FI83">
            <v>14.028</v>
          </cell>
          <cell r="FJ83">
            <v>39.021999999999998</v>
          </cell>
          <cell r="FK83">
            <v>22.492999999999999</v>
          </cell>
          <cell r="FL83">
            <v>16.529</v>
          </cell>
          <cell r="FM83">
            <v>28.786000000000001</v>
          </cell>
          <cell r="FN83">
            <v>9.7210000000000001</v>
          </cell>
          <cell r="FO83">
            <v>19.064</v>
          </cell>
          <cell r="FP83">
            <v>66.981999999999999</v>
          </cell>
          <cell r="FQ83">
            <v>36.975999999999999</v>
          </cell>
          <cell r="FR83">
            <v>30.006</v>
          </cell>
          <cell r="FS83">
            <v>26.716999999999999</v>
          </cell>
          <cell r="FT83">
            <v>15.962999999999999</v>
          </cell>
          <cell r="FU83">
            <v>10.754</v>
          </cell>
          <cell r="FV83">
            <v>27.027000000000001</v>
          </cell>
          <cell r="FW83">
            <v>14.712</v>
          </cell>
          <cell r="FX83">
            <v>12.315</v>
          </cell>
          <cell r="FY83">
            <v>13.238</v>
          </cell>
          <cell r="FZ83">
            <v>6.3019999999999996</v>
          </cell>
          <cell r="GA83">
            <v>6.9359999999999999</v>
          </cell>
          <cell r="GB83">
            <v>161.51400000000001</v>
          </cell>
          <cell r="GC83">
            <v>82.58</v>
          </cell>
          <cell r="GD83">
            <v>78.933999999999997</v>
          </cell>
          <cell r="GE83">
            <v>83.462000000000003</v>
          </cell>
          <cell r="GF83">
            <v>46.779000000000003</v>
          </cell>
          <cell r="GG83">
            <v>36.683</v>
          </cell>
          <cell r="GH83">
            <v>322.91800000000001</v>
          </cell>
          <cell r="GI83">
            <v>148.88200000000001</v>
          </cell>
          <cell r="GJ83">
            <v>174.036</v>
          </cell>
          <cell r="GK83">
            <v>2842.1709999999998</v>
          </cell>
          <cell r="GL83">
            <v>1523.318</v>
          </cell>
          <cell r="GM83">
            <v>1318.8530000000001</v>
          </cell>
          <cell r="GN83">
            <v>2295.5070000000001</v>
          </cell>
          <cell r="GO83">
            <v>1168.3240000000001</v>
          </cell>
          <cell r="GP83">
            <v>1127.183</v>
          </cell>
          <cell r="GQ83">
            <v>2167.962</v>
          </cell>
          <cell r="GR83">
            <v>1117.0219999999999</v>
          </cell>
          <cell r="GS83">
            <v>1050.94</v>
          </cell>
          <cell r="GT83">
            <v>72.805999999999997</v>
          </cell>
          <cell r="GU83">
            <v>25.901</v>
          </cell>
          <cell r="GV83">
            <v>46.904000000000003</v>
          </cell>
          <cell r="GW83">
            <v>52.982999999999997</v>
          </cell>
          <cell r="GX83">
            <v>24.86</v>
          </cell>
          <cell r="GY83">
            <v>28.123000000000001</v>
          </cell>
          <cell r="GZ83">
            <v>1595.2909999999999</v>
          </cell>
          <cell r="HA83">
            <v>844.87699999999995</v>
          </cell>
          <cell r="HB83">
            <v>750.41399999999999</v>
          </cell>
          <cell r="HC83">
            <v>191.52799999999999</v>
          </cell>
          <cell r="HD83">
            <v>74.125</v>
          </cell>
          <cell r="HE83">
            <v>117.402</v>
          </cell>
          <cell r="HF83">
            <v>43.021999999999998</v>
          </cell>
          <cell r="HG83">
            <v>25.07</v>
          </cell>
          <cell r="HH83">
            <v>17.952000000000002</v>
          </cell>
          <cell r="HI83">
            <v>80.52</v>
          </cell>
          <cell r="HJ83">
            <v>36.415999999999997</v>
          </cell>
          <cell r="HK83">
            <v>44.103999999999999</v>
          </cell>
          <cell r="HL83">
            <v>67.984999999999999</v>
          </cell>
          <cell r="HM83">
            <v>12.638999999999999</v>
          </cell>
          <cell r="HN83">
            <v>55.345999999999997</v>
          </cell>
          <cell r="HO83">
            <v>171.24299999999999</v>
          </cell>
          <cell r="HP83">
            <v>67.546000000000006</v>
          </cell>
          <cell r="HQ83">
            <v>103.697</v>
          </cell>
          <cell r="HR83">
            <v>58.573</v>
          </cell>
          <cell r="HS83">
            <v>36.006</v>
          </cell>
          <cell r="HT83">
            <v>22.567</v>
          </cell>
          <cell r="HU83">
            <v>55.595999999999997</v>
          </cell>
          <cell r="HV83">
            <v>16.433</v>
          </cell>
          <cell r="HW83">
            <v>39.162999999999997</v>
          </cell>
          <cell r="HX83">
            <v>57.073999999999998</v>
          </cell>
          <cell r="HY83">
            <v>15.106999999999999</v>
          </cell>
          <cell r="HZ83">
            <v>41.966999999999999</v>
          </cell>
          <cell r="IA83">
            <v>337.44600000000003</v>
          </cell>
          <cell r="IB83">
            <v>181.77600000000001</v>
          </cell>
          <cell r="IC83">
            <v>155.66900000000001</v>
          </cell>
          <cell r="ID83">
            <v>253.59700000000001</v>
          </cell>
          <cell r="IE83">
            <v>124.248</v>
          </cell>
          <cell r="IF83">
            <v>129.34899999999999</v>
          </cell>
          <cell r="IG83">
            <v>2041.91</v>
          </cell>
          <cell r="IH83">
            <v>1044.076</v>
          </cell>
          <cell r="II83">
            <v>997.83399999999995</v>
          </cell>
          <cell r="IJ83">
            <v>256.37099999999998</v>
          </cell>
          <cell r="IK83">
            <v>114.754</v>
          </cell>
          <cell r="IL83">
            <v>141.61699999999999</v>
          </cell>
          <cell r="IM83">
            <v>2039.136</v>
          </cell>
          <cell r="IN83">
            <v>1053.57</v>
          </cell>
          <cell r="IO83">
            <v>985.56600000000003</v>
          </cell>
          <cell r="IP83">
            <v>380.17899999999997</v>
          </cell>
          <cell r="IQ83">
            <v>187.82499999999999</v>
          </cell>
        </row>
      </sheetData>
      <sheetData sheetId="9">
        <row r="1">
          <cell r="B1" t="str">
            <v>Victoria ;  &gt;&gt;&gt; Promoted or transferred last year ;  &gt; Females ;</v>
          </cell>
          <cell r="C1" t="str">
            <v>Victoria ;  &gt;&gt;&gt;&gt; Promoted and transferred last year ;  Persons ;</v>
          </cell>
          <cell r="D1" t="str">
            <v>Victoria ;  &gt;&gt;&gt;&gt; Promoted and transferred last year ;  &gt; Males ;</v>
          </cell>
          <cell r="E1" t="str">
            <v>Victoria ;  &gt;&gt;&gt;&gt; Promoted and transferred last year ;  &gt; Females ;</v>
          </cell>
          <cell r="F1" t="str">
            <v>Victoria ;  &gt;&gt;&gt;&gt; Promoted only last year ;  Persons ;</v>
          </cell>
          <cell r="G1" t="str">
            <v>Victoria ;  &gt;&gt;&gt;&gt; Promoted only last year ;  &gt; Males ;</v>
          </cell>
          <cell r="H1" t="str">
            <v>Victoria ;  &gt;&gt;&gt;&gt; Promoted only last year ;  &gt; Females ;</v>
          </cell>
          <cell r="I1" t="str">
            <v>Victoria ;  &gt;&gt;&gt;&gt; Transferred only last year ;  Persons ;</v>
          </cell>
          <cell r="J1" t="str">
            <v>Victoria ;  &gt;&gt;&gt;&gt; Transferred only last year ;  &gt; Males ;</v>
          </cell>
          <cell r="K1" t="str">
            <v>Victoria ;  &gt;&gt;&gt;&gt; Transferred only last year ;  &gt; Females ;</v>
          </cell>
          <cell r="L1" t="str">
            <v>Victoria ;  &gt;&gt;&gt; Was not promoted or transferred last year ;  Persons ;</v>
          </cell>
          <cell r="M1" t="str">
            <v>Victoria ;  &gt;&gt;&gt; Was not promoted or transferred last year ;  &gt; Males ;</v>
          </cell>
          <cell r="N1" t="str">
            <v>Victoria ;  &gt;&gt;&gt; Was not promoted or transferred last year ;  &gt; Females ;</v>
          </cell>
          <cell r="O1" t="str">
            <v>Victoria ;  &gt;&gt; Owner managers and contributing family workers ;  Persons ;</v>
          </cell>
          <cell r="P1" t="str">
            <v>Victoria ;  &gt;&gt; Owner managers and contributing family workers ;  &gt; Males ;</v>
          </cell>
          <cell r="Q1" t="str">
            <v>Victoria ;  &gt;&gt; Owner managers and contributing family workers ;  &gt; Females ;</v>
          </cell>
          <cell r="R1" t="str">
            <v>Victoria ;  &gt;&gt;&gt; No change in usual weekly hours last year ;  Persons ;</v>
          </cell>
          <cell r="S1" t="str">
            <v>Victoria ;  &gt;&gt;&gt; No change in usual weekly hours last year ;  &gt; Males ;</v>
          </cell>
          <cell r="T1" t="str">
            <v>Victoria ;  &gt;&gt;&gt; No change in usual weekly hours last year ;  &gt; Females ;</v>
          </cell>
          <cell r="U1" t="str">
            <v>Victoria ;  &gt;&gt;&gt; Usual weekly hours increased last year ;  Persons ;</v>
          </cell>
          <cell r="V1" t="str">
            <v>Victoria ;  &gt;&gt;&gt; Usual weekly hours increased last year ;  &gt; Males ;</v>
          </cell>
          <cell r="W1" t="str">
            <v>Victoria ;  &gt;&gt;&gt; Usual weekly hours increased last year ;  &gt; Females ;</v>
          </cell>
          <cell r="X1" t="str">
            <v>Victoria ;  &gt;&gt;&gt;&gt; Usual weekly hours increased with more full-time hours last year ;  Persons ;</v>
          </cell>
          <cell r="Y1" t="str">
            <v>Victoria ;  &gt;&gt;&gt;&gt; Usual weekly hours increased with more full-time hours last year ;  &gt; Males ;</v>
          </cell>
          <cell r="Z1" t="str">
            <v>Victoria ;  &gt;&gt;&gt;&gt; Usual weekly hours increased with more full-time hours last year ;  &gt; Females ;</v>
          </cell>
          <cell r="AA1" t="str">
            <v>Victoria ;  &gt;&gt;&gt;&gt; Usual weekly hours increased from part-time to full-time hours last year ;  Persons ;</v>
          </cell>
          <cell r="AB1" t="str">
            <v>Victoria ;  &gt;&gt;&gt;&gt; Usual weekly hours increased from part-time to full-time hours last year ;  &gt; Males ;</v>
          </cell>
          <cell r="AC1" t="str">
            <v>Victoria ;  &gt;&gt;&gt;&gt; Usual weekly hours increased from part-time to full-time hours last year ;  &gt; Females ;</v>
          </cell>
          <cell r="AD1" t="str">
            <v>Victoria ;  &gt;&gt;&gt;&gt; Usual weekly hours increased with more part-time hours last year ;  Persons ;</v>
          </cell>
          <cell r="AE1" t="str">
            <v>Victoria ;  &gt;&gt;&gt;&gt; Usual weekly hours increased with more part-time hours last year ;  &gt; Males ;</v>
          </cell>
          <cell r="AF1" t="str">
            <v>Victoria ;  &gt;&gt;&gt;&gt; Usual weekly hours increased with more part-time hours last year ;  &gt; Females ;</v>
          </cell>
          <cell r="AG1" t="str">
            <v>Victoria ;  &gt;&gt;&gt; Usual weekly hours decreased last year ;  Persons ;</v>
          </cell>
          <cell r="AH1" t="str">
            <v>Victoria ;  &gt;&gt;&gt; Usual weekly hours decreased last year ;  &gt; Males ;</v>
          </cell>
          <cell r="AI1" t="str">
            <v>Victoria ;  &gt;&gt;&gt; Usual weekly hours decreased last year ;  &gt; Females ;</v>
          </cell>
          <cell r="AJ1" t="str">
            <v>Victoria ;  &gt;&gt;&gt;&gt; Usual weekly hours decreased with fewer full-time hours last year ;  Persons ;</v>
          </cell>
          <cell r="AK1" t="str">
            <v>Victoria ;  &gt;&gt;&gt;&gt; Usual weekly hours decreased with fewer full-time hours last year ;  &gt; Males ;</v>
          </cell>
          <cell r="AL1" t="str">
            <v>Victoria ;  &gt;&gt;&gt;&gt; Usual weekly hours decreased with fewer full-time hours last year ;  &gt; Females ;</v>
          </cell>
          <cell r="AM1" t="str">
            <v>Victoria ;  &gt;&gt;&gt;&gt; Usual weekly hours decreased from full-time to part-time hours last year ;  Persons ;</v>
          </cell>
          <cell r="AN1" t="str">
            <v>Victoria ;  &gt;&gt;&gt;&gt; Usual weekly hours decreased from full-time to part-time hours last year ;  &gt; Males ;</v>
          </cell>
          <cell r="AO1" t="str">
            <v>Victoria ;  &gt;&gt;&gt;&gt; Usual weekly hours decreased from full-time to part-time hours last year ;  &gt; Females ;</v>
          </cell>
          <cell r="AP1" t="str">
            <v>Victoria ;  &gt;&gt;&gt;&gt; Usual weekly hours decreased with fewer part-time hours last year ;  Persons ;</v>
          </cell>
          <cell r="AQ1" t="str">
            <v>Victoria ;  &gt;&gt;&gt;&gt; Usual weekly hours decreased with fewer part-time hours last year ;  &gt; Males ;</v>
          </cell>
          <cell r="AR1" t="str">
            <v>Victoria ;  &gt;&gt;&gt;&gt; Usual weekly hours decreased with fewer part-time hours last year ;  &gt; Females ;</v>
          </cell>
          <cell r="AS1" t="str">
            <v>Victoria ;  &gt;&gt;&gt; Did not know or usual weekly hours varied last year ;  Persons ;</v>
          </cell>
          <cell r="AT1" t="str">
            <v>Victoria ;  &gt;&gt;&gt; Did not know or usual weekly hours varied last year ;  &gt; Males ;</v>
          </cell>
          <cell r="AU1" t="str">
            <v>Victoria ;  &gt;&gt;&gt; Did not know or usual weekly hours varied last year ;  &gt; Females ;</v>
          </cell>
          <cell r="AV1" t="str">
            <v>Queensland ;  Employed total ;  Persons ;</v>
          </cell>
          <cell r="AW1" t="str">
            <v>Queensland ;  Employed total ;  &gt; Males ;</v>
          </cell>
          <cell r="AX1" t="str">
            <v>Queensland ;  Employed total ;  &gt; Females ;</v>
          </cell>
          <cell r="AY1" t="str">
            <v>Queensland ;  &gt; Less than 1 year in main job ;  Persons ;</v>
          </cell>
          <cell r="AZ1" t="str">
            <v>Queensland ;  &gt; Less than 1 year in main job ;  &gt; Males ;</v>
          </cell>
          <cell r="BA1" t="str">
            <v>Queensland ;  &gt; Less than 1 year in main job ;  &gt; Females ;</v>
          </cell>
          <cell r="BB1" t="str">
            <v>Queensland ;  &gt;&gt; Changed jobs in last 12 months ;  Persons ;</v>
          </cell>
          <cell r="BC1" t="str">
            <v>Queensland ;  &gt;&gt; Changed jobs in last 12 months ;  &gt; Males ;</v>
          </cell>
          <cell r="BD1" t="str">
            <v>Queensland ;  &gt;&gt; Changed jobs in last 12 months ;  &gt; Females ;</v>
          </cell>
          <cell r="BE1" t="str">
            <v>Queensland ;  &gt;&gt;&gt; Changed jobs in the same industry division ;  Persons ;</v>
          </cell>
          <cell r="BF1" t="str">
            <v>Queensland ;  &gt;&gt;&gt; Changed jobs in the same industry division ;  &gt; Males ;</v>
          </cell>
          <cell r="BG1" t="str">
            <v>Queensland ;  &gt;&gt;&gt; Changed jobs in the same industry division ;  &gt; Females ;</v>
          </cell>
          <cell r="BH1" t="str">
            <v>Queensland ;  &gt;&gt;&gt; Changed jobs into a different industry division ;  Persons ;</v>
          </cell>
          <cell r="BI1" t="str">
            <v>Queensland ;  &gt;&gt;&gt; Changed jobs into a different industry division ;  &gt; Males ;</v>
          </cell>
          <cell r="BJ1" t="str">
            <v>Queensland ;  &gt;&gt;&gt; Changed jobs into a different industry division ;  &gt; Females ;</v>
          </cell>
          <cell r="BK1" t="str">
            <v>Queensland ;  &gt;&gt;&gt; Changed jobs in the same major occupation group ;  Persons ;</v>
          </cell>
          <cell r="BL1" t="str">
            <v>Queensland ;  &gt;&gt;&gt; Changed jobs in the same major occupation group ;  &gt; Males ;</v>
          </cell>
          <cell r="BM1" t="str">
            <v>Queensland ;  &gt;&gt;&gt; Changed jobs in the same major occupation group ;  &gt; Females ;</v>
          </cell>
          <cell r="BN1" t="str">
            <v>Queensland ;  &gt;&gt;&gt; Changed jobs into a different major occupation group ;  Persons ;</v>
          </cell>
          <cell r="BO1" t="str">
            <v>Queensland ;  &gt;&gt;&gt; Changed jobs into a different major occupation group ;  &gt; Males ;</v>
          </cell>
          <cell r="BP1" t="str">
            <v>Queensland ;  &gt;&gt;&gt; Changed jobs into a different major occupation group ;  &gt; Females ;</v>
          </cell>
          <cell r="BQ1" t="str">
            <v>Queensland ;  &gt;&gt;&gt; Changed to a job with the same usual hours ;  Persons ;</v>
          </cell>
          <cell r="BR1" t="str">
            <v>Queensland ;  &gt;&gt;&gt; Changed to a job with the same usual hours ;  &gt; Males ;</v>
          </cell>
          <cell r="BS1" t="str">
            <v>Queensland ;  &gt;&gt;&gt; Changed to a job with the same usual hours ;  &gt; Females ;</v>
          </cell>
          <cell r="BT1" t="str">
            <v>Queensland ;  &gt;&gt;&gt; Changed to a job with more usual hours ;  Persons ;</v>
          </cell>
          <cell r="BU1" t="str">
            <v>Queensland ;  &gt;&gt;&gt; Changed to a job with more usual hours ;  &gt; Males ;</v>
          </cell>
          <cell r="BV1" t="str">
            <v>Queensland ;  &gt;&gt;&gt; Changed to a job with more usual hours ;  &gt; Females ;</v>
          </cell>
          <cell r="BW1" t="str">
            <v>Queensland ;  &gt;&gt;&gt;&gt; Changed to a job with more full-time hours ;  Persons ;</v>
          </cell>
          <cell r="BX1" t="str">
            <v>Queensland ;  &gt;&gt;&gt;&gt; Changed to a job with more full-time hours ;  &gt; Males ;</v>
          </cell>
          <cell r="BY1" t="str">
            <v>Queensland ;  &gt;&gt;&gt;&gt; Changed to a job with more full-time hours ;  &gt; Females ;</v>
          </cell>
          <cell r="BZ1" t="str">
            <v>Queensland ;  &gt;&gt;&gt;&gt; Changed from a part-time job to a full-time job ;  Persons ;</v>
          </cell>
          <cell r="CA1" t="str">
            <v>Queensland ;  &gt;&gt;&gt;&gt; Changed from a part-time job to a full-time job ;  &gt; Males ;</v>
          </cell>
          <cell r="CB1" t="str">
            <v>Queensland ;  &gt;&gt;&gt;&gt; Changed from a part-time job to a full-time job ;  &gt; Females ;</v>
          </cell>
          <cell r="CC1" t="str">
            <v>Queensland ;  &gt;&gt;&gt;&gt; Changed to a job with more part-time hours ;  Persons ;</v>
          </cell>
          <cell r="CD1" t="str">
            <v>Queensland ;  &gt;&gt;&gt;&gt; Changed to a job with more part-time hours ;  &gt; Males ;</v>
          </cell>
          <cell r="CE1" t="str">
            <v>Queensland ;  &gt;&gt;&gt;&gt; Changed to a job with more part-time hours ;  &gt; Females ;</v>
          </cell>
          <cell r="CF1" t="str">
            <v>Queensland ;  &gt;&gt;&gt; Changed to a job with fewer usual hours ;  Persons ;</v>
          </cell>
          <cell r="CG1" t="str">
            <v>Queensland ;  &gt;&gt;&gt; Changed to a job with fewer usual hours ;  &gt; Males ;</v>
          </cell>
          <cell r="CH1" t="str">
            <v>Queensland ;  &gt;&gt;&gt; Changed to a job with fewer usual hours ;  &gt; Females ;</v>
          </cell>
          <cell r="CI1" t="str">
            <v>Queensland ;  &gt;&gt;&gt;&gt; Changed to a job with fewer full-time hours ;  Persons ;</v>
          </cell>
          <cell r="CJ1" t="str">
            <v>Queensland ;  &gt;&gt;&gt;&gt; Changed to a job with fewer full-time hours ;  &gt; Males ;</v>
          </cell>
          <cell r="CK1" t="str">
            <v>Queensland ;  &gt;&gt;&gt;&gt; Changed to a job with fewer full-time hours ;  &gt; Females ;</v>
          </cell>
          <cell r="CL1" t="str">
            <v>Queensland ;  &gt;&gt;&gt;&gt; Changed from a full-time job to a part-time job ;  Persons ;</v>
          </cell>
          <cell r="CM1" t="str">
            <v>Queensland ;  &gt;&gt;&gt;&gt; Changed from a full-time job to a part-time job ;  &gt; Males ;</v>
          </cell>
          <cell r="CN1" t="str">
            <v>Queensland ;  &gt;&gt;&gt;&gt; Changed from a full-time job to a part-time job ;  &gt; Females ;</v>
          </cell>
          <cell r="CO1" t="str">
            <v>Queensland ;  &gt;&gt;&gt;&gt; Changed to a job with fewer part-time hours ;  Persons ;</v>
          </cell>
          <cell r="CP1" t="str">
            <v>Queensland ;  &gt;&gt;&gt;&gt; Changed to a job with fewer part-time hours ;  &gt; Males ;</v>
          </cell>
          <cell r="CQ1" t="str">
            <v>Queensland ;  &gt;&gt;&gt;&gt; Changed to a job with fewer part-time hours ;  &gt; Females ;</v>
          </cell>
          <cell r="CR1" t="str">
            <v>Queensland ;  &gt;&gt;&gt; Changed jobs with the same status in employment ;  Persons ;</v>
          </cell>
          <cell r="CS1" t="str">
            <v>Queensland ;  &gt;&gt;&gt; Changed jobs with the same status in employment ;  &gt; Males ;</v>
          </cell>
          <cell r="CT1" t="str">
            <v>Queensland ;  &gt;&gt;&gt; Changed jobs with the same status in employment ;  &gt; Females ;</v>
          </cell>
          <cell r="CU1" t="str">
            <v>Queensland ;  &gt;&gt;&gt; Changed jobs with a different status in employment ;  Persons ;</v>
          </cell>
          <cell r="CV1" t="str">
            <v>Queensland ;  &gt;&gt;&gt; Changed jobs with a different status in employment ;  &gt; Males ;</v>
          </cell>
          <cell r="CW1" t="str">
            <v>Queensland ;  &gt;&gt;&gt; Changed jobs with a different status in employment ;  &gt; Females ;</v>
          </cell>
          <cell r="CX1" t="str">
            <v>Queensland ;  &gt;&gt; Did not change jobs in last 12 months ;  Persons ;</v>
          </cell>
          <cell r="CY1" t="str">
            <v>Queensland ;  &gt;&gt; Did not change jobs in last 12 months ;  &gt; Males ;</v>
          </cell>
          <cell r="CZ1" t="str">
            <v>Queensland ;  &gt;&gt; Did not change jobs in last 12 months ;  &gt; Females ;</v>
          </cell>
          <cell r="DA1" t="str">
            <v>Queensland ;  &gt; 1 year or more in main job ;  Persons ;</v>
          </cell>
          <cell r="DB1" t="str">
            <v>Queensland ;  &gt; 1 year or more in main job ;  &gt; Males ;</v>
          </cell>
          <cell r="DC1" t="str">
            <v>Queensland ;  &gt; 1 year or more in main job ;  &gt; Females ;</v>
          </cell>
          <cell r="DD1" t="str">
            <v>Queensland ;  &gt;&gt; Employees ;  Persons ;</v>
          </cell>
          <cell r="DE1" t="str">
            <v>Queensland ;  &gt;&gt; Employees ;  &gt; Males ;</v>
          </cell>
          <cell r="DF1" t="str">
            <v>Queensland ;  &gt;&gt; Employees ;  &gt; Females ;</v>
          </cell>
          <cell r="DG1" t="str">
            <v>Queensland ;  &gt;&gt;&gt; No change in occupation with current employer last year ;  Persons ;</v>
          </cell>
          <cell r="DH1" t="str">
            <v>Queensland ;  &gt;&gt;&gt; No change in occupation with current employer last year ;  &gt; Males ;</v>
          </cell>
          <cell r="DI1" t="str">
            <v>Queensland ;  &gt;&gt;&gt; No change in occupation with current employer last year ;  &gt; Females ;</v>
          </cell>
          <cell r="DJ1" t="str">
            <v>Queensland ;  &gt;&gt;&gt; Changed occupations with current employer in the same major group last year ;  Persons ;</v>
          </cell>
          <cell r="DK1" t="str">
            <v>Queensland ;  &gt;&gt;&gt; Changed occupations with current employer in the same major group last year ;  &gt; Males ;</v>
          </cell>
          <cell r="DL1" t="str">
            <v>Queensland ;  &gt;&gt;&gt; Changed occupations with current employer in the same major group last year ;  &gt; Females ;</v>
          </cell>
          <cell r="DM1" t="str">
            <v>Queensland ;  &gt;&gt;&gt; Changed occupations with current employer into a different major group last year ;  Persons ;</v>
          </cell>
          <cell r="DN1" t="str">
            <v>Queensland ;  &gt;&gt;&gt; Changed occupations with current employer into a different major group last year ;  &gt; Males ;</v>
          </cell>
          <cell r="DO1" t="str">
            <v>Queensland ;  &gt;&gt;&gt; Changed occupations with current employer into a different major group last year ;  &gt; Females ;</v>
          </cell>
          <cell r="DP1" t="str">
            <v>Queensland ;  &gt;&gt;&gt; No change in usual weekly hours with current employer last year ;  Persons ;</v>
          </cell>
          <cell r="DQ1" t="str">
            <v>Queensland ;  &gt;&gt;&gt; No change in usual weekly hours with current employer last year ;  &gt; Males ;</v>
          </cell>
          <cell r="DR1" t="str">
            <v>Queensland ;  &gt;&gt;&gt; No change in usual weekly hours with current employer last year ;  &gt; Females ;</v>
          </cell>
          <cell r="DS1" t="str">
            <v>Queensland ;  &gt;&gt;&gt; Usual weekly hours increased with current employer last year ;  Persons ;</v>
          </cell>
          <cell r="DT1" t="str">
            <v>Queensland ;  &gt;&gt;&gt; Usual weekly hours increased with current employer last year ;  &gt; Males ;</v>
          </cell>
          <cell r="DU1" t="str">
            <v>Queensland ;  &gt;&gt;&gt; Usual weekly hours increased with current employer last year ;  &gt; Females ;</v>
          </cell>
          <cell r="DV1" t="str">
            <v>Queensland ;  &gt;&gt;&gt;&gt; Usual weekly hours increased with more full-time hours last year ;  Persons ;</v>
          </cell>
          <cell r="DW1" t="str">
            <v>Queensland ;  &gt;&gt;&gt;&gt; Usual weekly hours increased with more full-time hours last year ;  &gt; Males ;</v>
          </cell>
          <cell r="DX1" t="str">
            <v>Queensland ;  &gt;&gt;&gt;&gt; Usual weekly hours increased with more full-time hours last year ;  &gt; Females ;</v>
          </cell>
          <cell r="DY1" t="str">
            <v>Queensland ;  &gt;&gt;&gt;&gt; Usual weekly hours increased from part-time to full-time hours last year ;  Persons ;</v>
          </cell>
          <cell r="DZ1" t="str">
            <v>Queensland ;  &gt;&gt;&gt;&gt; Usual weekly hours increased from part-time to full-time hours last year ;  &gt; Males ;</v>
          </cell>
          <cell r="EA1" t="str">
            <v>Queensland ;  &gt;&gt;&gt;&gt; Usual weekly hours increased from part-time to full-time hours last year ;  &gt; Females ;</v>
          </cell>
          <cell r="EB1" t="str">
            <v>Queensland ;  &gt;&gt;&gt;&gt; Usual weekly hours increased with more part-time hours last year ;  Persons ;</v>
          </cell>
          <cell r="EC1" t="str">
            <v>Queensland ;  &gt;&gt;&gt;&gt; Usual weekly hours increased with more part-time hours last year ;  &gt; Males ;</v>
          </cell>
          <cell r="ED1" t="str">
            <v>Queensland ;  &gt;&gt;&gt;&gt; Usual weekly hours increased with more part-time hours last year ;  &gt; Females ;</v>
          </cell>
          <cell r="EE1" t="str">
            <v>Queensland ;  &gt;&gt;&gt; Usual weekly hours decreased with current employer last year ;  Persons ;</v>
          </cell>
          <cell r="EF1" t="str">
            <v>Queensland ;  &gt;&gt;&gt; Usual weekly hours decreased with current employer last year ;  &gt; Males ;</v>
          </cell>
          <cell r="EG1" t="str">
            <v>Queensland ;  &gt;&gt;&gt; Usual weekly hours decreased with current employer last year ;  &gt; Females ;</v>
          </cell>
          <cell r="EH1" t="str">
            <v>Queensland ;  &gt;&gt;&gt;&gt; Usual weekly hours decreased with fewer full-time hours last year ;  Persons ;</v>
          </cell>
          <cell r="EI1" t="str">
            <v>Queensland ;  &gt;&gt;&gt;&gt; Usual weekly hours decreased with fewer full-time hours last year ;  &gt; Males ;</v>
          </cell>
          <cell r="EJ1" t="str">
            <v>Queensland ;  &gt;&gt;&gt;&gt; Usual weekly hours decreased with fewer full-time hours last year ;  &gt; Females ;</v>
          </cell>
          <cell r="EK1" t="str">
            <v>Queensland ;  &gt;&gt;&gt;&gt; Usual weekly hours decreased from full-time to part-time hours last year ;  Persons ;</v>
          </cell>
          <cell r="EL1" t="str">
            <v>Queensland ;  &gt;&gt;&gt;&gt; Usual weekly hours decreased from full-time to part-time hours last year ;  &gt; Males ;</v>
          </cell>
          <cell r="EM1" t="str">
            <v>Queensland ;  &gt;&gt;&gt;&gt; Usual weekly hours decreased from full-time to part-time hours last year ;  &gt; Females ;</v>
          </cell>
          <cell r="EN1" t="str">
            <v>Queensland ;  &gt;&gt;&gt;&gt; Usual weekly hours decreased with fewer part-time hours last year ;  Persons ;</v>
          </cell>
          <cell r="EO1" t="str">
            <v>Queensland ;  &gt;&gt;&gt;&gt; Usual weekly hours decreased with fewer part-time hours last year ;  &gt; Males ;</v>
          </cell>
          <cell r="EP1" t="str">
            <v>Queensland ;  &gt;&gt;&gt;&gt; Usual weekly hours decreased with fewer part-time hours last year ;  &gt; Females ;</v>
          </cell>
          <cell r="EQ1" t="str">
            <v>Queensland ;  &gt;&gt;&gt; Did not know or usual weekly hours varied last year ;  Persons ;</v>
          </cell>
          <cell r="ER1" t="str">
            <v>Queensland ;  &gt;&gt;&gt; Did not know or usual weekly hours varied last year ;  &gt; Males ;</v>
          </cell>
          <cell r="ES1" t="str">
            <v>Queensland ;  &gt;&gt;&gt; Did not know or usual weekly hours varied last year ;  &gt; Females ;</v>
          </cell>
          <cell r="ET1" t="str">
            <v>Queensland ;  &gt;&gt;&gt; Promoted last year ;  Persons ;</v>
          </cell>
          <cell r="EU1" t="str">
            <v>Queensland ;  &gt;&gt;&gt; Promoted last year ;  &gt; Males ;</v>
          </cell>
          <cell r="EV1" t="str">
            <v>Queensland ;  &gt;&gt;&gt; Promoted last year ;  &gt; Females ;</v>
          </cell>
          <cell r="EW1" t="str">
            <v>Queensland ;  &gt;&gt;&gt; Was not promoted last year ;  Persons ;</v>
          </cell>
          <cell r="EX1" t="str">
            <v>Queensland ;  &gt;&gt;&gt; Was not promoted last year ;  &gt; Males ;</v>
          </cell>
          <cell r="EY1" t="str">
            <v>Queensland ;  &gt;&gt;&gt; Was not promoted last year ;  &gt; Females ;</v>
          </cell>
          <cell r="EZ1" t="str">
            <v>Queensland ;  &gt;&gt;&gt; Transferred last year ;  Persons ;</v>
          </cell>
          <cell r="FA1" t="str">
            <v>Queensland ;  &gt;&gt;&gt; Transferred last year ;  &gt; Males ;</v>
          </cell>
          <cell r="FB1" t="str">
            <v>Queensland ;  &gt;&gt;&gt; Transferred last year ;  &gt; Females ;</v>
          </cell>
          <cell r="FC1" t="str">
            <v>Queensland ;  &gt;&gt;&gt; Was not transferred last year ;  Persons ;</v>
          </cell>
          <cell r="FD1" t="str">
            <v>Queensland ;  &gt;&gt;&gt; Was not transferred last year ;  &gt; Males ;</v>
          </cell>
          <cell r="FE1" t="str">
            <v>Queensland ;  &gt;&gt;&gt; Was not transferred last year ;  &gt; Females ;</v>
          </cell>
          <cell r="FF1" t="str">
            <v>Queensland ;  &gt;&gt;&gt; Promoted or transferred last year ;  Persons ;</v>
          </cell>
          <cell r="FG1" t="str">
            <v>Queensland ;  &gt;&gt;&gt; Promoted or transferred last year ;  &gt; Males ;</v>
          </cell>
          <cell r="FH1" t="str">
            <v>Queensland ;  &gt;&gt;&gt; Promoted or transferred last year ;  &gt; Females ;</v>
          </cell>
          <cell r="FI1" t="str">
            <v>Queensland ;  &gt;&gt;&gt;&gt; Promoted and transferred last year ;  Persons ;</v>
          </cell>
          <cell r="FJ1" t="str">
            <v>Queensland ;  &gt;&gt;&gt;&gt; Promoted and transferred last year ;  &gt; Males ;</v>
          </cell>
          <cell r="FK1" t="str">
            <v>Queensland ;  &gt;&gt;&gt;&gt; Promoted and transferred last year ;  &gt; Females ;</v>
          </cell>
          <cell r="FL1" t="str">
            <v>Queensland ;  &gt;&gt;&gt;&gt; Promoted only last year ;  Persons ;</v>
          </cell>
          <cell r="FM1" t="str">
            <v>Queensland ;  &gt;&gt;&gt;&gt; Promoted only last year ;  &gt; Males ;</v>
          </cell>
          <cell r="FN1" t="str">
            <v>Queensland ;  &gt;&gt;&gt;&gt; Promoted only last year ;  &gt; Females ;</v>
          </cell>
          <cell r="FO1" t="str">
            <v>Queensland ;  &gt;&gt;&gt;&gt; Transferred only last year ;  Persons ;</v>
          </cell>
          <cell r="FP1" t="str">
            <v>Queensland ;  &gt;&gt;&gt;&gt; Transferred only last year ;  &gt; Males ;</v>
          </cell>
          <cell r="FQ1" t="str">
            <v>Queensland ;  &gt;&gt;&gt;&gt; Transferred only last year ;  &gt; Females ;</v>
          </cell>
          <cell r="FR1" t="str">
            <v>Queensland ;  &gt;&gt;&gt; Was not promoted or transferred last year ;  Persons ;</v>
          </cell>
          <cell r="FS1" t="str">
            <v>Queensland ;  &gt;&gt;&gt; Was not promoted or transferred last year ;  &gt; Males ;</v>
          </cell>
          <cell r="FT1" t="str">
            <v>Queensland ;  &gt;&gt;&gt; Was not promoted or transferred last year ;  &gt; Females ;</v>
          </cell>
          <cell r="FU1" t="str">
            <v>Queensland ;  &gt;&gt; Owner managers and contributing family workers ;  Persons ;</v>
          </cell>
          <cell r="FV1" t="str">
            <v>Queensland ;  &gt;&gt; Owner managers and contributing family workers ;  &gt; Males ;</v>
          </cell>
          <cell r="FW1" t="str">
            <v>Queensland ;  &gt;&gt; Owner managers and contributing family workers ;  &gt; Females ;</v>
          </cell>
        </row>
        <row r="2">
          <cell r="B2" t="str">
            <v>000</v>
          </cell>
          <cell r="C2" t="str">
            <v>000</v>
          </cell>
          <cell r="D2" t="str">
            <v>000</v>
          </cell>
          <cell r="E2" t="str">
            <v>000</v>
          </cell>
          <cell r="F2" t="str">
            <v>000</v>
          </cell>
          <cell r="G2" t="str">
            <v>000</v>
          </cell>
          <cell r="H2" t="str">
            <v>000</v>
          </cell>
          <cell r="I2" t="str">
            <v>000</v>
          </cell>
          <cell r="J2" t="str">
            <v>000</v>
          </cell>
          <cell r="K2" t="str">
            <v>000</v>
          </cell>
          <cell r="L2" t="str">
            <v>000</v>
          </cell>
          <cell r="M2" t="str">
            <v>000</v>
          </cell>
          <cell r="N2" t="str">
            <v>000</v>
          </cell>
          <cell r="O2" t="str">
            <v>000</v>
          </cell>
          <cell r="P2" t="str">
            <v>000</v>
          </cell>
          <cell r="Q2" t="str">
            <v>000</v>
          </cell>
          <cell r="R2" t="str">
            <v>000</v>
          </cell>
          <cell r="S2" t="str">
            <v>000</v>
          </cell>
          <cell r="T2" t="str">
            <v>000</v>
          </cell>
          <cell r="U2" t="str">
            <v>000</v>
          </cell>
          <cell r="V2" t="str">
            <v>000</v>
          </cell>
          <cell r="W2" t="str">
            <v>000</v>
          </cell>
          <cell r="X2" t="str">
            <v>000</v>
          </cell>
          <cell r="Y2" t="str">
            <v>000</v>
          </cell>
          <cell r="Z2" t="str">
            <v>000</v>
          </cell>
          <cell r="AA2" t="str">
            <v>000</v>
          </cell>
          <cell r="AB2" t="str">
            <v>000</v>
          </cell>
          <cell r="AC2" t="str">
            <v>000</v>
          </cell>
          <cell r="AD2" t="str">
            <v>000</v>
          </cell>
          <cell r="AE2" t="str">
            <v>000</v>
          </cell>
          <cell r="AF2" t="str">
            <v>000</v>
          </cell>
          <cell r="AG2" t="str">
            <v>000</v>
          </cell>
          <cell r="AH2" t="str">
            <v>000</v>
          </cell>
          <cell r="AI2" t="str">
            <v>000</v>
          </cell>
          <cell r="AJ2" t="str">
            <v>000</v>
          </cell>
          <cell r="AK2" t="str">
            <v>000</v>
          </cell>
          <cell r="AL2" t="str">
            <v>000</v>
          </cell>
          <cell r="AM2" t="str">
            <v>000</v>
          </cell>
          <cell r="AN2" t="str">
            <v>000</v>
          </cell>
          <cell r="AO2" t="str">
            <v>000</v>
          </cell>
          <cell r="AP2" t="str">
            <v>000</v>
          </cell>
          <cell r="AQ2" t="str">
            <v>000</v>
          </cell>
          <cell r="AR2" t="str">
            <v>000</v>
          </cell>
          <cell r="AS2" t="str">
            <v>000</v>
          </cell>
          <cell r="AT2" t="str">
            <v>000</v>
          </cell>
          <cell r="AU2" t="str">
            <v>000</v>
          </cell>
          <cell r="AV2" t="str">
            <v>000</v>
          </cell>
          <cell r="AW2" t="str">
            <v>000</v>
          </cell>
          <cell r="AX2" t="str">
            <v>000</v>
          </cell>
          <cell r="AY2" t="str">
            <v>000</v>
          </cell>
          <cell r="AZ2" t="str">
            <v>000</v>
          </cell>
          <cell r="BA2" t="str">
            <v>000</v>
          </cell>
          <cell r="BB2" t="str">
            <v>000</v>
          </cell>
          <cell r="BC2" t="str">
            <v>000</v>
          </cell>
          <cell r="BD2" t="str">
            <v>000</v>
          </cell>
          <cell r="BE2" t="str">
            <v>000</v>
          </cell>
          <cell r="BF2" t="str">
            <v>000</v>
          </cell>
          <cell r="BG2" t="str">
            <v>000</v>
          </cell>
          <cell r="BH2" t="str">
            <v>000</v>
          </cell>
          <cell r="BI2" t="str">
            <v>000</v>
          </cell>
          <cell r="BJ2" t="str">
            <v>000</v>
          </cell>
          <cell r="BK2" t="str">
            <v>000</v>
          </cell>
          <cell r="BL2" t="str">
            <v>000</v>
          </cell>
          <cell r="BM2" t="str">
            <v>000</v>
          </cell>
          <cell r="BN2" t="str">
            <v>000</v>
          </cell>
          <cell r="BO2" t="str">
            <v>000</v>
          </cell>
          <cell r="BP2" t="str">
            <v>000</v>
          </cell>
          <cell r="BQ2" t="str">
            <v>000</v>
          </cell>
          <cell r="BR2" t="str">
            <v>000</v>
          </cell>
          <cell r="BS2" t="str">
            <v>000</v>
          </cell>
          <cell r="BT2" t="str">
            <v>000</v>
          </cell>
          <cell r="BU2" t="str">
            <v>000</v>
          </cell>
          <cell r="BV2" t="str">
            <v>000</v>
          </cell>
          <cell r="BW2" t="str">
            <v>000</v>
          </cell>
          <cell r="BX2" t="str">
            <v>000</v>
          </cell>
          <cell r="BY2" t="str">
            <v>000</v>
          </cell>
          <cell r="BZ2" t="str">
            <v>000</v>
          </cell>
          <cell r="CA2" t="str">
            <v>000</v>
          </cell>
          <cell r="CB2" t="str">
            <v>000</v>
          </cell>
          <cell r="CC2" t="str">
            <v>000</v>
          </cell>
          <cell r="CD2" t="str">
            <v>000</v>
          </cell>
          <cell r="CE2" t="str">
            <v>000</v>
          </cell>
          <cell r="CF2" t="str">
            <v>000</v>
          </cell>
          <cell r="CG2" t="str">
            <v>000</v>
          </cell>
          <cell r="CH2" t="str">
            <v>000</v>
          </cell>
          <cell r="CI2" t="str">
            <v>000</v>
          </cell>
          <cell r="CJ2" t="str">
            <v>000</v>
          </cell>
          <cell r="CK2" t="str">
            <v>000</v>
          </cell>
          <cell r="CL2" t="str">
            <v>000</v>
          </cell>
          <cell r="CM2" t="str">
            <v>000</v>
          </cell>
          <cell r="CN2" t="str">
            <v>000</v>
          </cell>
          <cell r="CO2" t="str">
            <v>000</v>
          </cell>
          <cell r="CP2" t="str">
            <v>000</v>
          </cell>
          <cell r="CQ2" t="str">
            <v>000</v>
          </cell>
          <cell r="CR2" t="str">
            <v>000</v>
          </cell>
          <cell r="CS2" t="str">
            <v>000</v>
          </cell>
          <cell r="CT2" t="str">
            <v>000</v>
          </cell>
          <cell r="CU2" t="str">
            <v>000</v>
          </cell>
          <cell r="CV2" t="str">
            <v>000</v>
          </cell>
          <cell r="CW2" t="str">
            <v>000</v>
          </cell>
          <cell r="CX2" t="str">
            <v>000</v>
          </cell>
          <cell r="CY2" t="str">
            <v>000</v>
          </cell>
          <cell r="CZ2" t="str">
            <v>000</v>
          </cell>
          <cell r="DA2" t="str">
            <v>000</v>
          </cell>
          <cell r="DB2" t="str">
            <v>000</v>
          </cell>
          <cell r="DC2" t="str">
            <v>000</v>
          </cell>
          <cell r="DD2" t="str">
            <v>000</v>
          </cell>
          <cell r="DE2" t="str">
            <v>000</v>
          </cell>
          <cell r="DF2" t="str">
            <v>000</v>
          </cell>
          <cell r="DG2" t="str">
            <v>000</v>
          </cell>
          <cell r="DH2" t="str">
            <v>000</v>
          </cell>
          <cell r="DI2" t="str">
            <v>000</v>
          </cell>
          <cell r="DJ2" t="str">
            <v>000</v>
          </cell>
          <cell r="DK2" t="str">
            <v>000</v>
          </cell>
          <cell r="DL2" t="str">
            <v>000</v>
          </cell>
          <cell r="DM2" t="str">
            <v>000</v>
          </cell>
          <cell r="DN2" t="str">
            <v>000</v>
          </cell>
          <cell r="DO2" t="str">
            <v>000</v>
          </cell>
          <cell r="DP2" t="str">
            <v>000</v>
          </cell>
          <cell r="DQ2" t="str">
            <v>000</v>
          </cell>
          <cell r="DR2" t="str">
            <v>000</v>
          </cell>
          <cell r="DS2" t="str">
            <v>000</v>
          </cell>
          <cell r="DT2" t="str">
            <v>000</v>
          </cell>
          <cell r="DU2" t="str">
            <v>000</v>
          </cell>
          <cell r="DV2" t="str">
            <v>000</v>
          </cell>
          <cell r="DW2" t="str">
            <v>000</v>
          </cell>
          <cell r="DX2" t="str">
            <v>000</v>
          </cell>
          <cell r="DY2" t="str">
            <v>000</v>
          </cell>
          <cell r="DZ2" t="str">
            <v>000</v>
          </cell>
          <cell r="EA2" t="str">
            <v>000</v>
          </cell>
          <cell r="EB2" t="str">
            <v>000</v>
          </cell>
          <cell r="EC2" t="str">
            <v>000</v>
          </cell>
          <cell r="ED2" t="str">
            <v>000</v>
          </cell>
          <cell r="EE2" t="str">
            <v>000</v>
          </cell>
          <cell r="EF2" t="str">
            <v>000</v>
          </cell>
          <cell r="EG2" t="str">
            <v>000</v>
          </cell>
          <cell r="EH2" t="str">
            <v>000</v>
          </cell>
          <cell r="EI2" t="str">
            <v>000</v>
          </cell>
          <cell r="EJ2" t="str">
            <v>000</v>
          </cell>
          <cell r="EK2" t="str">
            <v>000</v>
          </cell>
          <cell r="EL2" t="str">
            <v>000</v>
          </cell>
          <cell r="EM2" t="str">
            <v>000</v>
          </cell>
          <cell r="EN2" t="str">
            <v>000</v>
          </cell>
          <cell r="EO2" t="str">
            <v>000</v>
          </cell>
          <cell r="EP2" t="str">
            <v>000</v>
          </cell>
          <cell r="EQ2" t="str">
            <v>000</v>
          </cell>
          <cell r="ER2" t="str">
            <v>000</v>
          </cell>
          <cell r="ES2" t="str">
            <v>000</v>
          </cell>
          <cell r="ET2" t="str">
            <v>000</v>
          </cell>
          <cell r="EU2" t="str">
            <v>000</v>
          </cell>
          <cell r="EV2" t="str">
            <v>000</v>
          </cell>
          <cell r="EW2" t="str">
            <v>000</v>
          </cell>
          <cell r="EX2" t="str">
            <v>000</v>
          </cell>
          <cell r="EY2" t="str">
            <v>000</v>
          </cell>
          <cell r="EZ2" t="str">
            <v>000</v>
          </cell>
          <cell r="FA2" t="str">
            <v>000</v>
          </cell>
          <cell r="FB2" t="str">
            <v>000</v>
          </cell>
          <cell r="FC2" t="str">
            <v>000</v>
          </cell>
          <cell r="FD2" t="str">
            <v>000</v>
          </cell>
          <cell r="FE2" t="str">
            <v>000</v>
          </cell>
          <cell r="FF2" t="str">
            <v>000</v>
          </cell>
          <cell r="FG2" t="str">
            <v>000</v>
          </cell>
          <cell r="FH2" t="str">
            <v>000</v>
          </cell>
          <cell r="FI2" t="str">
            <v>000</v>
          </cell>
          <cell r="FJ2" t="str">
            <v>000</v>
          </cell>
          <cell r="FK2" t="str">
            <v>000</v>
          </cell>
          <cell r="FL2" t="str">
            <v>000</v>
          </cell>
          <cell r="FM2" t="str">
            <v>000</v>
          </cell>
          <cell r="FN2" t="str">
            <v>000</v>
          </cell>
          <cell r="FO2" t="str">
            <v>000</v>
          </cell>
          <cell r="FP2" t="str">
            <v>000</v>
          </cell>
          <cell r="FQ2" t="str">
            <v>000</v>
          </cell>
          <cell r="FR2" t="str">
            <v>000</v>
          </cell>
          <cell r="FS2" t="str">
            <v>000</v>
          </cell>
          <cell r="FT2" t="str">
            <v>000</v>
          </cell>
          <cell r="FU2" t="str">
            <v>000</v>
          </cell>
          <cell r="FV2" t="str">
            <v>000</v>
          </cell>
          <cell r="FW2" t="str">
            <v>000</v>
          </cell>
        </row>
        <row r="3">
          <cell r="B3" t="str">
            <v>Original</v>
          </cell>
          <cell r="C3" t="str">
            <v>Original</v>
          </cell>
          <cell r="D3" t="str">
            <v>Original</v>
          </cell>
          <cell r="E3" t="str">
            <v>Original</v>
          </cell>
          <cell r="F3" t="str">
            <v>Original</v>
          </cell>
          <cell r="G3" t="str">
            <v>Original</v>
          </cell>
          <cell r="H3" t="str">
            <v>Original</v>
          </cell>
          <cell r="I3" t="str">
            <v>Original</v>
          </cell>
          <cell r="J3" t="str">
            <v>Original</v>
          </cell>
          <cell r="K3" t="str">
            <v>Original</v>
          </cell>
          <cell r="L3" t="str">
            <v>Original</v>
          </cell>
          <cell r="M3" t="str">
            <v>Original</v>
          </cell>
          <cell r="N3" t="str">
            <v>Original</v>
          </cell>
          <cell r="O3" t="str">
            <v>Original</v>
          </cell>
          <cell r="P3" t="str">
            <v>Original</v>
          </cell>
          <cell r="Q3" t="str">
            <v>Original</v>
          </cell>
          <cell r="R3" t="str">
            <v>Original</v>
          </cell>
          <cell r="S3" t="str">
            <v>Original</v>
          </cell>
          <cell r="T3" t="str">
            <v>Original</v>
          </cell>
          <cell r="U3" t="str">
            <v>Original</v>
          </cell>
          <cell r="V3" t="str">
            <v>Original</v>
          </cell>
          <cell r="W3" t="str">
            <v>Original</v>
          </cell>
          <cell r="X3" t="str">
            <v>Original</v>
          </cell>
          <cell r="Y3" t="str">
            <v>Original</v>
          </cell>
          <cell r="Z3" t="str">
            <v>Original</v>
          </cell>
          <cell r="AA3" t="str">
            <v>Original</v>
          </cell>
          <cell r="AB3" t="str">
            <v>Original</v>
          </cell>
          <cell r="AC3" t="str">
            <v>Original</v>
          </cell>
          <cell r="AD3" t="str">
            <v>Original</v>
          </cell>
          <cell r="AE3" t="str">
            <v>Original</v>
          </cell>
          <cell r="AF3" t="str">
            <v>Original</v>
          </cell>
          <cell r="AG3" t="str">
            <v>Original</v>
          </cell>
          <cell r="AH3" t="str">
            <v>Original</v>
          </cell>
          <cell r="AI3" t="str">
            <v>Original</v>
          </cell>
          <cell r="AJ3" t="str">
            <v>Original</v>
          </cell>
          <cell r="AK3" t="str">
            <v>Original</v>
          </cell>
          <cell r="AL3" t="str">
            <v>Original</v>
          </cell>
          <cell r="AM3" t="str">
            <v>Original</v>
          </cell>
          <cell r="AN3" t="str">
            <v>Original</v>
          </cell>
          <cell r="AO3" t="str">
            <v>Original</v>
          </cell>
          <cell r="AP3" t="str">
            <v>Original</v>
          </cell>
          <cell r="AQ3" t="str">
            <v>Original</v>
          </cell>
          <cell r="AR3" t="str">
            <v>Original</v>
          </cell>
          <cell r="AS3" t="str">
            <v>Original</v>
          </cell>
          <cell r="AT3" t="str">
            <v>Original</v>
          </cell>
          <cell r="AU3" t="str">
            <v>Original</v>
          </cell>
          <cell r="AV3" t="str">
            <v>Original</v>
          </cell>
          <cell r="AW3" t="str">
            <v>Original</v>
          </cell>
          <cell r="AX3" t="str">
            <v>Original</v>
          </cell>
          <cell r="AY3" t="str">
            <v>Original</v>
          </cell>
          <cell r="AZ3" t="str">
            <v>Original</v>
          </cell>
          <cell r="BA3" t="str">
            <v>Original</v>
          </cell>
          <cell r="BB3" t="str">
            <v>Original</v>
          </cell>
          <cell r="BC3" t="str">
            <v>Original</v>
          </cell>
          <cell r="BD3" t="str">
            <v>Original</v>
          </cell>
          <cell r="BE3" t="str">
            <v>Original</v>
          </cell>
          <cell r="BF3" t="str">
            <v>Original</v>
          </cell>
          <cell r="BG3" t="str">
            <v>Original</v>
          </cell>
          <cell r="BH3" t="str">
            <v>Original</v>
          </cell>
          <cell r="BI3" t="str">
            <v>Original</v>
          </cell>
          <cell r="BJ3" t="str">
            <v>Original</v>
          </cell>
          <cell r="BK3" t="str">
            <v>Original</v>
          </cell>
          <cell r="BL3" t="str">
            <v>Original</v>
          </cell>
          <cell r="BM3" t="str">
            <v>Original</v>
          </cell>
          <cell r="BN3" t="str">
            <v>Original</v>
          </cell>
          <cell r="BO3" t="str">
            <v>Original</v>
          </cell>
          <cell r="BP3" t="str">
            <v>Original</v>
          </cell>
          <cell r="BQ3" t="str">
            <v>Original</v>
          </cell>
          <cell r="BR3" t="str">
            <v>Original</v>
          </cell>
          <cell r="BS3" t="str">
            <v>Original</v>
          </cell>
          <cell r="BT3" t="str">
            <v>Original</v>
          </cell>
          <cell r="BU3" t="str">
            <v>Original</v>
          </cell>
          <cell r="BV3" t="str">
            <v>Original</v>
          </cell>
          <cell r="BW3" t="str">
            <v>Original</v>
          </cell>
          <cell r="BX3" t="str">
            <v>Original</v>
          </cell>
          <cell r="BY3" t="str">
            <v>Original</v>
          </cell>
          <cell r="BZ3" t="str">
            <v>Original</v>
          </cell>
          <cell r="CA3" t="str">
            <v>Original</v>
          </cell>
          <cell r="CB3" t="str">
            <v>Original</v>
          </cell>
          <cell r="CC3" t="str">
            <v>Original</v>
          </cell>
          <cell r="CD3" t="str">
            <v>Original</v>
          </cell>
          <cell r="CE3" t="str">
            <v>Original</v>
          </cell>
          <cell r="CF3" t="str">
            <v>Original</v>
          </cell>
          <cell r="CG3" t="str">
            <v>Original</v>
          </cell>
          <cell r="CH3" t="str">
            <v>Original</v>
          </cell>
          <cell r="CI3" t="str">
            <v>Original</v>
          </cell>
          <cell r="CJ3" t="str">
            <v>Original</v>
          </cell>
          <cell r="CK3" t="str">
            <v>Original</v>
          </cell>
          <cell r="CL3" t="str">
            <v>Original</v>
          </cell>
          <cell r="CM3" t="str">
            <v>Original</v>
          </cell>
          <cell r="CN3" t="str">
            <v>Original</v>
          </cell>
          <cell r="CO3" t="str">
            <v>Original</v>
          </cell>
          <cell r="CP3" t="str">
            <v>Original</v>
          </cell>
          <cell r="CQ3" t="str">
            <v>Original</v>
          </cell>
          <cell r="CR3" t="str">
            <v>Original</v>
          </cell>
          <cell r="CS3" t="str">
            <v>Original</v>
          </cell>
          <cell r="CT3" t="str">
            <v>Original</v>
          </cell>
          <cell r="CU3" t="str">
            <v>Original</v>
          </cell>
          <cell r="CV3" t="str">
            <v>Original</v>
          </cell>
          <cell r="CW3" t="str">
            <v>Original</v>
          </cell>
          <cell r="CX3" t="str">
            <v>Original</v>
          </cell>
          <cell r="CY3" t="str">
            <v>Original</v>
          </cell>
          <cell r="CZ3" t="str">
            <v>Original</v>
          </cell>
          <cell r="DA3" t="str">
            <v>Original</v>
          </cell>
          <cell r="DB3" t="str">
            <v>Original</v>
          </cell>
          <cell r="DC3" t="str">
            <v>Original</v>
          </cell>
          <cell r="DD3" t="str">
            <v>Original</v>
          </cell>
          <cell r="DE3" t="str">
            <v>Original</v>
          </cell>
          <cell r="DF3" t="str">
            <v>Original</v>
          </cell>
          <cell r="DG3" t="str">
            <v>Original</v>
          </cell>
          <cell r="DH3" t="str">
            <v>Original</v>
          </cell>
          <cell r="DI3" t="str">
            <v>Original</v>
          </cell>
          <cell r="DJ3" t="str">
            <v>Original</v>
          </cell>
          <cell r="DK3" t="str">
            <v>Original</v>
          </cell>
          <cell r="DL3" t="str">
            <v>Original</v>
          </cell>
          <cell r="DM3" t="str">
            <v>Original</v>
          </cell>
          <cell r="DN3" t="str">
            <v>Original</v>
          </cell>
          <cell r="DO3" t="str">
            <v>Original</v>
          </cell>
          <cell r="DP3" t="str">
            <v>Original</v>
          </cell>
          <cell r="DQ3" t="str">
            <v>Original</v>
          </cell>
          <cell r="DR3" t="str">
            <v>Original</v>
          </cell>
          <cell r="DS3" t="str">
            <v>Original</v>
          </cell>
          <cell r="DT3" t="str">
            <v>Original</v>
          </cell>
          <cell r="DU3" t="str">
            <v>Original</v>
          </cell>
          <cell r="DV3" t="str">
            <v>Original</v>
          </cell>
          <cell r="DW3" t="str">
            <v>Original</v>
          </cell>
          <cell r="DX3" t="str">
            <v>Original</v>
          </cell>
          <cell r="DY3" t="str">
            <v>Original</v>
          </cell>
          <cell r="DZ3" t="str">
            <v>Original</v>
          </cell>
          <cell r="EA3" t="str">
            <v>Original</v>
          </cell>
          <cell r="EB3" t="str">
            <v>Original</v>
          </cell>
          <cell r="EC3" t="str">
            <v>Original</v>
          </cell>
          <cell r="ED3" t="str">
            <v>Original</v>
          </cell>
          <cell r="EE3" t="str">
            <v>Original</v>
          </cell>
          <cell r="EF3" t="str">
            <v>Original</v>
          </cell>
          <cell r="EG3" t="str">
            <v>Original</v>
          </cell>
          <cell r="EH3" t="str">
            <v>Original</v>
          </cell>
          <cell r="EI3" t="str">
            <v>Original</v>
          </cell>
          <cell r="EJ3" t="str">
            <v>Original</v>
          </cell>
          <cell r="EK3" t="str">
            <v>Original</v>
          </cell>
          <cell r="EL3" t="str">
            <v>Original</v>
          </cell>
          <cell r="EM3" t="str">
            <v>Original</v>
          </cell>
          <cell r="EN3" t="str">
            <v>Original</v>
          </cell>
          <cell r="EO3" t="str">
            <v>Original</v>
          </cell>
          <cell r="EP3" t="str">
            <v>Original</v>
          </cell>
          <cell r="EQ3" t="str">
            <v>Original</v>
          </cell>
          <cell r="ER3" t="str">
            <v>Original</v>
          </cell>
          <cell r="ES3" t="str">
            <v>Original</v>
          </cell>
          <cell r="ET3" t="str">
            <v>Original</v>
          </cell>
          <cell r="EU3" t="str">
            <v>Original</v>
          </cell>
          <cell r="EV3" t="str">
            <v>Original</v>
          </cell>
          <cell r="EW3" t="str">
            <v>Original</v>
          </cell>
          <cell r="EX3" t="str">
            <v>Original</v>
          </cell>
          <cell r="EY3" t="str">
            <v>Original</v>
          </cell>
          <cell r="EZ3" t="str">
            <v>Original</v>
          </cell>
          <cell r="FA3" t="str">
            <v>Original</v>
          </cell>
          <cell r="FB3" t="str">
            <v>Original</v>
          </cell>
          <cell r="FC3" t="str">
            <v>Original</v>
          </cell>
          <cell r="FD3" t="str">
            <v>Original</v>
          </cell>
          <cell r="FE3" t="str">
            <v>Original</v>
          </cell>
          <cell r="FF3" t="str">
            <v>Original</v>
          </cell>
          <cell r="FG3" t="str">
            <v>Original</v>
          </cell>
          <cell r="FH3" t="str">
            <v>Original</v>
          </cell>
          <cell r="FI3" t="str">
            <v>Original</v>
          </cell>
          <cell r="FJ3" t="str">
            <v>Original</v>
          </cell>
          <cell r="FK3" t="str">
            <v>Original</v>
          </cell>
          <cell r="FL3" t="str">
            <v>Original</v>
          </cell>
          <cell r="FM3" t="str">
            <v>Original</v>
          </cell>
          <cell r="FN3" t="str">
            <v>Original</v>
          </cell>
          <cell r="FO3" t="str">
            <v>Original</v>
          </cell>
          <cell r="FP3" t="str">
            <v>Original</v>
          </cell>
          <cell r="FQ3" t="str">
            <v>Original</v>
          </cell>
          <cell r="FR3" t="str">
            <v>Original</v>
          </cell>
          <cell r="FS3" t="str">
            <v>Original</v>
          </cell>
          <cell r="FT3" t="str">
            <v>Original</v>
          </cell>
          <cell r="FU3" t="str">
            <v>Original</v>
          </cell>
          <cell r="FV3" t="str">
            <v>Original</v>
          </cell>
          <cell r="FW3" t="str">
            <v>Original</v>
          </cell>
        </row>
        <row r="4">
          <cell r="B4" t="str">
            <v>STOCK</v>
          </cell>
          <cell r="C4" t="str">
            <v>STOCK</v>
          </cell>
          <cell r="D4" t="str">
            <v>STOCK</v>
          </cell>
          <cell r="E4" t="str">
            <v>STOCK</v>
          </cell>
          <cell r="F4" t="str">
            <v>STOCK</v>
          </cell>
          <cell r="G4" t="str">
            <v>STOCK</v>
          </cell>
          <cell r="H4" t="str">
            <v>STOCK</v>
          </cell>
          <cell r="I4" t="str">
            <v>STOCK</v>
          </cell>
          <cell r="J4" t="str">
            <v>STOCK</v>
          </cell>
          <cell r="K4" t="str">
            <v>STOCK</v>
          </cell>
          <cell r="L4" t="str">
            <v>STOCK</v>
          </cell>
          <cell r="M4" t="str">
            <v>STOCK</v>
          </cell>
          <cell r="N4" t="str">
            <v>STOCK</v>
          </cell>
          <cell r="O4" t="str">
            <v>STOCK</v>
          </cell>
          <cell r="P4" t="str">
            <v>STOCK</v>
          </cell>
          <cell r="Q4" t="str">
            <v>STOCK</v>
          </cell>
          <cell r="R4" t="str">
            <v>STOCK</v>
          </cell>
          <cell r="S4" t="str">
            <v>STOCK</v>
          </cell>
          <cell r="T4" t="str">
            <v>STOCK</v>
          </cell>
          <cell r="U4" t="str">
            <v>STOCK</v>
          </cell>
          <cell r="V4" t="str">
            <v>STOCK</v>
          </cell>
          <cell r="W4" t="str">
            <v>STOCK</v>
          </cell>
          <cell r="X4" t="str">
            <v>STOCK</v>
          </cell>
          <cell r="Y4" t="str">
            <v>STOCK</v>
          </cell>
          <cell r="Z4" t="str">
            <v>STOCK</v>
          </cell>
          <cell r="AA4" t="str">
            <v>STOCK</v>
          </cell>
          <cell r="AB4" t="str">
            <v>STOCK</v>
          </cell>
          <cell r="AC4" t="str">
            <v>STOCK</v>
          </cell>
          <cell r="AD4" t="str">
            <v>STOCK</v>
          </cell>
          <cell r="AE4" t="str">
            <v>STOCK</v>
          </cell>
          <cell r="AF4" t="str">
            <v>STOCK</v>
          </cell>
          <cell r="AG4" t="str">
            <v>STOCK</v>
          </cell>
          <cell r="AH4" t="str">
            <v>STOCK</v>
          </cell>
          <cell r="AI4" t="str">
            <v>STOCK</v>
          </cell>
          <cell r="AJ4" t="str">
            <v>STOCK</v>
          </cell>
          <cell r="AK4" t="str">
            <v>STOCK</v>
          </cell>
          <cell r="AL4" t="str">
            <v>STOCK</v>
          </cell>
          <cell r="AM4" t="str">
            <v>STOCK</v>
          </cell>
          <cell r="AN4" t="str">
            <v>STOCK</v>
          </cell>
          <cell r="AO4" t="str">
            <v>STOCK</v>
          </cell>
          <cell r="AP4" t="str">
            <v>STOCK</v>
          </cell>
          <cell r="AQ4" t="str">
            <v>STOCK</v>
          </cell>
          <cell r="AR4" t="str">
            <v>STOCK</v>
          </cell>
          <cell r="AS4" t="str">
            <v>STOCK</v>
          </cell>
          <cell r="AT4" t="str">
            <v>STOCK</v>
          </cell>
          <cell r="AU4" t="str">
            <v>STOCK</v>
          </cell>
          <cell r="AV4" t="str">
            <v>STOCK</v>
          </cell>
          <cell r="AW4" t="str">
            <v>STOCK</v>
          </cell>
          <cell r="AX4" t="str">
            <v>STOCK</v>
          </cell>
          <cell r="AY4" t="str">
            <v>STOCK</v>
          </cell>
          <cell r="AZ4" t="str">
            <v>STOCK</v>
          </cell>
          <cell r="BA4" t="str">
            <v>STOCK</v>
          </cell>
          <cell r="BB4" t="str">
            <v>STOCK</v>
          </cell>
          <cell r="BC4" t="str">
            <v>STOCK</v>
          </cell>
          <cell r="BD4" t="str">
            <v>STOCK</v>
          </cell>
          <cell r="BE4" t="str">
            <v>STOCK</v>
          </cell>
          <cell r="BF4" t="str">
            <v>STOCK</v>
          </cell>
          <cell r="BG4" t="str">
            <v>STOCK</v>
          </cell>
          <cell r="BH4" t="str">
            <v>STOCK</v>
          </cell>
          <cell r="BI4" t="str">
            <v>STOCK</v>
          </cell>
          <cell r="BJ4" t="str">
            <v>STOCK</v>
          </cell>
          <cell r="BK4" t="str">
            <v>STOCK</v>
          </cell>
          <cell r="BL4" t="str">
            <v>STOCK</v>
          </cell>
          <cell r="BM4" t="str">
            <v>STOCK</v>
          </cell>
          <cell r="BN4" t="str">
            <v>STOCK</v>
          </cell>
          <cell r="BO4" t="str">
            <v>STOCK</v>
          </cell>
          <cell r="BP4" t="str">
            <v>STOCK</v>
          </cell>
          <cell r="BQ4" t="str">
            <v>STOCK</v>
          </cell>
          <cell r="BR4" t="str">
            <v>STOCK</v>
          </cell>
          <cell r="BS4" t="str">
            <v>STOCK</v>
          </cell>
          <cell r="BT4" t="str">
            <v>STOCK</v>
          </cell>
          <cell r="BU4" t="str">
            <v>STOCK</v>
          </cell>
          <cell r="BV4" t="str">
            <v>STOCK</v>
          </cell>
          <cell r="BW4" t="str">
            <v>STOCK</v>
          </cell>
          <cell r="BX4" t="str">
            <v>STOCK</v>
          </cell>
          <cell r="BY4" t="str">
            <v>STOCK</v>
          </cell>
          <cell r="BZ4" t="str">
            <v>STOCK</v>
          </cell>
          <cell r="CA4" t="str">
            <v>STOCK</v>
          </cell>
          <cell r="CB4" t="str">
            <v>STOCK</v>
          </cell>
          <cell r="CC4" t="str">
            <v>STOCK</v>
          </cell>
          <cell r="CD4" t="str">
            <v>STOCK</v>
          </cell>
          <cell r="CE4" t="str">
            <v>STOCK</v>
          </cell>
          <cell r="CF4" t="str">
            <v>STOCK</v>
          </cell>
          <cell r="CG4" t="str">
            <v>STOCK</v>
          </cell>
          <cell r="CH4" t="str">
            <v>STOCK</v>
          </cell>
          <cell r="CI4" t="str">
            <v>STOCK</v>
          </cell>
          <cell r="CJ4" t="str">
            <v>STOCK</v>
          </cell>
          <cell r="CK4" t="str">
            <v>STOCK</v>
          </cell>
          <cell r="CL4" t="str">
            <v>STOCK</v>
          </cell>
          <cell r="CM4" t="str">
            <v>STOCK</v>
          </cell>
          <cell r="CN4" t="str">
            <v>STOCK</v>
          </cell>
          <cell r="CO4" t="str">
            <v>STOCK</v>
          </cell>
          <cell r="CP4" t="str">
            <v>STOCK</v>
          </cell>
          <cell r="CQ4" t="str">
            <v>STOCK</v>
          </cell>
          <cell r="CR4" t="str">
            <v>STOCK</v>
          </cell>
          <cell r="CS4" t="str">
            <v>STOCK</v>
          </cell>
          <cell r="CT4" t="str">
            <v>STOCK</v>
          </cell>
          <cell r="CU4" t="str">
            <v>STOCK</v>
          </cell>
          <cell r="CV4" t="str">
            <v>STOCK</v>
          </cell>
          <cell r="CW4" t="str">
            <v>STOCK</v>
          </cell>
          <cell r="CX4" t="str">
            <v>STOCK</v>
          </cell>
          <cell r="CY4" t="str">
            <v>STOCK</v>
          </cell>
          <cell r="CZ4" t="str">
            <v>STOCK</v>
          </cell>
          <cell r="DA4" t="str">
            <v>STOCK</v>
          </cell>
          <cell r="DB4" t="str">
            <v>STOCK</v>
          </cell>
          <cell r="DC4" t="str">
            <v>STOCK</v>
          </cell>
          <cell r="DD4" t="str">
            <v>STOCK</v>
          </cell>
          <cell r="DE4" t="str">
            <v>STOCK</v>
          </cell>
          <cell r="DF4" t="str">
            <v>STOCK</v>
          </cell>
          <cell r="DG4" t="str">
            <v>STOCK</v>
          </cell>
          <cell r="DH4" t="str">
            <v>STOCK</v>
          </cell>
          <cell r="DI4" t="str">
            <v>STOCK</v>
          </cell>
          <cell r="DJ4" t="str">
            <v>STOCK</v>
          </cell>
          <cell r="DK4" t="str">
            <v>STOCK</v>
          </cell>
          <cell r="DL4" t="str">
            <v>STOCK</v>
          </cell>
          <cell r="DM4" t="str">
            <v>STOCK</v>
          </cell>
          <cell r="DN4" t="str">
            <v>STOCK</v>
          </cell>
          <cell r="DO4" t="str">
            <v>STOCK</v>
          </cell>
          <cell r="DP4" t="str">
            <v>STOCK</v>
          </cell>
          <cell r="DQ4" t="str">
            <v>STOCK</v>
          </cell>
          <cell r="DR4" t="str">
            <v>STOCK</v>
          </cell>
          <cell r="DS4" t="str">
            <v>STOCK</v>
          </cell>
          <cell r="DT4" t="str">
            <v>STOCK</v>
          </cell>
          <cell r="DU4" t="str">
            <v>STOCK</v>
          </cell>
          <cell r="DV4" t="str">
            <v>STOCK</v>
          </cell>
          <cell r="DW4" t="str">
            <v>STOCK</v>
          </cell>
          <cell r="DX4" t="str">
            <v>STOCK</v>
          </cell>
          <cell r="DY4" t="str">
            <v>STOCK</v>
          </cell>
          <cell r="DZ4" t="str">
            <v>STOCK</v>
          </cell>
          <cell r="EA4" t="str">
            <v>STOCK</v>
          </cell>
          <cell r="EB4" t="str">
            <v>STOCK</v>
          </cell>
          <cell r="EC4" t="str">
            <v>STOCK</v>
          </cell>
          <cell r="ED4" t="str">
            <v>STOCK</v>
          </cell>
          <cell r="EE4" t="str">
            <v>STOCK</v>
          </cell>
          <cell r="EF4" t="str">
            <v>STOCK</v>
          </cell>
          <cell r="EG4" t="str">
            <v>STOCK</v>
          </cell>
          <cell r="EH4" t="str">
            <v>STOCK</v>
          </cell>
          <cell r="EI4" t="str">
            <v>STOCK</v>
          </cell>
          <cell r="EJ4" t="str">
            <v>STOCK</v>
          </cell>
          <cell r="EK4" t="str">
            <v>STOCK</v>
          </cell>
          <cell r="EL4" t="str">
            <v>STOCK</v>
          </cell>
          <cell r="EM4" t="str">
            <v>STOCK</v>
          </cell>
          <cell r="EN4" t="str">
            <v>STOCK</v>
          </cell>
          <cell r="EO4" t="str">
            <v>STOCK</v>
          </cell>
          <cell r="EP4" t="str">
            <v>STOCK</v>
          </cell>
          <cell r="EQ4" t="str">
            <v>STOCK</v>
          </cell>
          <cell r="ER4" t="str">
            <v>STOCK</v>
          </cell>
          <cell r="ES4" t="str">
            <v>STOCK</v>
          </cell>
          <cell r="ET4" t="str">
            <v>STOCK</v>
          </cell>
          <cell r="EU4" t="str">
            <v>STOCK</v>
          </cell>
          <cell r="EV4" t="str">
            <v>STOCK</v>
          </cell>
          <cell r="EW4" t="str">
            <v>STOCK</v>
          </cell>
          <cell r="EX4" t="str">
            <v>STOCK</v>
          </cell>
          <cell r="EY4" t="str">
            <v>STOCK</v>
          </cell>
          <cell r="EZ4" t="str">
            <v>STOCK</v>
          </cell>
          <cell r="FA4" t="str">
            <v>STOCK</v>
          </cell>
          <cell r="FB4" t="str">
            <v>STOCK</v>
          </cell>
          <cell r="FC4" t="str">
            <v>STOCK</v>
          </cell>
          <cell r="FD4" t="str">
            <v>STOCK</v>
          </cell>
          <cell r="FE4" t="str">
            <v>STOCK</v>
          </cell>
          <cell r="FF4" t="str">
            <v>STOCK</v>
          </cell>
          <cell r="FG4" t="str">
            <v>STOCK</v>
          </cell>
          <cell r="FH4" t="str">
            <v>STOCK</v>
          </cell>
          <cell r="FI4" t="str">
            <v>STOCK</v>
          </cell>
          <cell r="FJ4" t="str">
            <v>STOCK</v>
          </cell>
          <cell r="FK4" t="str">
            <v>STOCK</v>
          </cell>
          <cell r="FL4" t="str">
            <v>STOCK</v>
          </cell>
          <cell r="FM4" t="str">
            <v>STOCK</v>
          </cell>
          <cell r="FN4" t="str">
            <v>STOCK</v>
          </cell>
          <cell r="FO4" t="str">
            <v>STOCK</v>
          </cell>
          <cell r="FP4" t="str">
            <v>STOCK</v>
          </cell>
          <cell r="FQ4" t="str">
            <v>STOCK</v>
          </cell>
          <cell r="FR4" t="str">
            <v>STOCK</v>
          </cell>
          <cell r="FS4" t="str">
            <v>STOCK</v>
          </cell>
          <cell r="FT4" t="str">
            <v>STOCK</v>
          </cell>
          <cell r="FU4" t="str">
            <v>STOCK</v>
          </cell>
          <cell r="FV4" t="str">
            <v>STOCK</v>
          </cell>
          <cell r="FW4" t="str">
            <v>STOCK</v>
          </cell>
        </row>
        <row r="5">
          <cell r="B5" t="str">
            <v>Month</v>
          </cell>
          <cell r="C5" t="str">
            <v>Month</v>
          </cell>
          <cell r="D5" t="str">
            <v>Month</v>
          </cell>
          <cell r="E5" t="str">
            <v>Month</v>
          </cell>
          <cell r="F5" t="str">
            <v>Month</v>
          </cell>
          <cell r="G5" t="str">
            <v>Month</v>
          </cell>
          <cell r="H5" t="str">
            <v>Month</v>
          </cell>
          <cell r="I5" t="str">
            <v>Month</v>
          </cell>
          <cell r="J5" t="str">
            <v>Month</v>
          </cell>
          <cell r="K5" t="str">
            <v>Month</v>
          </cell>
          <cell r="L5" t="str">
            <v>Month</v>
          </cell>
          <cell r="M5" t="str">
            <v>Month</v>
          </cell>
          <cell r="N5" t="str">
            <v>Month</v>
          </cell>
          <cell r="O5" t="str">
            <v>Month</v>
          </cell>
          <cell r="P5" t="str">
            <v>Month</v>
          </cell>
          <cell r="Q5" t="str">
            <v>Month</v>
          </cell>
          <cell r="R5" t="str">
            <v>Month</v>
          </cell>
          <cell r="S5" t="str">
            <v>Month</v>
          </cell>
          <cell r="T5" t="str">
            <v>Month</v>
          </cell>
          <cell r="U5" t="str">
            <v>Month</v>
          </cell>
          <cell r="V5" t="str">
            <v>Month</v>
          </cell>
          <cell r="W5" t="str">
            <v>Month</v>
          </cell>
          <cell r="X5" t="str">
            <v>Month</v>
          </cell>
          <cell r="Y5" t="str">
            <v>Month</v>
          </cell>
          <cell r="Z5" t="str">
            <v>Month</v>
          </cell>
          <cell r="AA5" t="str">
            <v>Month</v>
          </cell>
          <cell r="AB5" t="str">
            <v>Month</v>
          </cell>
          <cell r="AC5" t="str">
            <v>Month</v>
          </cell>
          <cell r="AD5" t="str">
            <v>Month</v>
          </cell>
          <cell r="AE5" t="str">
            <v>Month</v>
          </cell>
          <cell r="AF5" t="str">
            <v>Month</v>
          </cell>
          <cell r="AG5" t="str">
            <v>Month</v>
          </cell>
          <cell r="AH5" t="str">
            <v>Month</v>
          </cell>
          <cell r="AI5" t="str">
            <v>Month</v>
          </cell>
          <cell r="AJ5" t="str">
            <v>Month</v>
          </cell>
          <cell r="AK5" t="str">
            <v>Month</v>
          </cell>
          <cell r="AL5" t="str">
            <v>Month</v>
          </cell>
          <cell r="AM5" t="str">
            <v>Month</v>
          </cell>
          <cell r="AN5" t="str">
            <v>Month</v>
          </cell>
          <cell r="AO5" t="str">
            <v>Month</v>
          </cell>
          <cell r="AP5" t="str">
            <v>Month</v>
          </cell>
          <cell r="AQ5" t="str">
            <v>Month</v>
          </cell>
          <cell r="AR5" t="str">
            <v>Month</v>
          </cell>
          <cell r="AS5" t="str">
            <v>Month</v>
          </cell>
          <cell r="AT5" t="str">
            <v>Month</v>
          </cell>
          <cell r="AU5" t="str">
            <v>Month</v>
          </cell>
          <cell r="AV5" t="str">
            <v>Month</v>
          </cell>
          <cell r="AW5" t="str">
            <v>Month</v>
          </cell>
          <cell r="AX5" t="str">
            <v>Month</v>
          </cell>
          <cell r="AY5" t="str">
            <v>Month</v>
          </cell>
          <cell r="AZ5" t="str">
            <v>Month</v>
          </cell>
          <cell r="BA5" t="str">
            <v>Month</v>
          </cell>
          <cell r="BB5" t="str">
            <v>Month</v>
          </cell>
          <cell r="BC5" t="str">
            <v>Month</v>
          </cell>
          <cell r="BD5" t="str">
            <v>Month</v>
          </cell>
          <cell r="BE5" t="str">
            <v>Month</v>
          </cell>
          <cell r="BF5" t="str">
            <v>Month</v>
          </cell>
          <cell r="BG5" t="str">
            <v>Month</v>
          </cell>
          <cell r="BH5" t="str">
            <v>Month</v>
          </cell>
          <cell r="BI5" t="str">
            <v>Month</v>
          </cell>
          <cell r="BJ5" t="str">
            <v>Month</v>
          </cell>
          <cell r="BK5" t="str">
            <v>Month</v>
          </cell>
          <cell r="BL5" t="str">
            <v>Month</v>
          </cell>
          <cell r="BM5" t="str">
            <v>Month</v>
          </cell>
          <cell r="BN5" t="str">
            <v>Month</v>
          </cell>
          <cell r="BO5" t="str">
            <v>Month</v>
          </cell>
          <cell r="BP5" t="str">
            <v>Month</v>
          </cell>
          <cell r="BQ5" t="str">
            <v>Month</v>
          </cell>
          <cell r="BR5" t="str">
            <v>Month</v>
          </cell>
          <cell r="BS5" t="str">
            <v>Month</v>
          </cell>
          <cell r="BT5" t="str">
            <v>Month</v>
          </cell>
          <cell r="BU5" t="str">
            <v>Month</v>
          </cell>
          <cell r="BV5" t="str">
            <v>Month</v>
          </cell>
          <cell r="BW5" t="str">
            <v>Month</v>
          </cell>
          <cell r="BX5" t="str">
            <v>Month</v>
          </cell>
          <cell r="BY5" t="str">
            <v>Month</v>
          </cell>
          <cell r="BZ5" t="str">
            <v>Month</v>
          </cell>
          <cell r="CA5" t="str">
            <v>Month</v>
          </cell>
          <cell r="CB5" t="str">
            <v>Month</v>
          </cell>
          <cell r="CC5" t="str">
            <v>Month</v>
          </cell>
          <cell r="CD5" t="str">
            <v>Month</v>
          </cell>
          <cell r="CE5" t="str">
            <v>Month</v>
          </cell>
          <cell r="CF5" t="str">
            <v>Month</v>
          </cell>
          <cell r="CG5" t="str">
            <v>Month</v>
          </cell>
          <cell r="CH5" t="str">
            <v>Month</v>
          </cell>
          <cell r="CI5" t="str">
            <v>Month</v>
          </cell>
          <cell r="CJ5" t="str">
            <v>Month</v>
          </cell>
          <cell r="CK5" t="str">
            <v>Month</v>
          </cell>
          <cell r="CL5" t="str">
            <v>Month</v>
          </cell>
          <cell r="CM5" t="str">
            <v>Month</v>
          </cell>
          <cell r="CN5" t="str">
            <v>Month</v>
          </cell>
          <cell r="CO5" t="str">
            <v>Month</v>
          </cell>
          <cell r="CP5" t="str">
            <v>Month</v>
          </cell>
          <cell r="CQ5" t="str">
            <v>Month</v>
          </cell>
          <cell r="CR5" t="str">
            <v>Month</v>
          </cell>
          <cell r="CS5" t="str">
            <v>Month</v>
          </cell>
          <cell r="CT5" t="str">
            <v>Month</v>
          </cell>
          <cell r="CU5" t="str">
            <v>Month</v>
          </cell>
          <cell r="CV5" t="str">
            <v>Month</v>
          </cell>
          <cell r="CW5" t="str">
            <v>Month</v>
          </cell>
          <cell r="CX5" t="str">
            <v>Month</v>
          </cell>
          <cell r="CY5" t="str">
            <v>Month</v>
          </cell>
          <cell r="CZ5" t="str">
            <v>Month</v>
          </cell>
          <cell r="DA5" t="str">
            <v>Month</v>
          </cell>
          <cell r="DB5" t="str">
            <v>Month</v>
          </cell>
          <cell r="DC5" t="str">
            <v>Month</v>
          </cell>
          <cell r="DD5" t="str">
            <v>Month</v>
          </cell>
          <cell r="DE5" t="str">
            <v>Month</v>
          </cell>
          <cell r="DF5" t="str">
            <v>Month</v>
          </cell>
          <cell r="DG5" t="str">
            <v>Month</v>
          </cell>
          <cell r="DH5" t="str">
            <v>Month</v>
          </cell>
          <cell r="DI5" t="str">
            <v>Month</v>
          </cell>
          <cell r="DJ5" t="str">
            <v>Month</v>
          </cell>
          <cell r="DK5" t="str">
            <v>Month</v>
          </cell>
          <cell r="DL5" t="str">
            <v>Month</v>
          </cell>
          <cell r="DM5" t="str">
            <v>Month</v>
          </cell>
          <cell r="DN5" t="str">
            <v>Month</v>
          </cell>
          <cell r="DO5" t="str">
            <v>Month</v>
          </cell>
          <cell r="DP5" t="str">
            <v>Month</v>
          </cell>
          <cell r="DQ5" t="str">
            <v>Month</v>
          </cell>
          <cell r="DR5" t="str">
            <v>Month</v>
          </cell>
          <cell r="DS5" t="str">
            <v>Month</v>
          </cell>
          <cell r="DT5" t="str">
            <v>Month</v>
          </cell>
          <cell r="DU5" t="str">
            <v>Month</v>
          </cell>
          <cell r="DV5" t="str">
            <v>Month</v>
          </cell>
          <cell r="DW5" t="str">
            <v>Month</v>
          </cell>
          <cell r="DX5" t="str">
            <v>Month</v>
          </cell>
          <cell r="DY5" t="str">
            <v>Month</v>
          </cell>
          <cell r="DZ5" t="str">
            <v>Month</v>
          </cell>
          <cell r="EA5" t="str">
            <v>Month</v>
          </cell>
          <cell r="EB5" t="str">
            <v>Month</v>
          </cell>
          <cell r="EC5" t="str">
            <v>Month</v>
          </cell>
          <cell r="ED5" t="str">
            <v>Month</v>
          </cell>
          <cell r="EE5" t="str">
            <v>Month</v>
          </cell>
          <cell r="EF5" t="str">
            <v>Month</v>
          </cell>
          <cell r="EG5" t="str">
            <v>Month</v>
          </cell>
          <cell r="EH5" t="str">
            <v>Month</v>
          </cell>
          <cell r="EI5" t="str">
            <v>Month</v>
          </cell>
          <cell r="EJ5" t="str">
            <v>Month</v>
          </cell>
          <cell r="EK5" t="str">
            <v>Month</v>
          </cell>
          <cell r="EL5" t="str">
            <v>Month</v>
          </cell>
          <cell r="EM5" t="str">
            <v>Month</v>
          </cell>
          <cell r="EN5" t="str">
            <v>Month</v>
          </cell>
          <cell r="EO5" t="str">
            <v>Month</v>
          </cell>
          <cell r="EP5" t="str">
            <v>Month</v>
          </cell>
          <cell r="EQ5" t="str">
            <v>Month</v>
          </cell>
          <cell r="ER5" t="str">
            <v>Month</v>
          </cell>
          <cell r="ES5" t="str">
            <v>Month</v>
          </cell>
          <cell r="ET5" t="str">
            <v>Month</v>
          </cell>
          <cell r="EU5" t="str">
            <v>Month</v>
          </cell>
          <cell r="EV5" t="str">
            <v>Month</v>
          </cell>
          <cell r="EW5" t="str">
            <v>Month</v>
          </cell>
          <cell r="EX5" t="str">
            <v>Month</v>
          </cell>
          <cell r="EY5" t="str">
            <v>Month</v>
          </cell>
          <cell r="EZ5" t="str">
            <v>Month</v>
          </cell>
          <cell r="FA5" t="str">
            <v>Month</v>
          </cell>
          <cell r="FB5" t="str">
            <v>Month</v>
          </cell>
          <cell r="FC5" t="str">
            <v>Month</v>
          </cell>
          <cell r="FD5" t="str">
            <v>Month</v>
          </cell>
          <cell r="FE5" t="str">
            <v>Month</v>
          </cell>
          <cell r="FF5" t="str">
            <v>Month</v>
          </cell>
          <cell r="FG5" t="str">
            <v>Month</v>
          </cell>
          <cell r="FH5" t="str">
            <v>Month</v>
          </cell>
          <cell r="FI5" t="str">
            <v>Month</v>
          </cell>
          <cell r="FJ5" t="str">
            <v>Month</v>
          </cell>
          <cell r="FK5" t="str">
            <v>Month</v>
          </cell>
          <cell r="FL5" t="str">
            <v>Month</v>
          </cell>
          <cell r="FM5" t="str">
            <v>Month</v>
          </cell>
          <cell r="FN5" t="str">
            <v>Month</v>
          </cell>
          <cell r="FO5" t="str">
            <v>Month</v>
          </cell>
          <cell r="FP5" t="str">
            <v>Month</v>
          </cell>
          <cell r="FQ5" t="str">
            <v>Month</v>
          </cell>
          <cell r="FR5" t="str">
            <v>Month</v>
          </cell>
          <cell r="FS5" t="str">
            <v>Month</v>
          </cell>
          <cell r="FT5" t="str">
            <v>Month</v>
          </cell>
          <cell r="FU5" t="str">
            <v>Month</v>
          </cell>
          <cell r="FV5" t="str">
            <v>Month</v>
          </cell>
          <cell r="FW5" t="str">
            <v>Month</v>
          </cell>
        </row>
        <row r="6">
          <cell r="B6">
            <v>1</v>
          </cell>
          <cell r="C6">
            <v>1</v>
          </cell>
          <cell r="D6">
            <v>1</v>
          </cell>
          <cell r="E6">
            <v>1</v>
          </cell>
          <cell r="F6">
            <v>1</v>
          </cell>
          <cell r="G6">
            <v>1</v>
          </cell>
          <cell r="H6">
            <v>1</v>
          </cell>
          <cell r="I6">
            <v>1</v>
          </cell>
          <cell r="J6">
            <v>1</v>
          </cell>
          <cell r="K6">
            <v>1</v>
          </cell>
          <cell r="L6">
            <v>1</v>
          </cell>
          <cell r="M6">
            <v>1</v>
          </cell>
          <cell r="N6">
            <v>1</v>
          </cell>
          <cell r="O6">
            <v>1</v>
          </cell>
          <cell r="P6">
            <v>1</v>
          </cell>
          <cell r="Q6">
            <v>1</v>
          </cell>
          <cell r="R6">
            <v>1</v>
          </cell>
          <cell r="S6">
            <v>1</v>
          </cell>
          <cell r="T6">
            <v>1</v>
          </cell>
          <cell r="U6">
            <v>1</v>
          </cell>
          <cell r="V6">
            <v>1</v>
          </cell>
          <cell r="W6">
            <v>1</v>
          </cell>
          <cell r="X6">
            <v>1</v>
          </cell>
          <cell r="Y6">
            <v>1</v>
          </cell>
          <cell r="Z6">
            <v>1</v>
          </cell>
          <cell r="AA6">
            <v>1</v>
          </cell>
          <cell r="AB6">
            <v>1</v>
          </cell>
          <cell r="AC6">
            <v>1</v>
          </cell>
          <cell r="AD6">
            <v>1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1</v>
          </cell>
          <cell r="AN6">
            <v>1</v>
          </cell>
          <cell r="AO6">
            <v>1</v>
          </cell>
          <cell r="AP6">
            <v>1</v>
          </cell>
          <cell r="AQ6">
            <v>1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1</v>
          </cell>
          <cell r="BZ6">
            <v>1</v>
          </cell>
          <cell r="CA6">
            <v>1</v>
          </cell>
          <cell r="CB6">
            <v>1</v>
          </cell>
          <cell r="CC6">
            <v>1</v>
          </cell>
          <cell r="CD6">
            <v>1</v>
          </cell>
          <cell r="CE6">
            <v>1</v>
          </cell>
          <cell r="CF6">
            <v>1</v>
          </cell>
          <cell r="CG6">
            <v>1</v>
          </cell>
          <cell r="CH6">
            <v>1</v>
          </cell>
          <cell r="CI6">
            <v>1</v>
          </cell>
          <cell r="CJ6">
            <v>1</v>
          </cell>
          <cell r="CK6">
            <v>1</v>
          </cell>
          <cell r="CL6">
            <v>1</v>
          </cell>
          <cell r="CM6">
            <v>1</v>
          </cell>
          <cell r="CN6">
            <v>1</v>
          </cell>
          <cell r="CO6">
            <v>1</v>
          </cell>
          <cell r="CP6">
            <v>1</v>
          </cell>
          <cell r="CQ6">
            <v>1</v>
          </cell>
          <cell r="CR6">
            <v>1</v>
          </cell>
          <cell r="CS6">
            <v>1</v>
          </cell>
          <cell r="CT6">
            <v>1</v>
          </cell>
          <cell r="CU6">
            <v>1</v>
          </cell>
          <cell r="CV6">
            <v>1</v>
          </cell>
          <cell r="CW6">
            <v>1</v>
          </cell>
          <cell r="CX6">
            <v>1</v>
          </cell>
          <cell r="CY6">
            <v>1</v>
          </cell>
          <cell r="CZ6">
            <v>1</v>
          </cell>
          <cell r="DA6">
            <v>1</v>
          </cell>
          <cell r="DB6">
            <v>1</v>
          </cell>
          <cell r="DC6">
            <v>1</v>
          </cell>
          <cell r="DD6">
            <v>1</v>
          </cell>
          <cell r="DE6">
            <v>1</v>
          </cell>
          <cell r="DF6">
            <v>1</v>
          </cell>
          <cell r="DG6">
            <v>1</v>
          </cell>
          <cell r="DH6">
            <v>1</v>
          </cell>
          <cell r="DI6">
            <v>1</v>
          </cell>
          <cell r="DJ6">
            <v>1</v>
          </cell>
          <cell r="DK6">
            <v>1</v>
          </cell>
          <cell r="DL6">
            <v>1</v>
          </cell>
          <cell r="DM6">
            <v>1</v>
          </cell>
          <cell r="DN6">
            <v>1</v>
          </cell>
          <cell r="DO6">
            <v>1</v>
          </cell>
          <cell r="DP6">
            <v>1</v>
          </cell>
          <cell r="DQ6">
            <v>1</v>
          </cell>
          <cell r="DR6">
            <v>1</v>
          </cell>
          <cell r="DS6">
            <v>1</v>
          </cell>
          <cell r="DT6">
            <v>1</v>
          </cell>
          <cell r="DU6">
            <v>1</v>
          </cell>
          <cell r="DV6">
            <v>1</v>
          </cell>
          <cell r="DW6">
            <v>1</v>
          </cell>
          <cell r="DX6">
            <v>1</v>
          </cell>
          <cell r="DY6">
            <v>1</v>
          </cell>
          <cell r="DZ6">
            <v>1</v>
          </cell>
          <cell r="EA6">
            <v>1</v>
          </cell>
          <cell r="EB6">
            <v>1</v>
          </cell>
          <cell r="EC6">
            <v>1</v>
          </cell>
          <cell r="ED6">
            <v>1</v>
          </cell>
          <cell r="EE6">
            <v>1</v>
          </cell>
          <cell r="EF6">
            <v>1</v>
          </cell>
          <cell r="EG6">
            <v>1</v>
          </cell>
          <cell r="EH6">
            <v>1</v>
          </cell>
          <cell r="EI6">
            <v>1</v>
          </cell>
          <cell r="EJ6">
            <v>1</v>
          </cell>
          <cell r="EK6">
            <v>1</v>
          </cell>
          <cell r="EL6">
            <v>1</v>
          </cell>
          <cell r="EM6">
            <v>1</v>
          </cell>
          <cell r="EN6">
            <v>1</v>
          </cell>
          <cell r="EO6">
            <v>1</v>
          </cell>
          <cell r="EP6">
            <v>1</v>
          </cell>
          <cell r="EQ6">
            <v>1</v>
          </cell>
          <cell r="ER6">
            <v>1</v>
          </cell>
          <cell r="ES6">
            <v>1</v>
          </cell>
          <cell r="ET6">
            <v>1</v>
          </cell>
          <cell r="EU6">
            <v>1</v>
          </cell>
          <cell r="EV6">
            <v>1</v>
          </cell>
          <cell r="EW6">
            <v>1</v>
          </cell>
          <cell r="EX6">
            <v>1</v>
          </cell>
          <cell r="EY6">
            <v>1</v>
          </cell>
          <cell r="EZ6">
            <v>1</v>
          </cell>
          <cell r="FA6">
            <v>1</v>
          </cell>
          <cell r="FB6">
            <v>1</v>
          </cell>
          <cell r="FC6">
            <v>1</v>
          </cell>
          <cell r="FD6">
            <v>1</v>
          </cell>
          <cell r="FE6">
            <v>1</v>
          </cell>
          <cell r="FF6">
            <v>1</v>
          </cell>
          <cell r="FG6">
            <v>1</v>
          </cell>
          <cell r="FH6">
            <v>1</v>
          </cell>
          <cell r="FI6">
            <v>1</v>
          </cell>
          <cell r="FJ6">
            <v>1</v>
          </cell>
          <cell r="FK6">
            <v>1</v>
          </cell>
          <cell r="FL6">
            <v>1</v>
          </cell>
          <cell r="FM6">
            <v>1</v>
          </cell>
          <cell r="FN6">
            <v>1</v>
          </cell>
          <cell r="FO6">
            <v>1</v>
          </cell>
          <cell r="FP6">
            <v>1</v>
          </cell>
          <cell r="FQ6">
            <v>1</v>
          </cell>
          <cell r="FR6">
            <v>1</v>
          </cell>
          <cell r="FS6">
            <v>1</v>
          </cell>
          <cell r="FT6">
            <v>1</v>
          </cell>
          <cell r="FU6">
            <v>1</v>
          </cell>
          <cell r="FV6">
            <v>1</v>
          </cell>
          <cell r="FW6">
            <v>1</v>
          </cell>
        </row>
        <row r="7">
          <cell r="B7">
            <v>42036</v>
          </cell>
          <cell r="C7">
            <v>42036</v>
          </cell>
          <cell r="D7">
            <v>42036</v>
          </cell>
          <cell r="E7">
            <v>42036</v>
          </cell>
          <cell r="F7">
            <v>42036</v>
          </cell>
          <cell r="G7">
            <v>42036</v>
          </cell>
          <cell r="H7">
            <v>42036</v>
          </cell>
          <cell r="I7">
            <v>42036</v>
          </cell>
          <cell r="J7">
            <v>42036</v>
          </cell>
          <cell r="K7">
            <v>42036</v>
          </cell>
          <cell r="L7">
            <v>42036</v>
          </cell>
          <cell r="M7">
            <v>42036</v>
          </cell>
          <cell r="N7">
            <v>42036</v>
          </cell>
          <cell r="O7">
            <v>42036</v>
          </cell>
          <cell r="P7">
            <v>42036</v>
          </cell>
          <cell r="Q7">
            <v>42036</v>
          </cell>
          <cell r="R7">
            <v>42036</v>
          </cell>
          <cell r="S7">
            <v>42036</v>
          </cell>
          <cell r="T7">
            <v>42036</v>
          </cell>
          <cell r="U7">
            <v>42036</v>
          </cell>
          <cell r="V7">
            <v>42036</v>
          </cell>
          <cell r="W7">
            <v>42036</v>
          </cell>
          <cell r="X7">
            <v>42036</v>
          </cell>
          <cell r="Y7">
            <v>42036</v>
          </cell>
          <cell r="Z7">
            <v>42036</v>
          </cell>
          <cell r="AA7">
            <v>42036</v>
          </cell>
          <cell r="AB7">
            <v>42036</v>
          </cell>
          <cell r="AC7">
            <v>42036</v>
          </cell>
          <cell r="AD7">
            <v>42036</v>
          </cell>
          <cell r="AE7">
            <v>42036</v>
          </cell>
          <cell r="AF7">
            <v>42036</v>
          </cell>
          <cell r="AG7">
            <v>42036</v>
          </cell>
          <cell r="AH7">
            <v>42036</v>
          </cell>
          <cell r="AI7">
            <v>42036</v>
          </cell>
          <cell r="AJ7">
            <v>42036</v>
          </cell>
          <cell r="AK7">
            <v>42036</v>
          </cell>
          <cell r="AL7">
            <v>42036</v>
          </cell>
          <cell r="AM7">
            <v>42036</v>
          </cell>
          <cell r="AN7">
            <v>42036</v>
          </cell>
          <cell r="AO7">
            <v>42036</v>
          </cell>
          <cell r="AP7">
            <v>42036</v>
          </cell>
          <cell r="AQ7">
            <v>42036</v>
          </cell>
          <cell r="AR7">
            <v>42036</v>
          </cell>
          <cell r="AS7">
            <v>42036</v>
          </cell>
          <cell r="AT7">
            <v>42036</v>
          </cell>
          <cell r="AU7">
            <v>42036</v>
          </cell>
          <cell r="AV7">
            <v>42036</v>
          </cell>
          <cell r="AW7">
            <v>42036</v>
          </cell>
          <cell r="AX7">
            <v>42036</v>
          </cell>
          <cell r="AY7">
            <v>42036</v>
          </cell>
          <cell r="AZ7">
            <v>42036</v>
          </cell>
          <cell r="BA7">
            <v>42036</v>
          </cell>
          <cell r="BB7">
            <v>42036</v>
          </cell>
          <cell r="BC7">
            <v>42036</v>
          </cell>
          <cell r="BD7">
            <v>42036</v>
          </cell>
          <cell r="BE7">
            <v>42036</v>
          </cell>
          <cell r="BF7">
            <v>42036</v>
          </cell>
          <cell r="BG7">
            <v>42036</v>
          </cell>
          <cell r="BH7">
            <v>42036</v>
          </cell>
          <cell r="BI7">
            <v>42036</v>
          </cell>
          <cell r="BJ7">
            <v>42036</v>
          </cell>
          <cell r="BK7">
            <v>42036</v>
          </cell>
          <cell r="BL7">
            <v>42036</v>
          </cell>
          <cell r="BM7">
            <v>42036</v>
          </cell>
          <cell r="BN7">
            <v>42036</v>
          </cell>
          <cell r="BO7">
            <v>42036</v>
          </cell>
          <cell r="BP7">
            <v>42036</v>
          </cell>
          <cell r="BQ7">
            <v>42036</v>
          </cell>
          <cell r="BR7">
            <v>42036</v>
          </cell>
          <cell r="BS7">
            <v>42036</v>
          </cell>
          <cell r="BT7">
            <v>42036</v>
          </cell>
          <cell r="BU7">
            <v>42036</v>
          </cell>
          <cell r="BV7">
            <v>42036</v>
          </cell>
          <cell r="BW7">
            <v>42036</v>
          </cell>
          <cell r="BX7">
            <v>42036</v>
          </cell>
          <cell r="BY7">
            <v>42036</v>
          </cell>
          <cell r="BZ7">
            <v>42036</v>
          </cell>
          <cell r="CA7">
            <v>42036</v>
          </cell>
          <cell r="CB7">
            <v>42036</v>
          </cell>
          <cell r="CC7">
            <v>42036</v>
          </cell>
          <cell r="CD7">
            <v>42036</v>
          </cell>
          <cell r="CE7">
            <v>42036</v>
          </cell>
          <cell r="CF7">
            <v>42036</v>
          </cell>
          <cell r="CG7">
            <v>42036</v>
          </cell>
          <cell r="CH7">
            <v>42036</v>
          </cell>
          <cell r="CI7">
            <v>42036</v>
          </cell>
          <cell r="CJ7">
            <v>42036</v>
          </cell>
          <cell r="CK7">
            <v>42036</v>
          </cell>
          <cell r="CL7">
            <v>42036</v>
          </cell>
          <cell r="CM7">
            <v>42036</v>
          </cell>
          <cell r="CN7">
            <v>42036</v>
          </cell>
          <cell r="CO7">
            <v>42036</v>
          </cell>
          <cell r="CP7">
            <v>42036</v>
          </cell>
          <cell r="CQ7">
            <v>42036</v>
          </cell>
          <cell r="CR7">
            <v>42036</v>
          </cell>
          <cell r="CS7">
            <v>42036</v>
          </cell>
          <cell r="CT7">
            <v>42036</v>
          </cell>
          <cell r="CU7">
            <v>42036</v>
          </cell>
          <cell r="CV7">
            <v>42036</v>
          </cell>
          <cell r="CW7">
            <v>42036</v>
          </cell>
          <cell r="CX7">
            <v>42036</v>
          </cell>
          <cell r="CY7">
            <v>42036</v>
          </cell>
          <cell r="CZ7">
            <v>42036</v>
          </cell>
          <cell r="DA7">
            <v>42036</v>
          </cell>
          <cell r="DB7">
            <v>42036</v>
          </cell>
          <cell r="DC7">
            <v>42036</v>
          </cell>
          <cell r="DD7">
            <v>42036</v>
          </cell>
          <cell r="DE7">
            <v>42036</v>
          </cell>
          <cell r="DF7">
            <v>42036</v>
          </cell>
          <cell r="DG7">
            <v>42036</v>
          </cell>
          <cell r="DH7">
            <v>42036</v>
          </cell>
          <cell r="DI7">
            <v>42036</v>
          </cell>
          <cell r="DJ7">
            <v>42036</v>
          </cell>
          <cell r="DK7">
            <v>42036</v>
          </cell>
          <cell r="DL7">
            <v>42036</v>
          </cell>
          <cell r="DM7">
            <v>42036</v>
          </cell>
          <cell r="DN7">
            <v>42036</v>
          </cell>
          <cell r="DO7">
            <v>42036</v>
          </cell>
          <cell r="DP7">
            <v>42036</v>
          </cell>
          <cell r="DQ7">
            <v>42036</v>
          </cell>
          <cell r="DR7">
            <v>42036</v>
          </cell>
          <cell r="DS7">
            <v>42036</v>
          </cell>
          <cell r="DT7">
            <v>42036</v>
          </cell>
          <cell r="DU7">
            <v>42036</v>
          </cell>
          <cell r="DV7">
            <v>42036</v>
          </cell>
          <cell r="DW7">
            <v>42036</v>
          </cell>
          <cell r="DX7">
            <v>42036</v>
          </cell>
          <cell r="DY7">
            <v>42036</v>
          </cell>
          <cell r="DZ7">
            <v>42036</v>
          </cell>
          <cell r="EA7">
            <v>42036</v>
          </cell>
          <cell r="EB7">
            <v>42036</v>
          </cell>
          <cell r="EC7">
            <v>42036</v>
          </cell>
          <cell r="ED7">
            <v>42036</v>
          </cell>
          <cell r="EE7">
            <v>42036</v>
          </cell>
          <cell r="EF7">
            <v>42036</v>
          </cell>
          <cell r="EG7">
            <v>42036</v>
          </cell>
          <cell r="EH7">
            <v>42036</v>
          </cell>
          <cell r="EI7">
            <v>42036</v>
          </cell>
          <cell r="EJ7">
            <v>42036</v>
          </cell>
          <cell r="EK7">
            <v>42036</v>
          </cell>
          <cell r="EL7">
            <v>42036</v>
          </cell>
          <cell r="EM7">
            <v>42036</v>
          </cell>
          <cell r="EN7">
            <v>42036</v>
          </cell>
          <cell r="EO7">
            <v>42036</v>
          </cell>
          <cell r="EP7">
            <v>42036</v>
          </cell>
          <cell r="EQ7">
            <v>42036</v>
          </cell>
          <cell r="ER7">
            <v>42036</v>
          </cell>
          <cell r="ES7">
            <v>42036</v>
          </cell>
          <cell r="ET7">
            <v>42036</v>
          </cell>
          <cell r="EU7">
            <v>42036</v>
          </cell>
          <cell r="EV7">
            <v>42036</v>
          </cell>
          <cell r="EW7">
            <v>42036</v>
          </cell>
          <cell r="EX7">
            <v>42036</v>
          </cell>
          <cell r="EY7">
            <v>42036</v>
          </cell>
          <cell r="EZ7">
            <v>42036</v>
          </cell>
          <cell r="FA7">
            <v>42036</v>
          </cell>
          <cell r="FB7">
            <v>42036</v>
          </cell>
          <cell r="FC7">
            <v>42036</v>
          </cell>
          <cell r="FD7">
            <v>42036</v>
          </cell>
          <cell r="FE7">
            <v>42036</v>
          </cell>
          <cell r="FF7">
            <v>42036</v>
          </cell>
          <cell r="FG7">
            <v>42036</v>
          </cell>
          <cell r="FH7">
            <v>42036</v>
          </cell>
          <cell r="FI7">
            <v>42036</v>
          </cell>
          <cell r="FJ7">
            <v>42036</v>
          </cell>
          <cell r="FK7">
            <v>42036</v>
          </cell>
          <cell r="FL7">
            <v>42036</v>
          </cell>
          <cell r="FM7">
            <v>42036</v>
          </cell>
          <cell r="FN7">
            <v>42036</v>
          </cell>
          <cell r="FO7">
            <v>42036</v>
          </cell>
          <cell r="FP7">
            <v>42036</v>
          </cell>
          <cell r="FQ7">
            <v>42036</v>
          </cell>
          <cell r="FR7">
            <v>42036</v>
          </cell>
          <cell r="FS7">
            <v>42036</v>
          </cell>
          <cell r="FT7">
            <v>42036</v>
          </cell>
          <cell r="FU7">
            <v>42036</v>
          </cell>
          <cell r="FV7">
            <v>42036</v>
          </cell>
          <cell r="FW7">
            <v>42036</v>
          </cell>
        </row>
        <row r="8">
          <cell r="B8">
            <v>44228</v>
          </cell>
          <cell r="C8">
            <v>44228</v>
          </cell>
          <cell r="D8">
            <v>44228</v>
          </cell>
          <cell r="E8">
            <v>44228</v>
          </cell>
          <cell r="F8">
            <v>44228</v>
          </cell>
          <cell r="G8">
            <v>44228</v>
          </cell>
          <cell r="H8">
            <v>44228</v>
          </cell>
          <cell r="I8">
            <v>44228</v>
          </cell>
          <cell r="J8">
            <v>44228</v>
          </cell>
          <cell r="K8">
            <v>44228</v>
          </cell>
          <cell r="L8">
            <v>44228</v>
          </cell>
          <cell r="M8">
            <v>44228</v>
          </cell>
          <cell r="N8">
            <v>44228</v>
          </cell>
          <cell r="O8">
            <v>44228</v>
          </cell>
          <cell r="P8">
            <v>44228</v>
          </cell>
          <cell r="Q8">
            <v>44228</v>
          </cell>
          <cell r="R8">
            <v>44228</v>
          </cell>
          <cell r="S8">
            <v>44228</v>
          </cell>
          <cell r="T8">
            <v>44228</v>
          </cell>
          <cell r="U8">
            <v>44228</v>
          </cell>
          <cell r="V8">
            <v>44228</v>
          </cell>
          <cell r="W8">
            <v>44228</v>
          </cell>
          <cell r="X8">
            <v>44228</v>
          </cell>
          <cell r="Y8">
            <v>44228</v>
          </cell>
          <cell r="Z8">
            <v>44228</v>
          </cell>
          <cell r="AA8">
            <v>44228</v>
          </cell>
          <cell r="AB8">
            <v>44228</v>
          </cell>
          <cell r="AC8">
            <v>44228</v>
          </cell>
          <cell r="AD8">
            <v>44228</v>
          </cell>
          <cell r="AE8">
            <v>44228</v>
          </cell>
          <cell r="AF8">
            <v>44228</v>
          </cell>
          <cell r="AG8">
            <v>44228</v>
          </cell>
          <cell r="AH8">
            <v>44228</v>
          </cell>
          <cell r="AI8">
            <v>44228</v>
          </cell>
          <cell r="AJ8">
            <v>44228</v>
          </cell>
          <cell r="AK8">
            <v>44228</v>
          </cell>
          <cell r="AL8">
            <v>44228</v>
          </cell>
          <cell r="AM8">
            <v>44228</v>
          </cell>
          <cell r="AN8">
            <v>44228</v>
          </cell>
          <cell r="AO8">
            <v>44228</v>
          </cell>
          <cell r="AP8">
            <v>44228</v>
          </cell>
          <cell r="AQ8">
            <v>44228</v>
          </cell>
          <cell r="AR8">
            <v>44228</v>
          </cell>
          <cell r="AS8">
            <v>44228</v>
          </cell>
          <cell r="AT8">
            <v>44228</v>
          </cell>
          <cell r="AU8">
            <v>44228</v>
          </cell>
          <cell r="AV8">
            <v>44228</v>
          </cell>
          <cell r="AW8">
            <v>44228</v>
          </cell>
          <cell r="AX8">
            <v>44228</v>
          </cell>
          <cell r="AY8">
            <v>44228</v>
          </cell>
          <cell r="AZ8">
            <v>44228</v>
          </cell>
          <cell r="BA8">
            <v>44228</v>
          </cell>
          <cell r="BB8">
            <v>44228</v>
          </cell>
          <cell r="BC8">
            <v>44228</v>
          </cell>
          <cell r="BD8">
            <v>44228</v>
          </cell>
          <cell r="BE8">
            <v>44228</v>
          </cell>
          <cell r="BF8">
            <v>44228</v>
          </cell>
          <cell r="BG8">
            <v>44228</v>
          </cell>
          <cell r="BH8">
            <v>44228</v>
          </cell>
          <cell r="BI8">
            <v>44228</v>
          </cell>
          <cell r="BJ8">
            <v>44228</v>
          </cell>
          <cell r="BK8">
            <v>44228</v>
          </cell>
          <cell r="BL8">
            <v>44228</v>
          </cell>
          <cell r="BM8">
            <v>44228</v>
          </cell>
          <cell r="BN8">
            <v>44228</v>
          </cell>
          <cell r="BO8">
            <v>44228</v>
          </cell>
          <cell r="BP8">
            <v>44228</v>
          </cell>
          <cell r="BQ8">
            <v>44228</v>
          </cell>
          <cell r="BR8">
            <v>44228</v>
          </cell>
          <cell r="BS8">
            <v>44228</v>
          </cell>
          <cell r="BT8">
            <v>44228</v>
          </cell>
          <cell r="BU8">
            <v>44228</v>
          </cell>
          <cell r="BV8">
            <v>44228</v>
          </cell>
          <cell r="BW8">
            <v>44228</v>
          </cell>
          <cell r="BX8">
            <v>44228</v>
          </cell>
          <cell r="BY8">
            <v>44228</v>
          </cell>
          <cell r="BZ8">
            <v>44228</v>
          </cell>
          <cell r="CA8">
            <v>44228</v>
          </cell>
          <cell r="CB8">
            <v>44228</v>
          </cell>
          <cell r="CC8">
            <v>44228</v>
          </cell>
          <cell r="CD8">
            <v>44228</v>
          </cell>
          <cell r="CE8">
            <v>44228</v>
          </cell>
          <cell r="CF8">
            <v>44228</v>
          </cell>
          <cell r="CG8">
            <v>44228</v>
          </cell>
          <cell r="CH8">
            <v>44228</v>
          </cell>
          <cell r="CI8">
            <v>44228</v>
          </cell>
          <cell r="CJ8">
            <v>44228</v>
          </cell>
          <cell r="CK8">
            <v>44228</v>
          </cell>
          <cell r="CL8">
            <v>44228</v>
          </cell>
          <cell r="CM8">
            <v>44228</v>
          </cell>
          <cell r="CN8">
            <v>44228</v>
          </cell>
          <cell r="CO8">
            <v>44228</v>
          </cell>
          <cell r="CP8">
            <v>44228</v>
          </cell>
          <cell r="CQ8">
            <v>44228</v>
          </cell>
          <cell r="CR8">
            <v>44228</v>
          </cell>
          <cell r="CS8">
            <v>44228</v>
          </cell>
          <cell r="CT8">
            <v>44228</v>
          </cell>
          <cell r="CU8">
            <v>44228</v>
          </cell>
          <cell r="CV8">
            <v>44228</v>
          </cell>
          <cell r="CW8">
            <v>44228</v>
          </cell>
          <cell r="CX8">
            <v>44228</v>
          </cell>
          <cell r="CY8">
            <v>44228</v>
          </cell>
          <cell r="CZ8">
            <v>44228</v>
          </cell>
          <cell r="DA8">
            <v>44228</v>
          </cell>
          <cell r="DB8">
            <v>44228</v>
          </cell>
          <cell r="DC8">
            <v>44228</v>
          </cell>
          <cell r="DD8">
            <v>44228</v>
          </cell>
          <cell r="DE8">
            <v>44228</v>
          </cell>
          <cell r="DF8">
            <v>44228</v>
          </cell>
          <cell r="DG8">
            <v>44228</v>
          </cell>
          <cell r="DH8">
            <v>44228</v>
          </cell>
          <cell r="DI8">
            <v>44228</v>
          </cell>
          <cell r="DJ8">
            <v>44228</v>
          </cell>
          <cell r="DK8">
            <v>44228</v>
          </cell>
          <cell r="DL8">
            <v>44228</v>
          </cell>
          <cell r="DM8">
            <v>44228</v>
          </cell>
          <cell r="DN8">
            <v>44228</v>
          </cell>
          <cell r="DO8">
            <v>44228</v>
          </cell>
          <cell r="DP8">
            <v>44228</v>
          </cell>
          <cell r="DQ8">
            <v>44228</v>
          </cell>
          <cell r="DR8">
            <v>44228</v>
          </cell>
          <cell r="DS8">
            <v>44228</v>
          </cell>
          <cell r="DT8">
            <v>44228</v>
          </cell>
          <cell r="DU8">
            <v>44228</v>
          </cell>
          <cell r="DV8">
            <v>44228</v>
          </cell>
          <cell r="DW8">
            <v>44228</v>
          </cell>
          <cell r="DX8">
            <v>44228</v>
          </cell>
          <cell r="DY8">
            <v>44228</v>
          </cell>
          <cell r="DZ8">
            <v>44228</v>
          </cell>
          <cell r="EA8">
            <v>44228</v>
          </cell>
          <cell r="EB8">
            <v>44228</v>
          </cell>
          <cell r="EC8">
            <v>44228</v>
          </cell>
          <cell r="ED8">
            <v>44228</v>
          </cell>
          <cell r="EE8">
            <v>44228</v>
          </cell>
          <cell r="EF8">
            <v>44228</v>
          </cell>
          <cell r="EG8">
            <v>44228</v>
          </cell>
          <cell r="EH8">
            <v>44228</v>
          </cell>
          <cell r="EI8">
            <v>44228</v>
          </cell>
          <cell r="EJ8">
            <v>44228</v>
          </cell>
          <cell r="EK8">
            <v>44228</v>
          </cell>
          <cell r="EL8">
            <v>44228</v>
          </cell>
          <cell r="EM8">
            <v>44228</v>
          </cell>
          <cell r="EN8">
            <v>44228</v>
          </cell>
          <cell r="EO8">
            <v>44228</v>
          </cell>
          <cell r="EP8">
            <v>44228</v>
          </cell>
          <cell r="EQ8">
            <v>44228</v>
          </cell>
          <cell r="ER8">
            <v>44228</v>
          </cell>
          <cell r="ES8">
            <v>44228</v>
          </cell>
          <cell r="ET8">
            <v>44228</v>
          </cell>
          <cell r="EU8">
            <v>44228</v>
          </cell>
          <cell r="EV8">
            <v>44228</v>
          </cell>
          <cell r="EW8">
            <v>44228</v>
          </cell>
          <cell r="EX8">
            <v>44228</v>
          </cell>
          <cell r="EY8">
            <v>44228</v>
          </cell>
          <cell r="EZ8">
            <v>44228</v>
          </cell>
          <cell r="FA8">
            <v>44228</v>
          </cell>
          <cell r="FB8">
            <v>44228</v>
          </cell>
          <cell r="FC8">
            <v>44228</v>
          </cell>
          <cell r="FD8">
            <v>44228</v>
          </cell>
          <cell r="FE8">
            <v>44228</v>
          </cell>
          <cell r="FF8">
            <v>44228</v>
          </cell>
          <cell r="FG8">
            <v>44228</v>
          </cell>
          <cell r="FH8">
            <v>44228</v>
          </cell>
          <cell r="FI8">
            <v>44228</v>
          </cell>
          <cell r="FJ8">
            <v>44228</v>
          </cell>
          <cell r="FK8">
            <v>44228</v>
          </cell>
          <cell r="FL8">
            <v>44228</v>
          </cell>
          <cell r="FM8">
            <v>44228</v>
          </cell>
          <cell r="FN8">
            <v>44228</v>
          </cell>
          <cell r="FO8">
            <v>44228</v>
          </cell>
          <cell r="FP8">
            <v>44228</v>
          </cell>
          <cell r="FQ8">
            <v>44228</v>
          </cell>
          <cell r="FR8">
            <v>44228</v>
          </cell>
          <cell r="FS8">
            <v>44228</v>
          </cell>
          <cell r="FT8">
            <v>44228</v>
          </cell>
          <cell r="FU8">
            <v>44228</v>
          </cell>
          <cell r="FV8">
            <v>44228</v>
          </cell>
          <cell r="FW8">
            <v>44228</v>
          </cell>
        </row>
        <row r="9">
          <cell r="B9">
            <v>73</v>
          </cell>
          <cell r="C9">
            <v>73</v>
          </cell>
          <cell r="D9">
            <v>73</v>
          </cell>
          <cell r="E9">
            <v>73</v>
          </cell>
          <cell r="F9">
            <v>73</v>
          </cell>
          <cell r="G9">
            <v>73</v>
          </cell>
          <cell r="H9">
            <v>73</v>
          </cell>
          <cell r="I9">
            <v>73</v>
          </cell>
          <cell r="J9">
            <v>73</v>
          </cell>
          <cell r="K9">
            <v>73</v>
          </cell>
          <cell r="L9">
            <v>73</v>
          </cell>
          <cell r="M9">
            <v>73</v>
          </cell>
          <cell r="N9">
            <v>73</v>
          </cell>
          <cell r="O9">
            <v>73</v>
          </cell>
          <cell r="P9">
            <v>73</v>
          </cell>
          <cell r="Q9">
            <v>73</v>
          </cell>
          <cell r="R9">
            <v>73</v>
          </cell>
          <cell r="S9">
            <v>73</v>
          </cell>
          <cell r="T9">
            <v>73</v>
          </cell>
          <cell r="U9">
            <v>73</v>
          </cell>
          <cell r="V9">
            <v>73</v>
          </cell>
          <cell r="W9">
            <v>73</v>
          </cell>
          <cell r="X9">
            <v>73</v>
          </cell>
          <cell r="Y9">
            <v>73</v>
          </cell>
          <cell r="Z9">
            <v>73</v>
          </cell>
          <cell r="AA9">
            <v>73</v>
          </cell>
          <cell r="AB9">
            <v>73</v>
          </cell>
          <cell r="AC9">
            <v>73</v>
          </cell>
          <cell r="AD9">
            <v>73</v>
          </cell>
          <cell r="AE9">
            <v>73</v>
          </cell>
          <cell r="AF9">
            <v>73</v>
          </cell>
          <cell r="AG9">
            <v>73</v>
          </cell>
          <cell r="AH9">
            <v>73</v>
          </cell>
          <cell r="AI9">
            <v>73</v>
          </cell>
          <cell r="AJ9">
            <v>73</v>
          </cell>
          <cell r="AK9">
            <v>73</v>
          </cell>
          <cell r="AL9">
            <v>73</v>
          </cell>
          <cell r="AM9">
            <v>73</v>
          </cell>
          <cell r="AN9">
            <v>73</v>
          </cell>
          <cell r="AO9">
            <v>73</v>
          </cell>
          <cell r="AP9">
            <v>73</v>
          </cell>
          <cell r="AQ9">
            <v>73</v>
          </cell>
          <cell r="AR9">
            <v>73</v>
          </cell>
          <cell r="AS9">
            <v>73</v>
          </cell>
          <cell r="AT9">
            <v>73</v>
          </cell>
          <cell r="AU9">
            <v>73</v>
          </cell>
          <cell r="AV9">
            <v>73</v>
          </cell>
          <cell r="AW9">
            <v>73</v>
          </cell>
          <cell r="AX9">
            <v>73</v>
          </cell>
          <cell r="AY9">
            <v>73</v>
          </cell>
          <cell r="AZ9">
            <v>73</v>
          </cell>
          <cell r="BA9">
            <v>73</v>
          </cell>
          <cell r="BB9">
            <v>73</v>
          </cell>
          <cell r="BC9">
            <v>73</v>
          </cell>
          <cell r="BD9">
            <v>73</v>
          </cell>
          <cell r="BE9">
            <v>73</v>
          </cell>
          <cell r="BF9">
            <v>73</v>
          </cell>
          <cell r="BG9">
            <v>73</v>
          </cell>
          <cell r="BH9">
            <v>73</v>
          </cell>
          <cell r="BI9">
            <v>73</v>
          </cell>
          <cell r="BJ9">
            <v>73</v>
          </cell>
          <cell r="BK9">
            <v>73</v>
          </cell>
          <cell r="BL9">
            <v>73</v>
          </cell>
          <cell r="BM9">
            <v>73</v>
          </cell>
          <cell r="BN9">
            <v>73</v>
          </cell>
          <cell r="BO9">
            <v>73</v>
          </cell>
          <cell r="BP9">
            <v>73</v>
          </cell>
          <cell r="BQ9">
            <v>73</v>
          </cell>
          <cell r="BR9">
            <v>73</v>
          </cell>
          <cell r="BS9">
            <v>73</v>
          </cell>
          <cell r="BT9">
            <v>73</v>
          </cell>
          <cell r="BU9">
            <v>73</v>
          </cell>
          <cell r="BV9">
            <v>73</v>
          </cell>
          <cell r="BW9">
            <v>73</v>
          </cell>
          <cell r="BX9">
            <v>73</v>
          </cell>
          <cell r="BY9">
            <v>73</v>
          </cell>
          <cell r="BZ9">
            <v>73</v>
          </cell>
          <cell r="CA9">
            <v>73</v>
          </cell>
          <cell r="CB9">
            <v>73</v>
          </cell>
          <cell r="CC9">
            <v>73</v>
          </cell>
          <cell r="CD9">
            <v>73</v>
          </cell>
          <cell r="CE9">
            <v>73</v>
          </cell>
          <cell r="CF9">
            <v>73</v>
          </cell>
          <cell r="CG9">
            <v>73</v>
          </cell>
          <cell r="CH9">
            <v>73</v>
          </cell>
          <cell r="CI9">
            <v>73</v>
          </cell>
          <cell r="CJ9">
            <v>73</v>
          </cell>
          <cell r="CK9">
            <v>73</v>
          </cell>
          <cell r="CL9">
            <v>73</v>
          </cell>
          <cell r="CM9">
            <v>73</v>
          </cell>
          <cell r="CN9">
            <v>73</v>
          </cell>
          <cell r="CO9">
            <v>73</v>
          </cell>
          <cell r="CP9">
            <v>73</v>
          </cell>
          <cell r="CQ9">
            <v>73</v>
          </cell>
          <cell r="CR9">
            <v>73</v>
          </cell>
          <cell r="CS9">
            <v>73</v>
          </cell>
          <cell r="CT9">
            <v>73</v>
          </cell>
          <cell r="CU9">
            <v>73</v>
          </cell>
          <cell r="CV9">
            <v>73</v>
          </cell>
          <cell r="CW9">
            <v>73</v>
          </cell>
          <cell r="CX9">
            <v>73</v>
          </cell>
          <cell r="CY9">
            <v>73</v>
          </cell>
          <cell r="CZ9">
            <v>73</v>
          </cell>
          <cell r="DA9">
            <v>73</v>
          </cell>
          <cell r="DB9">
            <v>73</v>
          </cell>
          <cell r="DC9">
            <v>73</v>
          </cell>
          <cell r="DD9">
            <v>73</v>
          </cell>
          <cell r="DE9">
            <v>73</v>
          </cell>
          <cell r="DF9">
            <v>73</v>
          </cell>
          <cell r="DG9">
            <v>73</v>
          </cell>
          <cell r="DH9">
            <v>73</v>
          </cell>
          <cell r="DI9">
            <v>73</v>
          </cell>
          <cell r="DJ9">
            <v>73</v>
          </cell>
          <cell r="DK9">
            <v>73</v>
          </cell>
          <cell r="DL9">
            <v>73</v>
          </cell>
          <cell r="DM9">
            <v>73</v>
          </cell>
          <cell r="DN9">
            <v>73</v>
          </cell>
          <cell r="DO9">
            <v>73</v>
          </cell>
          <cell r="DP9">
            <v>73</v>
          </cell>
          <cell r="DQ9">
            <v>73</v>
          </cell>
          <cell r="DR9">
            <v>73</v>
          </cell>
          <cell r="DS9">
            <v>73</v>
          </cell>
          <cell r="DT9">
            <v>73</v>
          </cell>
          <cell r="DU9">
            <v>73</v>
          </cell>
          <cell r="DV9">
            <v>73</v>
          </cell>
          <cell r="DW9">
            <v>73</v>
          </cell>
          <cell r="DX9">
            <v>73</v>
          </cell>
          <cell r="DY9">
            <v>73</v>
          </cell>
          <cell r="DZ9">
            <v>73</v>
          </cell>
          <cell r="EA9">
            <v>73</v>
          </cell>
          <cell r="EB9">
            <v>73</v>
          </cell>
          <cell r="EC9">
            <v>73</v>
          </cell>
          <cell r="ED9">
            <v>73</v>
          </cell>
          <cell r="EE9">
            <v>73</v>
          </cell>
          <cell r="EF9">
            <v>73</v>
          </cell>
          <cell r="EG9">
            <v>73</v>
          </cell>
          <cell r="EH9">
            <v>73</v>
          </cell>
          <cell r="EI9">
            <v>73</v>
          </cell>
          <cell r="EJ9">
            <v>73</v>
          </cell>
          <cell r="EK9">
            <v>73</v>
          </cell>
          <cell r="EL9">
            <v>73</v>
          </cell>
          <cell r="EM9">
            <v>73</v>
          </cell>
          <cell r="EN9">
            <v>73</v>
          </cell>
          <cell r="EO9">
            <v>73</v>
          </cell>
          <cell r="EP9">
            <v>73</v>
          </cell>
          <cell r="EQ9">
            <v>73</v>
          </cell>
          <cell r="ER9">
            <v>73</v>
          </cell>
          <cell r="ES9">
            <v>73</v>
          </cell>
          <cell r="ET9">
            <v>73</v>
          </cell>
          <cell r="EU9">
            <v>73</v>
          </cell>
          <cell r="EV9">
            <v>73</v>
          </cell>
          <cell r="EW9">
            <v>73</v>
          </cell>
          <cell r="EX9">
            <v>73</v>
          </cell>
          <cell r="EY9">
            <v>73</v>
          </cell>
          <cell r="EZ9">
            <v>73</v>
          </cell>
          <cell r="FA9">
            <v>73</v>
          </cell>
          <cell r="FB9">
            <v>73</v>
          </cell>
          <cell r="FC9">
            <v>73</v>
          </cell>
          <cell r="FD9">
            <v>73</v>
          </cell>
          <cell r="FE9">
            <v>73</v>
          </cell>
          <cell r="FF9">
            <v>73</v>
          </cell>
          <cell r="FG9">
            <v>73</v>
          </cell>
          <cell r="FH9">
            <v>73</v>
          </cell>
          <cell r="FI9">
            <v>73</v>
          </cell>
          <cell r="FJ9">
            <v>73</v>
          </cell>
          <cell r="FK9">
            <v>73</v>
          </cell>
          <cell r="FL9">
            <v>73</v>
          </cell>
          <cell r="FM9">
            <v>73</v>
          </cell>
          <cell r="FN9">
            <v>73</v>
          </cell>
          <cell r="FO9">
            <v>73</v>
          </cell>
          <cell r="FP9">
            <v>73</v>
          </cell>
          <cell r="FQ9">
            <v>73</v>
          </cell>
          <cell r="FR9">
            <v>73</v>
          </cell>
          <cell r="FS9">
            <v>73</v>
          </cell>
          <cell r="FT9">
            <v>73</v>
          </cell>
          <cell r="FU9">
            <v>73</v>
          </cell>
          <cell r="FV9">
            <v>73</v>
          </cell>
          <cell r="FW9">
            <v>73</v>
          </cell>
        </row>
        <row r="10">
          <cell r="B10" t="str">
            <v>A126285878L</v>
          </cell>
          <cell r="C10" t="str">
            <v>A126274182K</v>
          </cell>
          <cell r="D10" t="str">
            <v>A126297510L</v>
          </cell>
          <cell r="E10" t="str">
            <v>A126285846V</v>
          </cell>
          <cell r="F10" t="str">
            <v>A126274290V</v>
          </cell>
          <cell r="G10" t="str">
            <v>A126297618R</v>
          </cell>
          <cell r="H10" t="str">
            <v>A126285954C</v>
          </cell>
          <cell r="I10" t="str">
            <v>A126274258V</v>
          </cell>
          <cell r="J10" t="str">
            <v>A126297586J</v>
          </cell>
          <cell r="K10" t="str">
            <v>A126285922K</v>
          </cell>
          <cell r="L10" t="str">
            <v>A126274262K</v>
          </cell>
          <cell r="M10" t="str">
            <v>A126297590X</v>
          </cell>
          <cell r="N10" t="str">
            <v>A126285926V</v>
          </cell>
          <cell r="O10" t="str">
            <v>A126274334K</v>
          </cell>
          <cell r="P10" t="str">
            <v>A126297662X</v>
          </cell>
          <cell r="Q10" t="str">
            <v>A126285998F</v>
          </cell>
          <cell r="R10" t="str">
            <v>A126274150T</v>
          </cell>
          <cell r="S10" t="str">
            <v>A126297478X</v>
          </cell>
          <cell r="T10" t="str">
            <v>A126285814A</v>
          </cell>
          <cell r="U10" t="str">
            <v>A126274218A</v>
          </cell>
          <cell r="V10" t="str">
            <v>A126297546R</v>
          </cell>
          <cell r="W10" t="str">
            <v>A126285882C</v>
          </cell>
          <cell r="X10" t="str">
            <v>A126274170A</v>
          </cell>
          <cell r="Y10" t="str">
            <v>A126297498J</v>
          </cell>
          <cell r="Z10" t="str">
            <v>A126285834K</v>
          </cell>
          <cell r="AA10" t="str">
            <v>A126274266V</v>
          </cell>
          <cell r="AB10" t="str">
            <v>A126297594J</v>
          </cell>
          <cell r="AC10" t="str">
            <v>A126285930K</v>
          </cell>
          <cell r="AD10" t="str">
            <v>A126274270K</v>
          </cell>
          <cell r="AE10" t="str">
            <v>A126297598T</v>
          </cell>
          <cell r="AF10" t="str">
            <v>A126285934V</v>
          </cell>
          <cell r="AG10" t="str">
            <v>A126274186V</v>
          </cell>
          <cell r="AH10" t="str">
            <v>A126297514W</v>
          </cell>
          <cell r="AI10" t="str">
            <v>A126285850K</v>
          </cell>
          <cell r="AJ10" t="str">
            <v>A126274154A</v>
          </cell>
          <cell r="AK10" t="str">
            <v>A126297482R</v>
          </cell>
          <cell r="AL10" t="str">
            <v>A126285818K</v>
          </cell>
          <cell r="AM10" t="str">
            <v>A126274338V</v>
          </cell>
          <cell r="AN10" t="str">
            <v>A126297666J</v>
          </cell>
          <cell r="AO10" t="str">
            <v>A126286002L</v>
          </cell>
          <cell r="AP10" t="str">
            <v>A126274222T</v>
          </cell>
          <cell r="AQ10" t="str">
            <v>A126297550F</v>
          </cell>
          <cell r="AR10" t="str">
            <v>A126285886L</v>
          </cell>
          <cell r="AS10" t="str">
            <v>A126274294C</v>
          </cell>
          <cell r="AT10" t="str">
            <v>A126297622F</v>
          </cell>
          <cell r="AU10" t="str">
            <v>A126285958L</v>
          </cell>
          <cell r="AV10" t="str">
            <v>A126275422C</v>
          </cell>
          <cell r="AW10" t="str">
            <v>A126298750T</v>
          </cell>
          <cell r="AX10" t="str">
            <v>A126287086A</v>
          </cell>
          <cell r="AY10" t="str">
            <v>A126275378F</v>
          </cell>
          <cell r="AZ10" t="str">
            <v>A126298706J</v>
          </cell>
          <cell r="BA10" t="str">
            <v>A126287042X</v>
          </cell>
          <cell r="BB10" t="str">
            <v>A126275306V</v>
          </cell>
          <cell r="BC10" t="str">
            <v>A126298634J</v>
          </cell>
          <cell r="BD10" t="str">
            <v>A126286970W</v>
          </cell>
          <cell r="BE10" t="str">
            <v>A126275382W</v>
          </cell>
          <cell r="BF10" t="str">
            <v>A126298710X</v>
          </cell>
          <cell r="BG10" t="str">
            <v>A126287046J</v>
          </cell>
          <cell r="BH10" t="str">
            <v>A126275386F</v>
          </cell>
          <cell r="BI10" t="str">
            <v>A126298714J</v>
          </cell>
          <cell r="BJ10" t="str">
            <v>A126287050X</v>
          </cell>
          <cell r="BK10" t="str">
            <v>A126275310K</v>
          </cell>
          <cell r="BL10" t="str">
            <v>A126298638T</v>
          </cell>
          <cell r="BM10" t="str">
            <v>A126286974F</v>
          </cell>
          <cell r="BN10" t="str">
            <v>A126275314V</v>
          </cell>
          <cell r="BO10" t="str">
            <v>A126298642J</v>
          </cell>
          <cell r="BP10" t="str">
            <v>A126286978R</v>
          </cell>
          <cell r="BQ10" t="str">
            <v>A126275354L</v>
          </cell>
          <cell r="BR10" t="str">
            <v>A126298682A</v>
          </cell>
          <cell r="BS10" t="str">
            <v>A126287018X</v>
          </cell>
          <cell r="BT10" t="str">
            <v>A126275270C</v>
          </cell>
          <cell r="BU10" t="str">
            <v>A126298598K</v>
          </cell>
          <cell r="BV10" t="str">
            <v>A126286934L</v>
          </cell>
          <cell r="BW10" t="str">
            <v>A126275390W</v>
          </cell>
          <cell r="BX10" t="str">
            <v>A126298718T</v>
          </cell>
          <cell r="BY10" t="str">
            <v>A126287054J</v>
          </cell>
          <cell r="BZ10" t="str">
            <v>A126275358W</v>
          </cell>
          <cell r="CA10" t="str">
            <v>A126298686K</v>
          </cell>
          <cell r="CB10" t="str">
            <v>A126287022R</v>
          </cell>
          <cell r="CC10" t="str">
            <v>A126275402V</v>
          </cell>
          <cell r="CD10" t="str">
            <v>A126298730J</v>
          </cell>
          <cell r="CE10" t="str">
            <v>A126287066T</v>
          </cell>
          <cell r="CF10" t="str">
            <v>A126275274L</v>
          </cell>
          <cell r="CG10" t="str">
            <v>A126298602R</v>
          </cell>
          <cell r="CH10" t="str">
            <v>A126286938W</v>
          </cell>
          <cell r="CI10" t="str">
            <v>A126275210A</v>
          </cell>
          <cell r="CJ10" t="str">
            <v>A126298538J</v>
          </cell>
          <cell r="CK10" t="str">
            <v>A126286874W</v>
          </cell>
          <cell r="CL10" t="str">
            <v>A126275238C</v>
          </cell>
          <cell r="CM10" t="str">
            <v>A126298566T</v>
          </cell>
          <cell r="CN10" t="str">
            <v>A126286902V</v>
          </cell>
          <cell r="CO10" t="str">
            <v>A126275318C</v>
          </cell>
          <cell r="CP10" t="str">
            <v>A126298646T</v>
          </cell>
          <cell r="CQ10" t="str">
            <v>A126286982F</v>
          </cell>
          <cell r="CR10" t="str">
            <v>A126275242V</v>
          </cell>
          <cell r="CS10" t="str">
            <v>A126298570J</v>
          </cell>
          <cell r="CT10" t="str">
            <v>A126286906C</v>
          </cell>
          <cell r="CU10" t="str">
            <v>A126275322V</v>
          </cell>
          <cell r="CV10" t="str">
            <v>A126298650J</v>
          </cell>
          <cell r="CW10" t="str">
            <v>A126286986R</v>
          </cell>
          <cell r="CX10" t="str">
            <v>A126275326C</v>
          </cell>
          <cell r="CY10" t="str">
            <v>A126298654T</v>
          </cell>
          <cell r="CZ10" t="str">
            <v>A126286990F</v>
          </cell>
          <cell r="DA10" t="str">
            <v>A126275406C</v>
          </cell>
          <cell r="DB10" t="str">
            <v>A126298734T</v>
          </cell>
          <cell r="DC10" t="str">
            <v>A126287070J</v>
          </cell>
          <cell r="DD10" t="str">
            <v>A126275214K</v>
          </cell>
          <cell r="DE10" t="str">
            <v>A126298542X</v>
          </cell>
          <cell r="DF10" t="str">
            <v>A126286878F</v>
          </cell>
          <cell r="DG10" t="str">
            <v>A126275394F</v>
          </cell>
          <cell r="DH10" t="str">
            <v>A126298722J</v>
          </cell>
          <cell r="DI10" t="str">
            <v>A126287058T</v>
          </cell>
          <cell r="DJ10" t="str">
            <v>A126275398R</v>
          </cell>
          <cell r="DK10" t="str">
            <v>A126298726T</v>
          </cell>
          <cell r="DL10" t="str">
            <v>A126287062J</v>
          </cell>
          <cell r="DM10" t="str">
            <v>A126275218V</v>
          </cell>
          <cell r="DN10" t="str">
            <v>A126298546J</v>
          </cell>
          <cell r="DO10" t="str">
            <v>A126286882W</v>
          </cell>
          <cell r="DP10" t="str">
            <v>A126275278W</v>
          </cell>
          <cell r="DQ10" t="str">
            <v>A126298606X</v>
          </cell>
          <cell r="DR10" t="str">
            <v>A126286942L</v>
          </cell>
          <cell r="DS10" t="str">
            <v>A126275330V</v>
          </cell>
          <cell r="DT10" t="str">
            <v>A126298658A</v>
          </cell>
          <cell r="DU10" t="str">
            <v>A126286994R</v>
          </cell>
          <cell r="DV10" t="str">
            <v>A126275410V</v>
          </cell>
          <cell r="DW10" t="str">
            <v>A126298738A</v>
          </cell>
          <cell r="DX10" t="str">
            <v>A126287074T</v>
          </cell>
          <cell r="DY10" t="str">
            <v>A126275222K</v>
          </cell>
          <cell r="DZ10" t="str">
            <v>A126298550X</v>
          </cell>
          <cell r="EA10" t="str">
            <v>A126286886F</v>
          </cell>
          <cell r="EB10" t="str">
            <v>A126275362L</v>
          </cell>
          <cell r="EC10" t="str">
            <v>A126298690A</v>
          </cell>
          <cell r="ED10" t="str">
            <v>A126287026X</v>
          </cell>
          <cell r="EE10" t="str">
            <v>A126275366W</v>
          </cell>
          <cell r="EF10" t="str">
            <v>A126298694K</v>
          </cell>
          <cell r="EG10" t="str">
            <v>A126287030R</v>
          </cell>
          <cell r="EH10" t="str">
            <v>A126275254C</v>
          </cell>
          <cell r="EI10" t="str">
            <v>A126298582T</v>
          </cell>
          <cell r="EJ10" t="str">
            <v>A126286918L</v>
          </cell>
          <cell r="EK10" t="str">
            <v>A126275226V</v>
          </cell>
          <cell r="EL10" t="str">
            <v>A126298554J</v>
          </cell>
          <cell r="EM10" t="str">
            <v>A126286890W</v>
          </cell>
          <cell r="EN10" t="str">
            <v>A126275282L</v>
          </cell>
          <cell r="EO10" t="str">
            <v>A126298610R</v>
          </cell>
          <cell r="EP10" t="str">
            <v>A126286946W</v>
          </cell>
          <cell r="EQ10" t="str">
            <v>A126275246C</v>
          </cell>
          <cell r="ER10" t="str">
            <v>A126298574T</v>
          </cell>
          <cell r="ES10" t="str">
            <v>A126286910V</v>
          </cell>
          <cell r="ET10" t="str">
            <v>A126275286W</v>
          </cell>
          <cell r="EU10" t="str">
            <v>A126298614X</v>
          </cell>
          <cell r="EV10" t="str">
            <v>A126286950L</v>
          </cell>
          <cell r="EW10" t="str">
            <v>A126275258L</v>
          </cell>
          <cell r="EX10" t="str">
            <v>A126298586A</v>
          </cell>
          <cell r="EY10" t="str">
            <v>A126286922C</v>
          </cell>
          <cell r="EZ10" t="str">
            <v>A126275290L</v>
          </cell>
          <cell r="FA10" t="str">
            <v>A126298618J</v>
          </cell>
          <cell r="FB10" t="str">
            <v>A126286954W</v>
          </cell>
          <cell r="FC10" t="str">
            <v>A126275334C</v>
          </cell>
          <cell r="FD10" t="str">
            <v>A126298662T</v>
          </cell>
          <cell r="FE10" t="str">
            <v>A126286998X</v>
          </cell>
          <cell r="FF10" t="str">
            <v>A126275294W</v>
          </cell>
          <cell r="FG10" t="str">
            <v>A126298622X</v>
          </cell>
          <cell r="FH10" t="str">
            <v>A126286958F</v>
          </cell>
          <cell r="FI10" t="str">
            <v>A126275262C</v>
          </cell>
          <cell r="FJ10" t="str">
            <v>A126298590T</v>
          </cell>
          <cell r="FK10" t="str">
            <v>A126286926L</v>
          </cell>
          <cell r="FL10" t="str">
            <v>A126275370L</v>
          </cell>
          <cell r="FM10" t="str">
            <v>A126298698V</v>
          </cell>
          <cell r="FN10" t="str">
            <v>A126287034X</v>
          </cell>
          <cell r="FO10" t="str">
            <v>A126275338L</v>
          </cell>
          <cell r="FP10" t="str">
            <v>A126298666A</v>
          </cell>
          <cell r="FQ10" t="str">
            <v>A126287002F</v>
          </cell>
          <cell r="FR10" t="str">
            <v>A126275342C</v>
          </cell>
          <cell r="FS10" t="str">
            <v>A126298670T</v>
          </cell>
          <cell r="FT10" t="str">
            <v>A126287006R</v>
          </cell>
          <cell r="FU10" t="str">
            <v>A126275414C</v>
          </cell>
          <cell r="FV10" t="str">
            <v>A126298742T</v>
          </cell>
          <cell r="FW10" t="str">
            <v>A126287078A</v>
          </cell>
        </row>
        <row r="11">
          <cell r="B11">
            <v>181.83099999999999</v>
          </cell>
          <cell r="C11">
            <v>113.86499999999999</v>
          </cell>
          <cell r="D11">
            <v>55.591999999999999</v>
          </cell>
          <cell r="E11">
            <v>58.271999999999998</v>
          </cell>
          <cell r="F11">
            <v>114.49</v>
          </cell>
          <cell r="G11">
            <v>53.026000000000003</v>
          </cell>
          <cell r="H11">
            <v>61.463999999999999</v>
          </cell>
          <cell r="I11">
            <v>113.363</v>
          </cell>
          <cell r="J11">
            <v>51.268000000000001</v>
          </cell>
          <cell r="K11">
            <v>62.094999999999999</v>
          </cell>
          <cell r="L11">
            <v>1583.0840000000001</v>
          </cell>
          <cell r="M11">
            <v>819.36699999999996</v>
          </cell>
          <cell r="N11">
            <v>763.71699999999998</v>
          </cell>
          <cell r="O11">
            <v>508.94499999999999</v>
          </cell>
          <cell r="P11">
            <v>336.863</v>
          </cell>
          <cell r="Q11">
            <v>172.08199999999999</v>
          </cell>
          <cell r="R11">
            <v>332.27199999999999</v>
          </cell>
          <cell r="S11">
            <v>220.44800000000001</v>
          </cell>
          <cell r="T11">
            <v>111.82299999999999</v>
          </cell>
          <cell r="U11">
            <v>18.68</v>
          </cell>
          <cell r="V11">
            <v>9.782</v>
          </cell>
          <cell r="W11">
            <v>8.8989999999999991</v>
          </cell>
          <cell r="X11">
            <v>7.58</v>
          </cell>
          <cell r="Y11">
            <v>6.5759999999999996</v>
          </cell>
          <cell r="Z11">
            <v>1.004</v>
          </cell>
          <cell r="AA11">
            <v>5.3739999999999997</v>
          </cell>
          <cell r="AB11">
            <v>2.621</v>
          </cell>
          <cell r="AC11">
            <v>2.7530000000000001</v>
          </cell>
          <cell r="AD11">
            <v>5.7249999999999996</v>
          </cell>
          <cell r="AE11">
            <v>0.58399999999999996</v>
          </cell>
          <cell r="AF11">
            <v>5.1420000000000003</v>
          </cell>
          <cell r="AG11">
            <v>19.771999999999998</v>
          </cell>
          <cell r="AH11">
            <v>8.7330000000000005</v>
          </cell>
          <cell r="AI11">
            <v>11.039</v>
          </cell>
          <cell r="AJ11">
            <v>6.4219999999999997</v>
          </cell>
          <cell r="AK11">
            <v>3.21</v>
          </cell>
          <cell r="AL11">
            <v>3.2130000000000001</v>
          </cell>
          <cell r="AM11">
            <v>5.0259999999999998</v>
          </cell>
          <cell r="AN11">
            <v>3.8570000000000002</v>
          </cell>
          <cell r="AO11">
            <v>1.169</v>
          </cell>
          <cell r="AP11">
            <v>8.3230000000000004</v>
          </cell>
          <cell r="AQ11">
            <v>1.6659999999999999</v>
          </cell>
          <cell r="AR11">
            <v>6.6580000000000004</v>
          </cell>
          <cell r="AS11">
            <v>138.22200000000001</v>
          </cell>
          <cell r="AT11">
            <v>97.900999999999996</v>
          </cell>
          <cell r="AU11">
            <v>40.320999999999998</v>
          </cell>
          <cell r="AV11">
            <v>2328.873</v>
          </cell>
          <cell r="AW11">
            <v>1237.1110000000001</v>
          </cell>
          <cell r="AX11">
            <v>1091.7619999999999</v>
          </cell>
          <cell r="AY11">
            <v>460.83100000000002</v>
          </cell>
          <cell r="AZ11">
            <v>231.827</v>
          </cell>
          <cell r="BA11">
            <v>229.00399999999999</v>
          </cell>
          <cell r="BB11">
            <v>198.65600000000001</v>
          </cell>
          <cell r="BC11">
            <v>111.07599999999999</v>
          </cell>
          <cell r="BD11">
            <v>87.58</v>
          </cell>
          <cell r="BE11">
            <v>82.355999999999995</v>
          </cell>
          <cell r="BF11">
            <v>48.158999999999999</v>
          </cell>
          <cell r="BG11">
            <v>34.197000000000003</v>
          </cell>
          <cell r="BH11">
            <v>115.77200000000001</v>
          </cell>
          <cell r="BI11">
            <v>62.387999999999998</v>
          </cell>
          <cell r="BJ11">
            <v>53.383000000000003</v>
          </cell>
          <cell r="BK11">
            <v>114.10899999999999</v>
          </cell>
          <cell r="BL11">
            <v>66.361999999999995</v>
          </cell>
          <cell r="BM11">
            <v>47.746000000000002</v>
          </cell>
          <cell r="BN11">
            <v>84.548000000000002</v>
          </cell>
          <cell r="BO11">
            <v>44.713999999999999</v>
          </cell>
          <cell r="BP11">
            <v>39.834000000000003</v>
          </cell>
          <cell r="BQ11">
            <v>46.508000000000003</v>
          </cell>
          <cell r="BR11">
            <v>27.834</v>
          </cell>
          <cell r="BS11">
            <v>18.673999999999999</v>
          </cell>
          <cell r="BT11">
            <v>76.787999999999997</v>
          </cell>
          <cell r="BU11">
            <v>40.521999999999998</v>
          </cell>
          <cell r="BV11">
            <v>36.265000000000001</v>
          </cell>
          <cell r="BW11">
            <v>25.867000000000001</v>
          </cell>
          <cell r="BX11">
            <v>20.036999999999999</v>
          </cell>
          <cell r="BY11">
            <v>5.83</v>
          </cell>
          <cell r="BZ11">
            <v>33.878999999999998</v>
          </cell>
          <cell r="CA11">
            <v>14.653</v>
          </cell>
          <cell r="CB11">
            <v>19.225999999999999</v>
          </cell>
          <cell r="CC11">
            <v>17.041</v>
          </cell>
          <cell r="CD11">
            <v>5.8319999999999999</v>
          </cell>
          <cell r="CE11">
            <v>11.209</v>
          </cell>
          <cell r="CF11">
            <v>75.361000000000004</v>
          </cell>
          <cell r="CG11">
            <v>42.72</v>
          </cell>
          <cell r="CH11">
            <v>32.64</v>
          </cell>
          <cell r="CI11">
            <v>45.95</v>
          </cell>
          <cell r="CJ11">
            <v>34.515999999999998</v>
          </cell>
          <cell r="CK11">
            <v>11.433999999999999</v>
          </cell>
          <cell r="CL11">
            <v>18.937999999999999</v>
          </cell>
          <cell r="CM11">
            <v>6.9509999999999996</v>
          </cell>
          <cell r="CN11">
            <v>11.987</v>
          </cell>
          <cell r="CO11">
            <v>10.472</v>
          </cell>
          <cell r="CP11">
            <v>1.2529999999999999</v>
          </cell>
          <cell r="CQ11">
            <v>9.2189999999999994</v>
          </cell>
          <cell r="CR11">
            <v>120.875</v>
          </cell>
          <cell r="CS11">
            <v>66.207999999999998</v>
          </cell>
          <cell r="CT11">
            <v>54.667999999999999</v>
          </cell>
          <cell r="CU11">
            <v>77.781000000000006</v>
          </cell>
          <cell r="CV11">
            <v>44.868000000000002</v>
          </cell>
          <cell r="CW11">
            <v>32.912999999999997</v>
          </cell>
          <cell r="CX11">
            <v>262.17500000000001</v>
          </cell>
          <cell r="CY11">
            <v>120.751</v>
          </cell>
          <cell r="CZ11">
            <v>141.42400000000001</v>
          </cell>
          <cell r="DA11">
            <v>1868.0419999999999</v>
          </cell>
          <cell r="DB11">
            <v>1005.284</v>
          </cell>
          <cell r="DC11">
            <v>862.75800000000004</v>
          </cell>
          <cell r="DD11">
            <v>1521.413</v>
          </cell>
          <cell r="DE11">
            <v>798.60199999999998</v>
          </cell>
          <cell r="DF11">
            <v>722.81100000000004</v>
          </cell>
          <cell r="DG11">
            <v>1457.3979999999999</v>
          </cell>
          <cell r="DH11">
            <v>767.61699999999996</v>
          </cell>
          <cell r="DI11">
            <v>689.78099999999995</v>
          </cell>
          <cell r="DJ11">
            <v>31.783999999999999</v>
          </cell>
          <cell r="DK11">
            <v>15.254</v>
          </cell>
          <cell r="DL11">
            <v>16.530999999999999</v>
          </cell>
          <cell r="DM11">
            <v>32.231000000000002</v>
          </cell>
          <cell r="DN11">
            <v>15.731</v>
          </cell>
          <cell r="DO11">
            <v>16.5</v>
          </cell>
          <cell r="DP11">
            <v>1154.3040000000001</v>
          </cell>
          <cell r="DQ11">
            <v>621.529</v>
          </cell>
          <cell r="DR11">
            <v>532.77499999999998</v>
          </cell>
          <cell r="DS11">
            <v>88.066000000000003</v>
          </cell>
          <cell r="DT11">
            <v>34.945999999999998</v>
          </cell>
          <cell r="DU11">
            <v>53.12</v>
          </cell>
          <cell r="DV11">
            <v>29.234999999999999</v>
          </cell>
          <cell r="DW11">
            <v>21.404</v>
          </cell>
          <cell r="DX11">
            <v>7.8310000000000004</v>
          </cell>
          <cell r="DY11">
            <v>29.611999999999998</v>
          </cell>
          <cell r="DZ11">
            <v>8.4789999999999992</v>
          </cell>
          <cell r="EA11">
            <v>21.132000000000001</v>
          </cell>
          <cell r="EB11">
            <v>29.22</v>
          </cell>
          <cell r="EC11">
            <v>5.0620000000000003</v>
          </cell>
          <cell r="ED11">
            <v>24.157</v>
          </cell>
          <cell r="EE11">
            <v>80.299000000000007</v>
          </cell>
          <cell r="EF11">
            <v>34.624000000000002</v>
          </cell>
          <cell r="EG11">
            <v>45.673999999999999</v>
          </cell>
          <cell r="EH11">
            <v>30.184000000000001</v>
          </cell>
          <cell r="EI11">
            <v>23.809000000000001</v>
          </cell>
          <cell r="EJ11">
            <v>6.375</v>
          </cell>
          <cell r="EK11">
            <v>28.513999999999999</v>
          </cell>
          <cell r="EL11">
            <v>5.7190000000000003</v>
          </cell>
          <cell r="EM11">
            <v>22.795000000000002</v>
          </cell>
          <cell r="EN11">
            <v>21.600999999999999</v>
          </cell>
          <cell r="EO11">
            <v>5.0960000000000001</v>
          </cell>
          <cell r="EP11">
            <v>16.504999999999999</v>
          </cell>
          <cell r="EQ11">
            <v>198.744</v>
          </cell>
          <cell r="ER11">
            <v>107.503</v>
          </cell>
          <cell r="ES11">
            <v>91.241</v>
          </cell>
          <cell r="ET11">
            <v>150.15899999999999</v>
          </cell>
          <cell r="EU11">
            <v>76.22</v>
          </cell>
          <cell r="EV11">
            <v>73.94</v>
          </cell>
          <cell r="EW11">
            <v>1371.2539999999999</v>
          </cell>
          <cell r="EX11">
            <v>722.38199999999995</v>
          </cell>
          <cell r="EY11">
            <v>648.87199999999996</v>
          </cell>
          <cell r="EZ11">
            <v>159.09800000000001</v>
          </cell>
          <cell r="FA11">
            <v>74.686999999999998</v>
          </cell>
          <cell r="FB11">
            <v>84.412000000000006</v>
          </cell>
          <cell r="FC11">
            <v>1362.3150000000001</v>
          </cell>
          <cell r="FD11">
            <v>723.91499999999996</v>
          </cell>
          <cell r="FE11">
            <v>638.4</v>
          </cell>
          <cell r="FF11">
            <v>231.96</v>
          </cell>
          <cell r="FG11">
            <v>113.086</v>
          </cell>
          <cell r="FH11">
            <v>118.874</v>
          </cell>
          <cell r="FI11">
            <v>72.861000000000004</v>
          </cell>
          <cell r="FJ11">
            <v>38.399000000000001</v>
          </cell>
          <cell r="FK11">
            <v>34.462000000000003</v>
          </cell>
          <cell r="FL11">
            <v>81.801000000000002</v>
          </cell>
          <cell r="FM11">
            <v>36.866</v>
          </cell>
          <cell r="FN11">
            <v>44.935000000000002</v>
          </cell>
          <cell r="FO11">
            <v>77.298000000000002</v>
          </cell>
          <cell r="FP11">
            <v>37.820999999999998</v>
          </cell>
          <cell r="FQ11">
            <v>39.476999999999997</v>
          </cell>
          <cell r="FR11">
            <v>1289.454</v>
          </cell>
          <cell r="FS11">
            <v>685.51599999999996</v>
          </cell>
          <cell r="FT11">
            <v>603.93700000000001</v>
          </cell>
          <cell r="FU11">
            <v>346.62799999999999</v>
          </cell>
          <cell r="FV11">
            <v>206.68199999999999</v>
          </cell>
          <cell r="FW11">
            <v>139.946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  <cell r="EE12">
            <v>0</v>
          </cell>
          <cell r="EF12">
            <v>0</v>
          </cell>
          <cell r="EG12">
            <v>0</v>
          </cell>
          <cell r="EH12">
            <v>0</v>
          </cell>
          <cell r="EI12">
            <v>0</v>
          </cell>
          <cell r="EJ12">
            <v>0</v>
          </cell>
          <cell r="EK12">
            <v>0</v>
          </cell>
          <cell r="EL12">
            <v>0</v>
          </cell>
          <cell r="EM12">
            <v>0</v>
          </cell>
          <cell r="EN12">
            <v>0</v>
          </cell>
          <cell r="EO12">
            <v>0</v>
          </cell>
          <cell r="EP12">
            <v>0</v>
          </cell>
          <cell r="EQ12">
            <v>0</v>
          </cell>
          <cell r="ER12">
            <v>0</v>
          </cell>
          <cell r="ES12">
            <v>0</v>
          </cell>
          <cell r="ET12">
            <v>0</v>
          </cell>
          <cell r="EU12">
            <v>0</v>
          </cell>
          <cell r="EV12">
            <v>0</v>
          </cell>
          <cell r="EW12">
            <v>0</v>
          </cell>
          <cell r="EX12">
            <v>0</v>
          </cell>
          <cell r="EY12">
            <v>0</v>
          </cell>
          <cell r="EZ12">
            <v>0</v>
          </cell>
          <cell r="FA12">
            <v>0</v>
          </cell>
          <cell r="FB12">
            <v>0</v>
          </cell>
          <cell r="FC12">
            <v>0</v>
          </cell>
          <cell r="FD12">
            <v>0</v>
          </cell>
          <cell r="FE12">
            <v>0</v>
          </cell>
          <cell r="FF12">
            <v>0</v>
          </cell>
          <cell r="FG12">
            <v>0</v>
          </cell>
          <cell r="FH12">
            <v>0</v>
          </cell>
          <cell r="FI12">
            <v>0</v>
          </cell>
          <cell r="FJ12">
            <v>0</v>
          </cell>
          <cell r="FK12">
            <v>0</v>
          </cell>
          <cell r="FL12">
            <v>0</v>
          </cell>
          <cell r="FM12">
            <v>0</v>
          </cell>
          <cell r="FN12">
            <v>0</v>
          </cell>
          <cell r="FO12">
            <v>0</v>
          </cell>
          <cell r="FP12">
            <v>0</v>
          </cell>
          <cell r="FQ12">
            <v>0</v>
          </cell>
          <cell r="FR12">
            <v>0</v>
          </cell>
          <cell r="FS12">
            <v>0</v>
          </cell>
          <cell r="FT12">
            <v>0</v>
          </cell>
          <cell r="FU12">
            <v>0</v>
          </cell>
          <cell r="FV12">
            <v>0</v>
          </cell>
          <cell r="FW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  <cell r="EE13">
            <v>0</v>
          </cell>
          <cell r="EF13">
            <v>0</v>
          </cell>
          <cell r="EG13">
            <v>0</v>
          </cell>
          <cell r="EH13">
            <v>0</v>
          </cell>
          <cell r="EI13">
            <v>0</v>
          </cell>
          <cell r="EJ13">
            <v>0</v>
          </cell>
          <cell r="EK13">
            <v>0</v>
          </cell>
          <cell r="EL13">
            <v>0</v>
          </cell>
          <cell r="EM13">
            <v>0</v>
          </cell>
          <cell r="EN13">
            <v>0</v>
          </cell>
          <cell r="EO13">
            <v>0</v>
          </cell>
          <cell r="EP13">
            <v>0</v>
          </cell>
          <cell r="EQ13">
            <v>0</v>
          </cell>
          <cell r="ER13">
            <v>0</v>
          </cell>
          <cell r="ES13">
            <v>0</v>
          </cell>
          <cell r="ET13">
            <v>0</v>
          </cell>
          <cell r="EU13">
            <v>0</v>
          </cell>
          <cell r="EV13">
            <v>0</v>
          </cell>
          <cell r="EW13">
            <v>0</v>
          </cell>
          <cell r="EX13">
            <v>0</v>
          </cell>
          <cell r="EY13">
            <v>0</v>
          </cell>
          <cell r="EZ13">
            <v>0</v>
          </cell>
          <cell r="FA13">
            <v>0</v>
          </cell>
          <cell r="FB13">
            <v>0</v>
          </cell>
          <cell r="FC13">
            <v>0</v>
          </cell>
          <cell r="FD13">
            <v>0</v>
          </cell>
          <cell r="FE13">
            <v>0</v>
          </cell>
          <cell r="FF13">
            <v>0</v>
          </cell>
          <cell r="FG13">
            <v>0</v>
          </cell>
          <cell r="FH13">
            <v>0</v>
          </cell>
          <cell r="FI13">
            <v>0</v>
          </cell>
          <cell r="FJ13">
            <v>0</v>
          </cell>
          <cell r="FK13">
            <v>0</v>
          </cell>
          <cell r="FL13">
            <v>0</v>
          </cell>
          <cell r="FM13">
            <v>0</v>
          </cell>
          <cell r="FN13">
            <v>0</v>
          </cell>
          <cell r="FO13">
            <v>0</v>
          </cell>
          <cell r="FP13">
            <v>0</v>
          </cell>
          <cell r="FQ13">
            <v>0</v>
          </cell>
          <cell r="FR13">
            <v>0</v>
          </cell>
          <cell r="FS13">
            <v>0</v>
          </cell>
          <cell r="FT13">
            <v>0</v>
          </cell>
          <cell r="FU13">
            <v>0</v>
          </cell>
          <cell r="FV13">
            <v>0</v>
          </cell>
          <cell r="FW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  <cell r="EE14">
            <v>0</v>
          </cell>
          <cell r="EF14">
            <v>0</v>
          </cell>
          <cell r="EG14">
            <v>0</v>
          </cell>
          <cell r="EH14">
            <v>0</v>
          </cell>
          <cell r="EI14">
            <v>0</v>
          </cell>
          <cell r="EJ14">
            <v>0</v>
          </cell>
          <cell r="EK14">
            <v>0</v>
          </cell>
          <cell r="EL14">
            <v>0</v>
          </cell>
          <cell r="EM14">
            <v>0</v>
          </cell>
          <cell r="EN14">
            <v>0</v>
          </cell>
          <cell r="EO14">
            <v>0</v>
          </cell>
          <cell r="EP14">
            <v>0</v>
          </cell>
          <cell r="EQ14">
            <v>0</v>
          </cell>
          <cell r="ER14">
            <v>0</v>
          </cell>
          <cell r="ES14">
            <v>0</v>
          </cell>
          <cell r="ET14">
            <v>0</v>
          </cell>
          <cell r="EU14">
            <v>0</v>
          </cell>
          <cell r="EV14">
            <v>0</v>
          </cell>
          <cell r="EW14">
            <v>0</v>
          </cell>
          <cell r="EX14">
            <v>0</v>
          </cell>
          <cell r="EY14">
            <v>0</v>
          </cell>
          <cell r="EZ14">
            <v>0</v>
          </cell>
          <cell r="FA14">
            <v>0</v>
          </cell>
          <cell r="FB14">
            <v>0</v>
          </cell>
          <cell r="FC14">
            <v>0</v>
          </cell>
          <cell r="FD14">
            <v>0</v>
          </cell>
          <cell r="FE14">
            <v>0</v>
          </cell>
          <cell r="FF14">
            <v>0</v>
          </cell>
          <cell r="FG14">
            <v>0</v>
          </cell>
          <cell r="FH14">
            <v>0</v>
          </cell>
          <cell r="FI14">
            <v>0</v>
          </cell>
          <cell r="FJ14">
            <v>0</v>
          </cell>
          <cell r="FK14">
            <v>0</v>
          </cell>
          <cell r="FL14">
            <v>0</v>
          </cell>
          <cell r="FM14">
            <v>0</v>
          </cell>
          <cell r="FN14">
            <v>0</v>
          </cell>
          <cell r="FO14">
            <v>0</v>
          </cell>
          <cell r="FP14">
            <v>0</v>
          </cell>
          <cell r="FQ14">
            <v>0</v>
          </cell>
          <cell r="FR14">
            <v>0</v>
          </cell>
          <cell r="FS14">
            <v>0</v>
          </cell>
          <cell r="FT14">
            <v>0</v>
          </cell>
          <cell r="FU14">
            <v>0</v>
          </cell>
          <cell r="FV14">
            <v>0</v>
          </cell>
          <cell r="FW14">
            <v>0</v>
          </cell>
        </row>
        <row r="15"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  <cell r="EE15">
            <v>0</v>
          </cell>
          <cell r="EF15">
            <v>0</v>
          </cell>
          <cell r="EG15">
            <v>0</v>
          </cell>
          <cell r="EH15">
            <v>0</v>
          </cell>
          <cell r="EI15">
            <v>0</v>
          </cell>
          <cell r="EJ15">
            <v>0</v>
          </cell>
          <cell r="EK15">
            <v>0</v>
          </cell>
          <cell r="EL15">
            <v>0</v>
          </cell>
          <cell r="EM15">
            <v>0</v>
          </cell>
          <cell r="EN15">
            <v>0</v>
          </cell>
          <cell r="EO15">
            <v>0</v>
          </cell>
          <cell r="EP15">
            <v>0</v>
          </cell>
          <cell r="EQ15">
            <v>0</v>
          </cell>
          <cell r="ER15">
            <v>0</v>
          </cell>
          <cell r="ES15">
            <v>0</v>
          </cell>
          <cell r="ET15">
            <v>0</v>
          </cell>
          <cell r="EU15">
            <v>0</v>
          </cell>
          <cell r="EV15">
            <v>0</v>
          </cell>
          <cell r="EW15">
            <v>0</v>
          </cell>
          <cell r="EX15">
            <v>0</v>
          </cell>
          <cell r="EY15">
            <v>0</v>
          </cell>
          <cell r="EZ15">
            <v>0</v>
          </cell>
          <cell r="FA15">
            <v>0</v>
          </cell>
          <cell r="FB15">
            <v>0</v>
          </cell>
          <cell r="FC15">
            <v>0</v>
          </cell>
          <cell r="FD15">
            <v>0</v>
          </cell>
          <cell r="FE15">
            <v>0</v>
          </cell>
          <cell r="FF15">
            <v>0</v>
          </cell>
          <cell r="FG15">
            <v>0</v>
          </cell>
          <cell r="FH15">
            <v>0</v>
          </cell>
          <cell r="FI15">
            <v>0</v>
          </cell>
          <cell r="FJ15">
            <v>0</v>
          </cell>
          <cell r="FK15">
            <v>0</v>
          </cell>
          <cell r="FL15">
            <v>0</v>
          </cell>
          <cell r="FM15">
            <v>0</v>
          </cell>
          <cell r="FN15">
            <v>0</v>
          </cell>
          <cell r="FO15">
            <v>0</v>
          </cell>
          <cell r="FP15">
            <v>0</v>
          </cell>
          <cell r="FQ15">
            <v>0</v>
          </cell>
          <cell r="FR15">
            <v>0</v>
          </cell>
          <cell r="FS15">
            <v>0</v>
          </cell>
          <cell r="FT15">
            <v>0</v>
          </cell>
          <cell r="FU15">
            <v>0</v>
          </cell>
          <cell r="FV15">
            <v>0</v>
          </cell>
          <cell r="FW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  <cell r="EE16">
            <v>0</v>
          </cell>
          <cell r="EF16">
            <v>0</v>
          </cell>
          <cell r="EG16">
            <v>0</v>
          </cell>
          <cell r="EH16">
            <v>0</v>
          </cell>
          <cell r="EI16">
            <v>0</v>
          </cell>
          <cell r="EJ16">
            <v>0</v>
          </cell>
          <cell r="EK16">
            <v>0</v>
          </cell>
          <cell r="EL16">
            <v>0</v>
          </cell>
          <cell r="EM16">
            <v>0</v>
          </cell>
          <cell r="EN16">
            <v>0</v>
          </cell>
          <cell r="EO16">
            <v>0</v>
          </cell>
          <cell r="EP16">
            <v>0</v>
          </cell>
          <cell r="EQ16">
            <v>0</v>
          </cell>
          <cell r="ER16">
            <v>0</v>
          </cell>
          <cell r="ES16">
            <v>0</v>
          </cell>
          <cell r="ET16">
            <v>0</v>
          </cell>
          <cell r="EU16">
            <v>0</v>
          </cell>
          <cell r="EV16">
            <v>0</v>
          </cell>
          <cell r="EW16">
            <v>0</v>
          </cell>
          <cell r="EX16">
            <v>0</v>
          </cell>
          <cell r="EY16">
            <v>0</v>
          </cell>
          <cell r="EZ16">
            <v>0</v>
          </cell>
          <cell r="FA16">
            <v>0</v>
          </cell>
          <cell r="FB16">
            <v>0</v>
          </cell>
          <cell r="FC16">
            <v>0</v>
          </cell>
          <cell r="FD16">
            <v>0</v>
          </cell>
          <cell r="FE16">
            <v>0</v>
          </cell>
          <cell r="FF16">
            <v>0</v>
          </cell>
          <cell r="FG16">
            <v>0</v>
          </cell>
          <cell r="FH16">
            <v>0</v>
          </cell>
          <cell r="FI16">
            <v>0</v>
          </cell>
          <cell r="FJ16">
            <v>0</v>
          </cell>
          <cell r="FK16">
            <v>0</v>
          </cell>
          <cell r="FL16">
            <v>0</v>
          </cell>
          <cell r="FM16">
            <v>0</v>
          </cell>
          <cell r="FN16">
            <v>0</v>
          </cell>
          <cell r="FO16">
            <v>0</v>
          </cell>
          <cell r="FP16">
            <v>0</v>
          </cell>
          <cell r="FQ16">
            <v>0</v>
          </cell>
          <cell r="FR16">
            <v>0</v>
          </cell>
          <cell r="FS16">
            <v>0</v>
          </cell>
          <cell r="FT16">
            <v>0</v>
          </cell>
          <cell r="FU16">
            <v>0</v>
          </cell>
          <cell r="FV16">
            <v>0</v>
          </cell>
          <cell r="FW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0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0</v>
          </cell>
          <cell r="DB17">
            <v>0</v>
          </cell>
          <cell r="DC17">
            <v>0</v>
          </cell>
          <cell r="DD17">
            <v>0</v>
          </cell>
          <cell r="DE17">
            <v>0</v>
          </cell>
          <cell r="DF17">
            <v>0</v>
          </cell>
          <cell r="DG17">
            <v>0</v>
          </cell>
          <cell r="DH17">
            <v>0</v>
          </cell>
          <cell r="DI17">
            <v>0</v>
          </cell>
          <cell r="DJ17">
            <v>0</v>
          </cell>
          <cell r="DK17">
            <v>0</v>
          </cell>
          <cell r="DL17">
            <v>0</v>
          </cell>
          <cell r="DM17">
            <v>0</v>
          </cell>
          <cell r="DN17">
            <v>0</v>
          </cell>
          <cell r="DO17">
            <v>0</v>
          </cell>
          <cell r="DP17">
            <v>0</v>
          </cell>
          <cell r="DQ17">
            <v>0</v>
          </cell>
          <cell r="DR17">
            <v>0</v>
          </cell>
          <cell r="DS17">
            <v>0</v>
          </cell>
          <cell r="DT17">
            <v>0</v>
          </cell>
          <cell r="DU17">
            <v>0</v>
          </cell>
          <cell r="DV17">
            <v>0</v>
          </cell>
          <cell r="DW17">
            <v>0</v>
          </cell>
          <cell r="DX17">
            <v>0</v>
          </cell>
          <cell r="DY17">
            <v>0</v>
          </cell>
          <cell r="DZ17">
            <v>0</v>
          </cell>
          <cell r="EA17">
            <v>0</v>
          </cell>
          <cell r="EB17">
            <v>0</v>
          </cell>
          <cell r="EC17">
            <v>0</v>
          </cell>
          <cell r="ED17">
            <v>0</v>
          </cell>
          <cell r="EE17">
            <v>0</v>
          </cell>
          <cell r="EF17">
            <v>0</v>
          </cell>
          <cell r="EG17">
            <v>0</v>
          </cell>
          <cell r="EH17">
            <v>0</v>
          </cell>
          <cell r="EI17">
            <v>0</v>
          </cell>
          <cell r="EJ17">
            <v>0</v>
          </cell>
          <cell r="EK17">
            <v>0</v>
          </cell>
          <cell r="EL17">
            <v>0</v>
          </cell>
          <cell r="EM17">
            <v>0</v>
          </cell>
          <cell r="EN17">
            <v>0</v>
          </cell>
          <cell r="EO17">
            <v>0</v>
          </cell>
          <cell r="EP17">
            <v>0</v>
          </cell>
          <cell r="EQ17">
            <v>0</v>
          </cell>
          <cell r="ER17">
            <v>0</v>
          </cell>
          <cell r="ES17">
            <v>0</v>
          </cell>
          <cell r="ET17">
            <v>0</v>
          </cell>
          <cell r="EU17">
            <v>0</v>
          </cell>
          <cell r="EV17">
            <v>0</v>
          </cell>
          <cell r="EW17">
            <v>0</v>
          </cell>
          <cell r="EX17">
            <v>0</v>
          </cell>
          <cell r="EY17">
            <v>0</v>
          </cell>
          <cell r="EZ17">
            <v>0</v>
          </cell>
          <cell r="FA17">
            <v>0</v>
          </cell>
          <cell r="FB17">
            <v>0</v>
          </cell>
          <cell r="FC17">
            <v>0</v>
          </cell>
          <cell r="FD17">
            <v>0</v>
          </cell>
          <cell r="FE17">
            <v>0</v>
          </cell>
          <cell r="FF17">
            <v>0</v>
          </cell>
          <cell r="FG17">
            <v>0</v>
          </cell>
          <cell r="FH17">
            <v>0</v>
          </cell>
          <cell r="FI17">
            <v>0</v>
          </cell>
          <cell r="FJ17">
            <v>0</v>
          </cell>
          <cell r="FK17">
            <v>0</v>
          </cell>
          <cell r="FL17">
            <v>0</v>
          </cell>
          <cell r="FM17">
            <v>0</v>
          </cell>
          <cell r="FN17">
            <v>0</v>
          </cell>
          <cell r="FO17">
            <v>0</v>
          </cell>
          <cell r="FP17">
            <v>0</v>
          </cell>
          <cell r="FQ17">
            <v>0</v>
          </cell>
          <cell r="FR17">
            <v>0</v>
          </cell>
          <cell r="FS17">
            <v>0</v>
          </cell>
          <cell r="FT17">
            <v>0</v>
          </cell>
          <cell r="FU17">
            <v>0</v>
          </cell>
          <cell r="FV17">
            <v>0</v>
          </cell>
          <cell r="FW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  <cell r="EE18">
            <v>0</v>
          </cell>
          <cell r="EF18">
            <v>0</v>
          </cell>
          <cell r="EG18">
            <v>0</v>
          </cell>
          <cell r="EH18">
            <v>0</v>
          </cell>
          <cell r="EI18">
            <v>0</v>
          </cell>
          <cell r="EJ18">
            <v>0</v>
          </cell>
          <cell r="EK18">
            <v>0</v>
          </cell>
          <cell r="EL18">
            <v>0</v>
          </cell>
          <cell r="EM18">
            <v>0</v>
          </cell>
          <cell r="EN18">
            <v>0</v>
          </cell>
          <cell r="EO18">
            <v>0</v>
          </cell>
          <cell r="EP18">
            <v>0</v>
          </cell>
          <cell r="EQ18">
            <v>0</v>
          </cell>
          <cell r="ER18">
            <v>0</v>
          </cell>
          <cell r="ES18">
            <v>0</v>
          </cell>
          <cell r="ET18">
            <v>0</v>
          </cell>
          <cell r="EU18">
            <v>0</v>
          </cell>
          <cell r="EV18">
            <v>0</v>
          </cell>
          <cell r="EW18">
            <v>0</v>
          </cell>
          <cell r="EX18">
            <v>0</v>
          </cell>
          <cell r="EY18">
            <v>0</v>
          </cell>
          <cell r="EZ18">
            <v>0</v>
          </cell>
          <cell r="FA18">
            <v>0</v>
          </cell>
          <cell r="FB18">
            <v>0</v>
          </cell>
          <cell r="FC18">
            <v>0</v>
          </cell>
          <cell r="FD18">
            <v>0</v>
          </cell>
          <cell r="FE18">
            <v>0</v>
          </cell>
          <cell r="FF18">
            <v>0</v>
          </cell>
          <cell r="FG18">
            <v>0</v>
          </cell>
          <cell r="FH18">
            <v>0</v>
          </cell>
          <cell r="FI18">
            <v>0</v>
          </cell>
          <cell r="FJ18">
            <v>0</v>
          </cell>
          <cell r="FK18">
            <v>0</v>
          </cell>
          <cell r="FL18">
            <v>0</v>
          </cell>
          <cell r="FM18">
            <v>0</v>
          </cell>
          <cell r="FN18">
            <v>0</v>
          </cell>
          <cell r="FO18">
            <v>0</v>
          </cell>
          <cell r="FP18">
            <v>0</v>
          </cell>
          <cell r="FQ18">
            <v>0</v>
          </cell>
          <cell r="FR18">
            <v>0</v>
          </cell>
          <cell r="FS18">
            <v>0</v>
          </cell>
          <cell r="FT18">
            <v>0</v>
          </cell>
          <cell r="FU18">
            <v>0</v>
          </cell>
          <cell r="FV18">
            <v>0</v>
          </cell>
          <cell r="FW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  <cell r="DB19">
            <v>0</v>
          </cell>
          <cell r="DC19">
            <v>0</v>
          </cell>
          <cell r="DD19">
            <v>0</v>
          </cell>
          <cell r="DE19">
            <v>0</v>
          </cell>
          <cell r="DF19">
            <v>0</v>
          </cell>
          <cell r="DG19">
            <v>0</v>
          </cell>
          <cell r="DH19">
            <v>0</v>
          </cell>
          <cell r="DI19">
            <v>0</v>
          </cell>
          <cell r="DJ19">
            <v>0</v>
          </cell>
          <cell r="DK19">
            <v>0</v>
          </cell>
          <cell r="DL19">
            <v>0</v>
          </cell>
          <cell r="DM19">
            <v>0</v>
          </cell>
          <cell r="DN19">
            <v>0</v>
          </cell>
          <cell r="DO19">
            <v>0</v>
          </cell>
          <cell r="DP19">
            <v>0</v>
          </cell>
          <cell r="DQ19">
            <v>0</v>
          </cell>
          <cell r="DR19">
            <v>0</v>
          </cell>
          <cell r="DS19">
            <v>0</v>
          </cell>
          <cell r="DT19">
            <v>0</v>
          </cell>
          <cell r="DU19">
            <v>0</v>
          </cell>
          <cell r="DV19">
            <v>0</v>
          </cell>
          <cell r="DW19">
            <v>0</v>
          </cell>
          <cell r="DX19">
            <v>0</v>
          </cell>
          <cell r="DY19">
            <v>0</v>
          </cell>
          <cell r="DZ19">
            <v>0</v>
          </cell>
          <cell r="EA19">
            <v>0</v>
          </cell>
          <cell r="EB19">
            <v>0</v>
          </cell>
          <cell r="EC19">
            <v>0</v>
          </cell>
          <cell r="ED19">
            <v>0</v>
          </cell>
          <cell r="EE19">
            <v>0</v>
          </cell>
          <cell r="EF19">
            <v>0</v>
          </cell>
          <cell r="EG19">
            <v>0</v>
          </cell>
          <cell r="EH19">
            <v>0</v>
          </cell>
          <cell r="EI19">
            <v>0</v>
          </cell>
          <cell r="EJ19">
            <v>0</v>
          </cell>
          <cell r="EK19">
            <v>0</v>
          </cell>
          <cell r="EL19">
            <v>0</v>
          </cell>
          <cell r="EM19">
            <v>0</v>
          </cell>
          <cell r="EN19">
            <v>0</v>
          </cell>
          <cell r="EO19">
            <v>0</v>
          </cell>
          <cell r="EP19">
            <v>0</v>
          </cell>
          <cell r="EQ19">
            <v>0</v>
          </cell>
          <cell r="ER19">
            <v>0</v>
          </cell>
          <cell r="ES19">
            <v>0</v>
          </cell>
          <cell r="ET19">
            <v>0</v>
          </cell>
          <cell r="EU19">
            <v>0</v>
          </cell>
          <cell r="EV19">
            <v>0</v>
          </cell>
          <cell r="EW19">
            <v>0</v>
          </cell>
          <cell r="EX19">
            <v>0</v>
          </cell>
          <cell r="EY19">
            <v>0</v>
          </cell>
          <cell r="EZ19">
            <v>0</v>
          </cell>
          <cell r="FA19">
            <v>0</v>
          </cell>
          <cell r="FB19">
            <v>0</v>
          </cell>
          <cell r="FC19">
            <v>0</v>
          </cell>
          <cell r="FD19">
            <v>0</v>
          </cell>
          <cell r="FE19">
            <v>0</v>
          </cell>
          <cell r="FF19">
            <v>0</v>
          </cell>
          <cell r="FG19">
            <v>0</v>
          </cell>
          <cell r="FH19">
            <v>0</v>
          </cell>
          <cell r="FI19">
            <v>0</v>
          </cell>
          <cell r="FJ19">
            <v>0</v>
          </cell>
          <cell r="FK19">
            <v>0</v>
          </cell>
          <cell r="FL19">
            <v>0</v>
          </cell>
          <cell r="FM19">
            <v>0</v>
          </cell>
          <cell r="FN19">
            <v>0</v>
          </cell>
          <cell r="FO19">
            <v>0</v>
          </cell>
          <cell r="FP19">
            <v>0</v>
          </cell>
          <cell r="FQ19">
            <v>0</v>
          </cell>
          <cell r="FR19">
            <v>0</v>
          </cell>
          <cell r="FS19">
            <v>0</v>
          </cell>
          <cell r="FT19">
            <v>0</v>
          </cell>
          <cell r="FU19">
            <v>0</v>
          </cell>
          <cell r="FV19">
            <v>0</v>
          </cell>
          <cell r="FW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  <cell r="DB20">
            <v>0</v>
          </cell>
          <cell r="DC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0</v>
          </cell>
          <cell r="DH20">
            <v>0</v>
          </cell>
          <cell r="DI20">
            <v>0</v>
          </cell>
          <cell r="DJ20">
            <v>0</v>
          </cell>
          <cell r="DK20">
            <v>0</v>
          </cell>
          <cell r="DL20">
            <v>0</v>
          </cell>
          <cell r="DM20">
            <v>0</v>
          </cell>
          <cell r="DN20">
            <v>0</v>
          </cell>
          <cell r="DO20">
            <v>0</v>
          </cell>
          <cell r="DP20">
            <v>0</v>
          </cell>
          <cell r="DQ20">
            <v>0</v>
          </cell>
          <cell r="DR20">
            <v>0</v>
          </cell>
          <cell r="DS20">
            <v>0</v>
          </cell>
          <cell r="DT20">
            <v>0</v>
          </cell>
          <cell r="DU20">
            <v>0</v>
          </cell>
          <cell r="DV20">
            <v>0</v>
          </cell>
          <cell r="DW20">
            <v>0</v>
          </cell>
          <cell r="DX20">
            <v>0</v>
          </cell>
          <cell r="DY20">
            <v>0</v>
          </cell>
          <cell r="DZ20">
            <v>0</v>
          </cell>
          <cell r="EA20">
            <v>0</v>
          </cell>
          <cell r="EB20">
            <v>0</v>
          </cell>
          <cell r="EC20">
            <v>0</v>
          </cell>
          <cell r="ED20">
            <v>0</v>
          </cell>
          <cell r="EE20">
            <v>0</v>
          </cell>
          <cell r="EF20">
            <v>0</v>
          </cell>
          <cell r="EG20">
            <v>0</v>
          </cell>
          <cell r="EH20">
            <v>0</v>
          </cell>
          <cell r="EI20">
            <v>0</v>
          </cell>
          <cell r="EJ20">
            <v>0</v>
          </cell>
          <cell r="EK20">
            <v>0</v>
          </cell>
          <cell r="EL20">
            <v>0</v>
          </cell>
          <cell r="EM20">
            <v>0</v>
          </cell>
          <cell r="EN20">
            <v>0</v>
          </cell>
          <cell r="EO20">
            <v>0</v>
          </cell>
          <cell r="EP20">
            <v>0</v>
          </cell>
          <cell r="EQ20">
            <v>0</v>
          </cell>
          <cell r="ER20">
            <v>0</v>
          </cell>
          <cell r="ES20">
            <v>0</v>
          </cell>
          <cell r="ET20">
            <v>0</v>
          </cell>
          <cell r="EU20">
            <v>0</v>
          </cell>
          <cell r="EV20">
            <v>0</v>
          </cell>
          <cell r="EW20">
            <v>0</v>
          </cell>
          <cell r="EX20">
            <v>0</v>
          </cell>
          <cell r="EY20">
            <v>0</v>
          </cell>
          <cell r="EZ20">
            <v>0</v>
          </cell>
          <cell r="FA20">
            <v>0</v>
          </cell>
          <cell r="FB20">
            <v>0</v>
          </cell>
          <cell r="FC20">
            <v>0</v>
          </cell>
          <cell r="FD20">
            <v>0</v>
          </cell>
          <cell r="FE20">
            <v>0</v>
          </cell>
          <cell r="FF20">
            <v>0</v>
          </cell>
          <cell r="FG20">
            <v>0</v>
          </cell>
          <cell r="FH20">
            <v>0</v>
          </cell>
          <cell r="FI20">
            <v>0</v>
          </cell>
          <cell r="FJ20">
            <v>0</v>
          </cell>
          <cell r="FK20">
            <v>0</v>
          </cell>
          <cell r="FL20">
            <v>0</v>
          </cell>
          <cell r="FM20">
            <v>0</v>
          </cell>
          <cell r="FN20">
            <v>0</v>
          </cell>
          <cell r="FO20">
            <v>0</v>
          </cell>
          <cell r="FP20">
            <v>0</v>
          </cell>
          <cell r="FQ20">
            <v>0</v>
          </cell>
          <cell r="FR20">
            <v>0</v>
          </cell>
          <cell r="FS20">
            <v>0</v>
          </cell>
          <cell r="FT20">
            <v>0</v>
          </cell>
          <cell r="FU20">
            <v>0</v>
          </cell>
          <cell r="FV20">
            <v>0</v>
          </cell>
          <cell r="FW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  <cell r="EE21">
            <v>0</v>
          </cell>
          <cell r="EF21">
            <v>0</v>
          </cell>
          <cell r="EG21">
            <v>0</v>
          </cell>
          <cell r="EH21">
            <v>0</v>
          </cell>
          <cell r="EI21">
            <v>0</v>
          </cell>
          <cell r="EJ21">
            <v>0</v>
          </cell>
          <cell r="EK21">
            <v>0</v>
          </cell>
          <cell r="EL21">
            <v>0</v>
          </cell>
          <cell r="EM21">
            <v>0</v>
          </cell>
          <cell r="EN21">
            <v>0</v>
          </cell>
          <cell r="EO21">
            <v>0</v>
          </cell>
          <cell r="EP21">
            <v>0</v>
          </cell>
          <cell r="EQ21">
            <v>0</v>
          </cell>
          <cell r="ER21">
            <v>0</v>
          </cell>
          <cell r="ES21">
            <v>0</v>
          </cell>
          <cell r="ET21">
            <v>0</v>
          </cell>
          <cell r="EU21">
            <v>0</v>
          </cell>
          <cell r="EV21">
            <v>0</v>
          </cell>
          <cell r="EW21">
            <v>0</v>
          </cell>
          <cell r="EX21">
            <v>0</v>
          </cell>
          <cell r="EY21">
            <v>0</v>
          </cell>
          <cell r="EZ21">
            <v>0</v>
          </cell>
          <cell r="FA21">
            <v>0</v>
          </cell>
          <cell r="FB21">
            <v>0</v>
          </cell>
          <cell r="FC21">
            <v>0</v>
          </cell>
          <cell r="FD21">
            <v>0</v>
          </cell>
          <cell r="FE21">
            <v>0</v>
          </cell>
          <cell r="FF21">
            <v>0</v>
          </cell>
          <cell r="FG21">
            <v>0</v>
          </cell>
          <cell r="FH21">
            <v>0</v>
          </cell>
          <cell r="FI21">
            <v>0</v>
          </cell>
          <cell r="FJ21">
            <v>0</v>
          </cell>
          <cell r="FK21">
            <v>0</v>
          </cell>
          <cell r="FL21">
            <v>0</v>
          </cell>
          <cell r="FM21">
            <v>0</v>
          </cell>
          <cell r="FN21">
            <v>0</v>
          </cell>
          <cell r="FO21">
            <v>0</v>
          </cell>
          <cell r="FP21">
            <v>0</v>
          </cell>
          <cell r="FQ21">
            <v>0</v>
          </cell>
          <cell r="FR21">
            <v>0</v>
          </cell>
          <cell r="FS21">
            <v>0</v>
          </cell>
          <cell r="FT21">
            <v>0</v>
          </cell>
          <cell r="FU21">
            <v>0</v>
          </cell>
          <cell r="FV21">
            <v>0</v>
          </cell>
          <cell r="FW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  <cell r="EE22">
            <v>0</v>
          </cell>
          <cell r="EF22">
            <v>0</v>
          </cell>
          <cell r="EG22">
            <v>0</v>
          </cell>
          <cell r="EH22">
            <v>0</v>
          </cell>
          <cell r="EI22">
            <v>0</v>
          </cell>
          <cell r="EJ22">
            <v>0</v>
          </cell>
          <cell r="EK22">
            <v>0</v>
          </cell>
          <cell r="EL22">
            <v>0</v>
          </cell>
          <cell r="EM22">
            <v>0</v>
          </cell>
          <cell r="EN22">
            <v>0</v>
          </cell>
          <cell r="EO22">
            <v>0</v>
          </cell>
          <cell r="EP22">
            <v>0</v>
          </cell>
          <cell r="EQ22">
            <v>0</v>
          </cell>
          <cell r="ER22">
            <v>0</v>
          </cell>
          <cell r="ES22">
            <v>0</v>
          </cell>
          <cell r="ET22">
            <v>0</v>
          </cell>
          <cell r="EU22">
            <v>0</v>
          </cell>
          <cell r="EV22">
            <v>0</v>
          </cell>
          <cell r="EW22">
            <v>0</v>
          </cell>
          <cell r="EX22">
            <v>0</v>
          </cell>
          <cell r="EY22">
            <v>0</v>
          </cell>
          <cell r="EZ22">
            <v>0</v>
          </cell>
          <cell r="FA22">
            <v>0</v>
          </cell>
          <cell r="FB22">
            <v>0</v>
          </cell>
          <cell r="FC22">
            <v>0</v>
          </cell>
          <cell r="FD22">
            <v>0</v>
          </cell>
          <cell r="FE22">
            <v>0</v>
          </cell>
          <cell r="FF22">
            <v>0</v>
          </cell>
          <cell r="FG22">
            <v>0</v>
          </cell>
          <cell r="FH22">
            <v>0</v>
          </cell>
          <cell r="FI22">
            <v>0</v>
          </cell>
          <cell r="FJ22">
            <v>0</v>
          </cell>
          <cell r="FK22">
            <v>0</v>
          </cell>
          <cell r="FL22">
            <v>0</v>
          </cell>
          <cell r="FM22">
            <v>0</v>
          </cell>
          <cell r="FN22">
            <v>0</v>
          </cell>
          <cell r="FO22">
            <v>0</v>
          </cell>
          <cell r="FP22">
            <v>0</v>
          </cell>
          <cell r="FQ22">
            <v>0</v>
          </cell>
          <cell r="FR22">
            <v>0</v>
          </cell>
          <cell r="FS22">
            <v>0</v>
          </cell>
          <cell r="FT22">
            <v>0</v>
          </cell>
          <cell r="FU22">
            <v>0</v>
          </cell>
          <cell r="FV22">
            <v>0</v>
          </cell>
          <cell r="FW22">
            <v>0</v>
          </cell>
        </row>
        <row r="23">
          <cell r="B23">
            <v>155.60300000000001</v>
          </cell>
          <cell r="C23">
            <v>109.962</v>
          </cell>
          <cell r="D23">
            <v>60.886000000000003</v>
          </cell>
          <cell r="E23">
            <v>49.076000000000001</v>
          </cell>
          <cell r="F23">
            <v>109.29300000000001</v>
          </cell>
          <cell r="G23">
            <v>52.600999999999999</v>
          </cell>
          <cell r="H23">
            <v>56.691000000000003</v>
          </cell>
          <cell r="I23">
            <v>101.74299999999999</v>
          </cell>
          <cell r="J23">
            <v>51.908000000000001</v>
          </cell>
          <cell r="K23">
            <v>49.835999999999999</v>
          </cell>
          <cell r="L23">
            <v>1626.886</v>
          </cell>
          <cell r="M23">
            <v>824.67100000000005</v>
          </cell>
          <cell r="N23">
            <v>802.21500000000003</v>
          </cell>
          <cell r="O23">
            <v>533.11099999999999</v>
          </cell>
          <cell r="P23">
            <v>357.846</v>
          </cell>
          <cell r="Q23">
            <v>175.26400000000001</v>
          </cell>
          <cell r="R23">
            <v>341.99599999999998</v>
          </cell>
          <cell r="S23">
            <v>235.82599999999999</v>
          </cell>
          <cell r="T23">
            <v>106.17</v>
          </cell>
          <cell r="U23">
            <v>17.311</v>
          </cell>
          <cell r="V23">
            <v>9.827</v>
          </cell>
          <cell r="W23">
            <v>7.484</v>
          </cell>
          <cell r="X23">
            <v>9.7690000000000001</v>
          </cell>
          <cell r="Y23">
            <v>7.0590000000000002</v>
          </cell>
          <cell r="Z23">
            <v>2.71</v>
          </cell>
          <cell r="AA23">
            <v>3.5609999999999999</v>
          </cell>
          <cell r="AB23">
            <v>1.246</v>
          </cell>
          <cell r="AC23">
            <v>2.3149999999999999</v>
          </cell>
          <cell r="AD23">
            <v>3.9809999999999999</v>
          </cell>
          <cell r="AE23">
            <v>1.5209999999999999</v>
          </cell>
          <cell r="AF23">
            <v>2.46</v>
          </cell>
          <cell r="AG23">
            <v>23.742000000000001</v>
          </cell>
          <cell r="AH23">
            <v>16.158000000000001</v>
          </cell>
          <cell r="AI23">
            <v>7.585</v>
          </cell>
          <cell r="AJ23">
            <v>8.7370000000000001</v>
          </cell>
          <cell r="AK23">
            <v>6.5030000000000001</v>
          </cell>
          <cell r="AL23">
            <v>2.234</v>
          </cell>
          <cell r="AM23">
            <v>6.806</v>
          </cell>
          <cell r="AN23">
            <v>4.7809999999999997</v>
          </cell>
          <cell r="AO23">
            <v>2.0249999999999999</v>
          </cell>
          <cell r="AP23">
            <v>8.1989999999999998</v>
          </cell>
          <cell r="AQ23">
            <v>4.8739999999999997</v>
          </cell>
          <cell r="AR23">
            <v>3.3250000000000002</v>
          </cell>
          <cell r="AS23">
            <v>150.06100000000001</v>
          </cell>
          <cell r="AT23">
            <v>96.036000000000001</v>
          </cell>
          <cell r="AU23">
            <v>54.024999999999999</v>
          </cell>
          <cell r="AV23">
            <v>2378.3389999999999</v>
          </cell>
          <cell r="AW23">
            <v>1262.009</v>
          </cell>
          <cell r="AX23">
            <v>1116.33</v>
          </cell>
          <cell r="AY23">
            <v>439.88900000000001</v>
          </cell>
          <cell r="AZ23">
            <v>240.40100000000001</v>
          </cell>
          <cell r="BA23">
            <v>199.488</v>
          </cell>
          <cell r="BB23">
            <v>179.833</v>
          </cell>
          <cell r="BC23">
            <v>106.29</v>
          </cell>
          <cell r="BD23">
            <v>73.542000000000002</v>
          </cell>
          <cell r="BE23">
            <v>80.63</v>
          </cell>
          <cell r="BF23">
            <v>48.151000000000003</v>
          </cell>
          <cell r="BG23">
            <v>32.478999999999999</v>
          </cell>
          <cell r="BH23">
            <v>99.203000000000003</v>
          </cell>
          <cell r="BI23">
            <v>58.139000000000003</v>
          </cell>
          <cell r="BJ23">
            <v>41.063000000000002</v>
          </cell>
          <cell r="BK23">
            <v>108.27500000000001</v>
          </cell>
          <cell r="BL23">
            <v>63.744999999999997</v>
          </cell>
          <cell r="BM23">
            <v>44.53</v>
          </cell>
          <cell r="BN23">
            <v>71.051000000000002</v>
          </cell>
          <cell r="BO23">
            <v>42.039000000000001</v>
          </cell>
          <cell r="BP23">
            <v>29.012</v>
          </cell>
          <cell r="BQ23">
            <v>48.482999999999997</v>
          </cell>
          <cell r="BR23">
            <v>31.527999999999999</v>
          </cell>
          <cell r="BS23">
            <v>16.954999999999998</v>
          </cell>
          <cell r="BT23">
            <v>60.761000000000003</v>
          </cell>
          <cell r="BU23">
            <v>31.632000000000001</v>
          </cell>
          <cell r="BV23">
            <v>29.129000000000001</v>
          </cell>
          <cell r="BW23">
            <v>24.224</v>
          </cell>
          <cell r="BX23">
            <v>16.332999999999998</v>
          </cell>
          <cell r="BY23">
            <v>7.891</v>
          </cell>
          <cell r="BZ23">
            <v>20.876000000000001</v>
          </cell>
          <cell r="CA23">
            <v>9.91</v>
          </cell>
          <cell r="CB23">
            <v>10.965999999999999</v>
          </cell>
          <cell r="CC23">
            <v>15.661</v>
          </cell>
          <cell r="CD23">
            <v>5.3879999999999999</v>
          </cell>
          <cell r="CE23">
            <v>10.272</v>
          </cell>
          <cell r="CF23">
            <v>70.588999999999999</v>
          </cell>
          <cell r="CG23">
            <v>43.13</v>
          </cell>
          <cell r="CH23">
            <v>27.459</v>
          </cell>
          <cell r="CI23">
            <v>38.329000000000001</v>
          </cell>
          <cell r="CJ23">
            <v>28.673999999999999</v>
          </cell>
          <cell r="CK23">
            <v>9.6549999999999994</v>
          </cell>
          <cell r="CL23">
            <v>17.710999999999999</v>
          </cell>
          <cell r="CM23">
            <v>9.48</v>
          </cell>
          <cell r="CN23">
            <v>8.2309999999999999</v>
          </cell>
          <cell r="CO23">
            <v>14.55</v>
          </cell>
          <cell r="CP23">
            <v>4.9770000000000003</v>
          </cell>
          <cell r="CQ23">
            <v>9.5730000000000004</v>
          </cell>
          <cell r="CR23">
            <v>109.146</v>
          </cell>
          <cell r="CS23">
            <v>64.489000000000004</v>
          </cell>
          <cell r="CT23">
            <v>44.656999999999996</v>
          </cell>
          <cell r="CU23">
            <v>70.686999999999998</v>
          </cell>
          <cell r="CV23">
            <v>41.801000000000002</v>
          </cell>
          <cell r="CW23">
            <v>28.885000000000002</v>
          </cell>
          <cell r="CX23">
            <v>260.05599999999998</v>
          </cell>
          <cell r="CY23">
            <v>134.11000000000001</v>
          </cell>
          <cell r="CZ23">
            <v>125.946</v>
          </cell>
          <cell r="DA23">
            <v>1938.45</v>
          </cell>
          <cell r="DB23">
            <v>1021.6079999999999</v>
          </cell>
          <cell r="DC23">
            <v>916.84199999999998</v>
          </cell>
          <cell r="DD23">
            <v>1570.758</v>
          </cell>
          <cell r="DE23">
            <v>791.14599999999996</v>
          </cell>
          <cell r="DF23">
            <v>779.61199999999997</v>
          </cell>
          <cell r="DG23">
            <v>1500.5</v>
          </cell>
          <cell r="DH23">
            <v>761.83900000000006</v>
          </cell>
          <cell r="DI23">
            <v>738.66099999999994</v>
          </cell>
          <cell r="DJ23">
            <v>37.243000000000002</v>
          </cell>
          <cell r="DK23">
            <v>12.708</v>
          </cell>
          <cell r="DL23">
            <v>24.535</v>
          </cell>
          <cell r="DM23">
            <v>32.470999999999997</v>
          </cell>
          <cell r="DN23">
            <v>16.599</v>
          </cell>
          <cell r="DO23">
            <v>15.872</v>
          </cell>
          <cell r="DP23">
            <v>1223.9760000000001</v>
          </cell>
          <cell r="DQ23">
            <v>632.13599999999997</v>
          </cell>
          <cell r="DR23">
            <v>591.84</v>
          </cell>
          <cell r="DS23">
            <v>83.650999999999996</v>
          </cell>
          <cell r="DT23">
            <v>33.058</v>
          </cell>
          <cell r="DU23">
            <v>50.594000000000001</v>
          </cell>
          <cell r="DV23">
            <v>26.126000000000001</v>
          </cell>
          <cell r="DW23">
            <v>18.501999999999999</v>
          </cell>
          <cell r="DX23">
            <v>7.6239999999999997</v>
          </cell>
          <cell r="DY23">
            <v>29.277000000000001</v>
          </cell>
          <cell r="DZ23">
            <v>6.3259999999999996</v>
          </cell>
          <cell r="EA23">
            <v>22.951000000000001</v>
          </cell>
          <cell r="EB23">
            <v>28.248000000000001</v>
          </cell>
          <cell r="EC23">
            <v>8.23</v>
          </cell>
          <cell r="ED23">
            <v>20.018000000000001</v>
          </cell>
          <cell r="EE23">
            <v>90.230999999999995</v>
          </cell>
          <cell r="EF23">
            <v>35.646000000000001</v>
          </cell>
          <cell r="EG23">
            <v>54.585999999999999</v>
          </cell>
          <cell r="EH23">
            <v>26.693000000000001</v>
          </cell>
          <cell r="EI23">
            <v>19.443999999999999</v>
          </cell>
          <cell r="EJ23">
            <v>7.2489999999999997</v>
          </cell>
          <cell r="EK23">
            <v>25.23</v>
          </cell>
          <cell r="EL23">
            <v>7.7389999999999999</v>
          </cell>
          <cell r="EM23">
            <v>17.491</v>
          </cell>
          <cell r="EN23">
            <v>38.308999999999997</v>
          </cell>
          <cell r="EO23">
            <v>8.4640000000000004</v>
          </cell>
          <cell r="EP23">
            <v>29.844999999999999</v>
          </cell>
          <cell r="EQ23">
            <v>172.898</v>
          </cell>
          <cell r="ER23">
            <v>90.305999999999997</v>
          </cell>
          <cell r="ES23">
            <v>82.591999999999999</v>
          </cell>
          <cell r="ET23">
            <v>155.72800000000001</v>
          </cell>
          <cell r="EU23">
            <v>67.575000000000003</v>
          </cell>
          <cell r="EV23">
            <v>88.152000000000001</v>
          </cell>
          <cell r="EW23">
            <v>1415.03</v>
          </cell>
          <cell r="EX23">
            <v>723.57100000000003</v>
          </cell>
          <cell r="EY23">
            <v>691.45899999999995</v>
          </cell>
          <cell r="EZ23">
            <v>157.00899999999999</v>
          </cell>
          <cell r="FA23">
            <v>65.948999999999998</v>
          </cell>
          <cell r="FB23">
            <v>91.06</v>
          </cell>
          <cell r="FC23">
            <v>1413.749</v>
          </cell>
          <cell r="FD23">
            <v>725.197</v>
          </cell>
          <cell r="FE23">
            <v>688.55200000000002</v>
          </cell>
          <cell r="FF23">
            <v>239.715</v>
          </cell>
          <cell r="FG23">
            <v>105.306</v>
          </cell>
          <cell r="FH23">
            <v>134.40899999999999</v>
          </cell>
          <cell r="FI23">
            <v>82.706000000000003</v>
          </cell>
          <cell r="FJ23">
            <v>39.356999999999999</v>
          </cell>
          <cell r="FK23">
            <v>43.348999999999997</v>
          </cell>
          <cell r="FL23">
            <v>83.986999999999995</v>
          </cell>
          <cell r="FM23">
            <v>37.731000000000002</v>
          </cell>
          <cell r="FN23">
            <v>46.256</v>
          </cell>
          <cell r="FO23">
            <v>73.022000000000006</v>
          </cell>
          <cell r="FP23">
            <v>28.218</v>
          </cell>
          <cell r="FQ23">
            <v>44.804000000000002</v>
          </cell>
          <cell r="FR23">
            <v>1331.0419999999999</v>
          </cell>
          <cell r="FS23">
            <v>685.84</v>
          </cell>
          <cell r="FT23">
            <v>645.20299999999997</v>
          </cell>
          <cell r="FU23">
            <v>367.69200000000001</v>
          </cell>
          <cell r="FV23">
            <v>230.46199999999999</v>
          </cell>
          <cell r="FW23">
            <v>137.22999999999999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  <cell r="EE24">
            <v>0</v>
          </cell>
          <cell r="EF24">
            <v>0</v>
          </cell>
          <cell r="EG24">
            <v>0</v>
          </cell>
          <cell r="EH24">
            <v>0</v>
          </cell>
          <cell r="EI24">
            <v>0</v>
          </cell>
          <cell r="EJ24">
            <v>0</v>
          </cell>
          <cell r="EK24">
            <v>0</v>
          </cell>
          <cell r="EL24">
            <v>0</v>
          </cell>
          <cell r="EM24">
            <v>0</v>
          </cell>
          <cell r="EN24">
            <v>0</v>
          </cell>
          <cell r="EO24">
            <v>0</v>
          </cell>
          <cell r="EP24">
            <v>0</v>
          </cell>
          <cell r="EQ24">
            <v>0</v>
          </cell>
          <cell r="ER24">
            <v>0</v>
          </cell>
          <cell r="ES24">
            <v>0</v>
          </cell>
          <cell r="ET24">
            <v>0</v>
          </cell>
          <cell r="EU24">
            <v>0</v>
          </cell>
          <cell r="EV24">
            <v>0</v>
          </cell>
          <cell r="EW24">
            <v>0</v>
          </cell>
          <cell r="EX24">
            <v>0</v>
          </cell>
          <cell r="EY24">
            <v>0</v>
          </cell>
          <cell r="EZ24">
            <v>0</v>
          </cell>
          <cell r="FA24">
            <v>0</v>
          </cell>
          <cell r="FB24">
            <v>0</v>
          </cell>
          <cell r="FC24">
            <v>0</v>
          </cell>
          <cell r="FD24">
            <v>0</v>
          </cell>
          <cell r="FE24">
            <v>0</v>
          </cell>
          <cell r="FF24">
            <v>0</v>
          </cell>
          <cell r="FG24">
            <v>0</v>
          </cell>
          <cell r="FH24">
            <v>0</v>
          </cell>
          <cell r="FI24">
            <v>0</v>
          </cell>
          <cell r="FJ24">
            <v>0</v>
          </cell>
          <cell r="FK24">
            <v>0</v>
          </cell>
          <cell r="FL24">
            <v>0</v>
          </cell>
          <cell r="FM24">
            <v>0</v>
          </cell>
          <cell r="FN24">
            <v>0</v>
          </cell>
          <cell r="FO24">
            <v>0</v>
          </cell>
          <cell r="FP24">
            <v>0</v>
          </cell>
          <cell r="FQ24">
            <v>0</v>
          </cell>
          <cell r="FR24">
            <v>0</v>
          </cell>
          <cell r="FS24">
            <v>0</v>
          </cell>
          <cell r="FT24">
            <v>0</v>
          </cell>
          <cell r="FU24">
            <v>0</v>
          </cell>
          <cell r="FV24">
            <v>0</v>
          </cell>
          <cell r="FW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  <cell r="EE25">
            <v>0</v>
          </cell>
          <cell r="EF25">
            <v>0</v>
          </cell>
          <cell r="EG25">
            <v>0</v>
          </cell>
          <cell r="EH25">
            <v>0</v>
          </cell>
          <cell r="EI25">
            <v>0</v>
          </cell>
          <cell r="EJ25">
            <v>0</v>
          </cell>
          <cell r="EK25">
            <v>0</v>
          </cell>
          <cell r="EL25">
            <v>0</v>
          </cell>
          <cell r="EM25">
            <v>0</v>
          </cell>
          <cell r="EN25">
            <v>0</v>
          </cell>
          <cell r="EO25">
            <v>0</v>
          </cell>
          <cell r="EP25">
            <v>0</v>
          </cell>
          <cell r="EQ25">
            <v>0</v>
          </cell>
          <cell r="ER25">
            <v>0</v>
          </cell>
          <cell r="ES25">
            <v>0</v>
          </cell>
          <cell r="ET25">
            <v>0</v>
          </cell>
          <cell r="EU25">
            <v>0</v>
          </cell>
          <cell r="EV25">
            <v>0</v>
          </cell>
          <cell r="EW25">
            <v>0</v>
          </cell>
          <cell r="EX25">
            <v>0</v>
          </cell>
          <cell r="EY25">
            <v>0</v>
          </cell>
          <cell r="EZ25">
            <v>0</v>
          </cell>
          <cell r="FA25">
            <v>0</v>
          </cell>
          <cell r="FB25">
            <v>0</v>
          </cell>
          <cell r="FC25">
            <v>0</v>
          </cell>
          <cell r="FD25">
            <v>0</v>
          </cell>
          <cell r="FE25">
            <v>0</v>
          </cell>
          <cell r="FF25">
            <v>0</v>
          </cell>
          <cell r="FG25">
            <v>0</v>
          </cell>
          <cell r="FH25">
            <v>0</v>
          </cell>
          <cell r="FI25">
            <v>0</v>
          </cell>
          <cell r="FJ25">
            <v>0</v>
          </cell>
          <cell r="FK25">
            <v>0</v>
          </cell>
          <cell r="FL25">
            <v>0</v>
          </cell>
          <cell r="FM25">
            <v>0</v>
          </cell>
          <cell r="FN25">
            <v>0</v>
          </cell>
          <cell r="FO25">
            <v>0</v>
          </cell>
          <cell r="FP25">
            <v>0</v>
          </cell>
          <cell r="FQ25">
            <v>0</v>
          </cell>
          <cell r="FR25">
            <v>0</v>
          </cell>
          <cell r="FS25">
            <v>0</v>
          </cell>
          <cell r="FT25">
            <v>0</v>
          </cell>
          <cell r="FU25">
            <v>0</v>
          </cell>
          <cell r="FV25">
            <v>0</v>
          </cell>
          <cell r="FW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  <cell r="EE26">
            <v>0</v>
          </cell>
          <cell r="EF26">
            <v>0</v>
          </cell>
          <cell r="EG26">
            <v>0</v>
          </cell>
          <cell r="EH26">
            <v>0</v>
          </cell>
          <cell r="EI26">
            <v>0</v>
          </cell>
          <cell r="EJ26">
            <v>0</v>
          </cell>
          <cell r="EK26">
            <v>0</v>
          </cell>
          <cell r="EL26">
            <v>0</v>
          </cell>
          <cell r="EM26">
            <v>0</v>
          </cell>
          <cell r="EN26">
            <v>0</v>
          </cell>
          <cell r="EO26">
            <v>0</v>
          </cell>
          <cell r="EP26">
            <v>0</v>
          </cell>
          <cell r="EQ26">
            <v>0</v>
          </cell>
          <cell r="ER26">
            <v>0</v>
          </cell>
          <cell r="ES26">
            <v>0</v>
          </cell>
          <cell r="ET26">
            <v>0</v>
          </cell>
          <cell r="EU26">
            <v>0</v>
          </cell>
          <cell r="EV26">
            <v>0</v>
          </cell>
          <cell r="EW26">
            <v>0</v>
          </cell>
          <cell r="EX26">
            <v>0</v>
          </cell>
          <cell r="EY26">
            <v>0</v>
          </cell>
          <cell r="EZ26">
            <v>0</v>
          </cell>
          <cell r="FA26">
            <v>0</v>
          </cell>
          <cell r="FB26">
            <v>0</v>
          </cell>
          <cell r="FC26">
            <v>0</v>
          </cell>
          <cell r="FD26">
            <v>0</v>
          </cell>
          <cell r="FE26">
            <v>0</v>
          </cell>
          <cell r="FF26">
            <v>0</v>
          </cell>
          <cell r="FG26">
            <v>0</v>
          </cell>
          <cell r="FH26">
            <v>0</v>
          </cell>
          <cell r="FI26">
            <v>0</v>
          </cell>
          <cell r="FJ26">
            <v>0</v>
          </cell>
          <cell r="FK26">
            <v>0</v>
          </cell>
          <cell r="FL26">
            <v>0</v>
          </cell>
          <cell r="FM26">
            <v>0</v>
          </cell>
          <cell r="FN26">
            <v>0</v>
          </cell>
          <cell r="FO26">
            <v>0</v>
          </cell>
          <cell r="FP26">
            <v>0</v>
          </cell>
          <cell r="FQ26">
            <v>0</v>
          </cell>
          <cell r="FR26">
            <v>0</v>
          </cell>
          <cell r="FS26">
            <v>0</v>
          </cell>
          <cell r="FT26">
            <v>0</v>
          </cell>
          <cell r="FU26">
            <v>0</v>
          </cell>
          <cell r="FV26">
            <v>0</v>
          </cell>
          <cell r="FW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  <cell r="EE27">
            <v>0</v>
          </cell>
          <cell r="EF27">
            <v>0</v>
          </cell>
          <cell r="EG27">
            <v>0</v>
          </cell>
          <cell r="EH27">
            <v>0</v>
          </cell>
          <cell r="EI27">
            <v>0</v>
          </cell>
          <cell r="EJ27">
            <v>0</v>
          </cell>
          <cell r="EK27">
            <v>0</v>
          </cell>
          <cell r="EL27">
            <v>0</v>
          </cell>
          <cell r="EM27">
            <v>0</v>
          </cell>
          <cell r="EN27">
            <v>0</v>
          </cell>
          <cell r="EO27">
            <v>0</v>
          </cell>
          <cell r="EP27">
            <v>0</v>
          </cell>
          <cell r="EQ27">
            <v>0</v>
          </cell>
          <cell r="ER27">
            <v>0</v>
          </cell>
          <cell r="ES27">
            <v>0</v>
          </cell>
          <cell r="ET27">
            <v>0</v>
          </cell>
          <cell r="EU27">
            <v>0</v>
          </cell>
          <cell r="EV27">
            <v>0</v>
          </cell>
          <cell r="EW27">
            <v>0</v>
          </cell>
          <cell r="EX27">
            <v>0</v>
          </cell>
          <cell r="EY27">
            <v>0</v>
          </cell>
          <cell r="EZ27">
            <v>0</v>
          </cell>
          <cell r="FA27">
            <v>0</v>
          </cell>
          <cell r="FB27">
            <v>0</v>
          </cell>
          <cell r="FC27">
            <v>0</v>
          </cell>
          <cell r="FD27">
            <v>0</v>
          </cell>
          <cell r="FE27">
            <v>0</v>
          </cell>
          <cell r="FF27">
            <v>0</v>
          </cell>
          <cell r="FG27">
            <v>0</v>
          </cell>
          <cell r="FH27">
            <v>0</v>
          </cell>
          <cell r="FI27">
            <v>0</v>
          </cell>
          <cell r="FJ27">
            <v>0</v>
          </cell>
          <cell r="FK27">
            <v>0</v>
          </cell>
          <cell r="FL27">
            <v>0</v>
          </cell>
          <cell r="FM27">
            <v>0</v>
          </cell>
          <cell r="FN27">
            <v>0</v>
          </cell>
          <cell r="FO27">
            <v>0</v>
          </cell>
          <cell r="FP27">
            <v>0</v>
          </cell>
          <cell r="FQ27">
            <v>0</v>
          </cell>
          <cell r="FR27">
            <v>0</v>
          </cell>
          <cell r="FS27">
            <v>0</v>
          </cell>
          <cell r="FT27">
            <v>0</v>
          </cell>
          <cell r="FU27">
            <v>0</v>
          </cell>
          <cell r="FV27">
            <v>0</v>
          </cell>
          <cell r="FW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  <cell r="CV28">
            <v>0</v>
          </cell>
          <cell r="CW28">
            <v>0</v>
          </cell>
          <cell r="CX28">
            <v>0</v>
          </cell>
          <cell r="CY28">
            <v>0</v>
          </cell>
          <cell r="CZ28">
            <v>0</v>
          </cell>
          <cell r="DA28">
            <v>0</v>
          </cell>
          <cell r="DB28">
            <v>0</v>
          </cell>
          <cell r="DC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0</v>
          </cell>
          <cell r="DH28">
            <v>0</v>
          </cell>
          <cell r="DI28">
            <v>0</v>
          </cell>
          <cell r="DJ28">
            <v>0</v>
          </cell>
          <cell r="DK28">
            <v>0</v>
          </cell>
          <cell r="DL28">
            <v>0</v>
          </cell>
          <cell r="DM28">
            <v>0</v>
          </cell>
          <cell r="DN28">
            <v>0</v>
          </cell>
          <cell r="DO28">
            <v>0</v>
          </cell>
          <cell r="DP28">
            <v>0</v>
          </cell>
          <cell r="DQ28">
            <v>0</v>
          </cell>
          <cell r="DR28">
            <v>0</v>
          </cell>
          <cell r="DS28">
            <v>0</v>
          </cell>
          <cell r="DT28">
            <v>0</v>
          </cell>
          <cell r="DU28">
            <v>0</v>
          </cell>
          <cell r="DV28">
            <v>0</v>
          </cell>
          <cell r="DW28">
            <v>0</v>
          </cell>
          <cell r="DX28">
            <v>0</v>
          </cell>
          <cell r="DY28">
            <v>0</v>
          </cell>
          <cell r="DZ28">
            <v>0</v>
          </cell>
          <cell r="EA28">
            <v>0</v>
          </cell>
          <cell r="EB28">
            <v>0</v>
          </cell>
          <cell r="EC28">
            <v>0</v>
          </cell>
          <cell r="ED28">
            <v>0</v>
          </cell>
          <cell r="EE28">
            <v>0</v>
          </cell>
          <cell r="EF28">
            <v>0</v>
          </cell>
          <cell r="EG28">
            <v>0</v>
          </cell>
          <cell r="EH28">
            <v>0</v>
          </cell>
          <cell r="EI28">
            <v>0</v>
          </cell>
          <cell r="EJ28">
            <v>0</v>
          </cell>
          <cell r="EK28">
            <v>0</v>
          </cell>
          <cell r="EL28">
            <v>0</v>
          </cell>
          <cell r="EM28">
            <v>0</v>
          </cell>
          <cell r="EN28">
            <v>0</v>
          </cell>
          <cell r="EO28">
            <v>0</v>
          </cell>
          <cell r="EP28">
            <v>0</v>
          </cell>
          <cell r="EQ28">
            <v>0</v>
          </cell>
          <cell r="ER28">
            <v>0</v>
          </cell>
          <cell r="ES28">
            <v>0</v>
          </cell>
          <cell r="ET28">
            <v>0</v>
          </cell>
          <cell r="EU28">
            <v>0</v>
          </cell>
          <cell r="EV28">
            <v>0</v>
          </cell>
          <cell r="EW28">
            <v>0</v>
          </cell>
          <cell r="EX28">
            <v>0</v>
          </cell>
          <cell r="EY28">
            <v>0</v>
          </cell>
          <cell r="EZ28">
            <v>0</v>
          </cell>
          <cell r="FA28">
            <v>0</v>
          </cell>
          <cell r="FB28">
            <v>0</v>
          </cell>
          <cell r="FC28">
            <v>0</v>
          </cell>
          <cell r="FD28">
            <v>0</v>
          </cell>
          <cell r="FE28">
            <v>0</v>
          </cell>
          <cell r="FF28">
            <v>0</v>
          </cell>
          <cell r="FG28">
            <v>0</v>
          </cell>
          <cell r="FH28">
            <v>0</v>
          </cell>
          <cell r="FI28">
            <v>0</v>
          </cell>
          <cell r="FJ28">
            <v>0</v>
          </cell>
          <cell r="FK28">
            <v>0</v>
          </cell>
          <cell r="FL28">
            <v>0</v>
          </cell>
          <cell r="FM28">
            <v>0</v>
          </cell>
          <cell r="FN28">
            <v>0</v>
          </cell>
          <cell r="FO28">
            <v>0</v>
          </cell>
          <cell r="FP28">
            <v>0</v>
          </cell>
          <cell r="FQ28">
            <v>0</v>
          </cell>
          <cell r="FR28">
            <v>0</v>
          </cell>
          <cell r="FS28">
            <v>0</v>
          </cell>
          <cell r="FT28">
            <v>0</v>
          </cell>
          <cell r="FU28">
            <v>0</v>
          </cell>
          <cell r="FV28">
            <v>0</v>
          </cell>
          <cell r="FW28">
            <v>0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  <cell r="EE29">
            <v>0</v>
          </cell>
          <cell r="EF29">
            <v>0</v>
          </cell>
          <cell r="EG29">
            <v>0</v>
          </cell>
          <cell r="EH29">
            <v>0</v>
          </cell>
          <cell r="EI29">
            <v>0</v>
          </cell>
          <cell r="EJ29">
            <v>0</v>
          </cell>
          <cell r="EK29">
            <v>0</v>
          </cell>
          <cell r="EL29">
            <v>0</v>
          </cell>
          <cell r="EM29">
            <v>0</v>
          </cell>
          <cell r="EN29">
            <v>0</v>
          </cell>
          <cell r="EO29">
            <v>0</v>
          </cell>
          <cell r="EP29">
            <v>0</v>
          </cell>
          <cell r="EQ29">
            <v>0</v>
          </cell>
          <cell r="ER29">
            <v>0</v>
          </cell>
          <cell r="ES29">
            <v>0</v>
          </cell>
          <cell r="ET29">
            <v>0</v>
          </cell>
          <cell r="EU29">
            <v>0</v>
          </cell>
          <cell r="EV29">
            <v>0</v>
          </cell>
          <cell r="EW29">
            <v>0</v>
          </cell>
          <cell r="EX29">
            <v>0</v>
          </cell>
          <cell r="EY29">
            <v>0</v>
          </cell>
          <cell r="EZ29">
            <v>0</v>
          </cell>
          <cell r="FA29">
            <v>0</v>
          </cell>
          <cell r="FB29">
            <v>0</v>
          </cell>
          <cell r="FC29">
            <v>0</v>
          </cell>
          <cell r="FD29">
            <v>0</v>
          </cell>
          <cell r="FE29">
            <v>0</v>
          </cell>
          <cell r="FF29">
            <v>0</v>
          </cell>
          <cell r="FG29">
            <v>0</v>
          </cell>
          <cell r="FH29">
            <v>0</v>
          </cell>
          <cell r="FI29">
            <v>0</v>
          </cell>
          <cell r="FJ29">
            <v>0</v>
          </cell>
          <cell r="FK29">
            <v>0</v>
          </cell>
          <cell r="FL29">
            <v>0</v>
          </cell>
          <cell r="FM29">
            <v>0</v>
          </cell>
          <cell r="FN29">
            <v>0</v>
          </cell>
          <cell r="FO29">
            <v>0</v>
          </cell>
          <cell r="FP29">
            <v>0</v>
          </cell>
          <cell r="FQ29">
            <v>0</v>
          </cell>
          <cell r="FR29">
            <v>0</v>
          </cell>
          <cell r="FS29">
            <v>0</v>
          </cell>
          <cell r="FT29">
            <v>0</v>
          </cell>
          <cell r="FU29">
            <v>0</v>
          </cell>
          <cell r="FV29">
            <v>0</v>
          </cell>
          <cell r="FW29">
            <v>0</v>
          </cell>
        </row>
        <row r="30">
          <cell r="B30">
            <v>0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0</v>
          </cell>
          <cell r="CJ30">
            <v>0</v>
          </cell>
          <cell r="CK30">
            <v>0</v>
          </cell>
          <cell r="CL30">
            <v>0</v>
          </cell>
          <cell r="CM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R30">
            <v>0</v>
          </cell>
          <cell r="CS30">
            <v>0</v>
          </cell>
          <cell r="CT30">
            <v>0</v>
          </cell>
          <cell r="CU30">
            <v>0</v>
          </cell>
          <cell r="CV30">
            <v>0</v>
          </cell>
          <cell r="CW30">
            <v>0</v>
          </cell>
          <cell r="CX30">
            <v>0</v>
          </cell>
          <cell r="CY30">
            <v>0</v>
          </cell>
          <cell r="CZ30">
            <v>0</v>
          </cell>
          <cell r="DA30">
            <v>0</v>
          </cell>
          <cell r="DB30">
            <v>0</v>
          </cell>
          <cell r="DC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0</v>
          </cell>
          <cell r="DH30">
            <v>0</v>
          </cell>
          <cell r="DI30">
            <v>0</v>
          </cell>
          <cell r="DJ30">
            <v>0</v>
          </cell>
          <cell r="DK30">
            <v>0</v>
          </cell>
          <cell r="DL30">
            <v>0</v>
          </cell>
          <cell r="DM30">
            <v>0</v>
          </cell>
          <cell r="DN30">
            <v>0</v>
          </cell>
          <cell r="DO30">
            <v>0</v>
          </cell>
          <cell r="DP30">
            <v>0</v>
          </cell>
          <cell r="DQ30">
            <v>0</v>
          </cell>
          <cell r="DR30">
            <v>0</v>
          </cell>
          <cell r="DS30">
            <v>0</v>
          </cell>
          <cell r="DT30">
            <v>0</v>
          </cell>
          <cell r="DU30">
            <v>0</v>
          </cell>
          <cell r="DV30">
            <v>0</v>
          </cell>
          <cell r="DW30">
            <v>0</v>
          </cell>
          <cell r="DX30">
            <v>0</v>
          </cell>
          <cell r="DY30">
            <v>0</v>
          </cell>
          <cell r="DZ30">
            <v>0</v>
          </cell>
          <cell r="EA30">
            <v>0</v>
          </cell>
          <cell r="EB30">
            <v>0</v>
          </cell>
          <cell r="EC30">
            <v>0</v>
          </cell>
          <cell r="ED30">
            <v>0</v>
          </cell>
          <cell r="EE30">
            <v>0</v>
          </cell>
          <cell r="EF30">
            <v>0</v>
          </cell>
          <cell r="EG30">
            <v>0</v>
          </cell>
          <cell r="EH30">
            <v>0</v>
          </cell>
          <cell r="EI30">
            <v>0</v>
          </cell>
          <cell r="EJ30">
            <v>0</v>
          </cell>
          <cell r="EK30">
            <v>0</v>
          </cell>
          <cell r="EL30">
            <v>0</v>
          </cell>
          <cell r="EM30">
            <v>0</v>
          </cell>
          <cell r="EN30">
            <v>0</v>
          </cell>
          <cell r="EO30">
            <v>0</v>
          </cell>
          <cell r="EP30">
            <v>0</v>
          </cell>
          <cell r="EQ30">
            <v>0</v>
          </cell>
          <cell r="ER30">
            <v>0</v>
          </cell>
          <cell r="ES30">
            <v>0</v>
          </cell>
          <cell r="ET30">
            <v>0</v>
          </cell>
          <cell r="EU30">
            <v>0</v>
          </cell>
          <cell r="EV30">
            <v>0</v>
          </cell>
          <cell r="EW30">
            <v>0</v>
          </cell>
          <cell r="EX30">
            <v>0</v>
          </cell>
          <cell r="EY30">
            <v>0</v>
          </cell>
          <cell r="EZ30">
            <v>0</v>
          </cell>
          <cell r="FA30">
            <v>0</v>
          </cell>
          <cell r="FB30">
            <v>0</v>
          </cell>
          <cell r="FC30">
            <v>0</v>
          </cell>
          <cell r="FD30">
            <v>0</v>
          </cell>
          <cell r="FE30">
            <v>0</v>
          </cell>
          <cell r="FF30">
            <v>0</v>
          </cell>
          <cell r="FG30">
            <v>0</v>
          </cell>
          <cell r="FH30">
            <v>0</v>
          </cell>
          <cell r="FI30">
            <v>0</v>
          </cell>
          <cell r="FJ30">
            <v>0</v>
          </cell>
          <cell r="FK30">
            <v>0</v>
          </cell>
          <cell r="FL30">
            <v>0</v>
          </cell>
          <cell r="FM30">
            <v>0</v>
          </cell>
          <cell r="FN30">
            <v>0</v>
          </cell>
          <cell r="FO30">
            <v>0</v>
          </cell>
          <cell r="FP30">
            <v>0</v>
          </cell>
          <cell r="FQ30">
            <v>0</v>
          </cell>
          <cell r="FR30">
            <v>0</v>
          </cell>
          <cell r="FS30">
            <v>0</v>
          </cell>
          <cell r="FT30">
            <v>0</v>
          </cell>
          <cell r="FU30">
            <v>0</v>
          </cell>
          <cell r="FV30">
            <v>0</v>
          </cell>
          <cell r="FW30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  <cell r="CT31">
            <v>0</v>
          </cell>
          <cell r="CU31">
            <v>0</v>
          </cell>
          <cell r="CV31">
            <v>0</v>
          </cell>
          <cell r="CW31">
            <v>0</v>
          </cell>
          <cell r="CX31">
            <v>0</v>
          </cell>
          <cell r="CY31">
            <v>0</v>
          </cell>
          <cell r="CZ31">
            <v>0</v>
          </cell>
          <cell r="DA31">
            <v>0</v>
          </cell>
          <cell r="DB31">
            <v>0</v>
          </cell>
          <cell r="DC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H31">
            <v>0</v>
          </cell>
          <cell r="DI31">
            <v>0</v>
          </cell>
          <cell r="DJ31">
            <v>0</v>
          </cell>
          <cell r="DK31">
            <v>0</v>
          </cell>
          <cell r="DL31">
            <v>0</v>
          </cell>
          <cell r="DM31">
            <v>0</v>
          </cell>
          <cell r="DN31">
            <v>0</v>
          </cell>
          <cell r="DO31">
            <v>0</v>
          </cell>
          <cell r="DP31">
            <v>0</v>
          </cell>
          <cell r="DQ31">
            <v>0</v>
          </cell>
          <cell r="DR31">
            <v>0</v>
          </cell>
          <cell r="DS31">
            <v>0</v>
          </cell>
          <cell r="DT31">
            <v>0</v>
          </cell>
          <cell r="DU31">
            <v>0</v>
          </cell>
          <cell r="DV31">
            <v>0</v>
          </cell>
          <cell r="DW31">
            <v>0</v>
          </cell>
          <cell r="DX31">
            <v>0</v>
          </cell>
          <cell r="DY31">
            <v>0</v>
          </cell>
          <cell r="DZ31">
            <v>0</v>
          </cell>
          <cell r="EA31">
            <v>0</v>
          </cell>
          <cell r="EB31">
            <v>0</v>
          </cell>
          <cell r="EC31">
            <v>0</v>
          </cell>
          <cell r="ED31">
            <v>0</v>
          </cell>
          <cell r="EE31">
            <v>0</v>
          </cell>
          <cell r="EF31">
            <v>0</v>
          </cell>
          <cell r="EG31">
            <v>0</v>
          </cell>
          <cell r="EH31">
            <v>0</v>
          </cell>
          <cell r="EI31">
            <v>0</v>
          </cell>
          <cell r="EJ31">
            <v>0</v>
          </cell>
          <cell r="EK31">
            <v>0</v>
          </cell>
          <cell r="EL31">
            <v>0</v>
          </cell>
          <cell r="EM31">
            <v>0</v>
          </cell>
          <cell r="EN31">
            <v>0</v>
          </cell>
          <cell r="EO31">
            <v>0</v>
          </cell>
          <cell r="EP31">
            <v>0</v>
          </cell>
          <cell r="EQ31">
            <v>0</v>
          </cell>
          <cell r="ER31">
            <v>0</v>
          </cell>
          <cell r="ES31">
            <v>0</v>
          </cell>
          <cell r="ET31">
            <v>0</v>
          </cell>
          <cell r="EU31">
            <v>0</v>
          </cell>
          <cell r="EV31">
            <v>0</v>
          </cell>
          <cell r="EW31">
            <v>0</v>
          </cell>
          <cell r="EX31">
            <v>0</v>
          </cell>
          <cell r="EY31">
            <v>0</v>
          </cell>
          <cell r="EZ31">
            <v>0</v>
          </cell>
          <cell r="FA31">
            <v>0</v>
          </cell>
          <cell r="FB31">
            <v>0</v>
          </cell>
          <cell r="FC31">
            <v>0</v>
          </cell>
          <cell r="FD31">
            <v>0</v>
          </cell>
          <cell r="FE31">
            <v>0</v>
          </cell>
          <cell r="FF31">
            <v>0</v>
          </cell>
          <cell r="FG31">
            <v>0</v>
          </cell>
          <cell r="FH31">
            <v>0</v>
          </cell>
          <cell r="FI31">
            <v>0</v>
          </cell>
          <cell r="FJ31">
            <v>0</v>
          </cell>
          <cell r="FK31">
            <v>0</v>
          </cell>
          <cell r="FL31">
            <v>0</v>
          </cell>
          <cell r="FM31">
            <v>0</v>
          </cell>
          <cell r="FN31">
            <v>0</v>
          </cell>
          <cell r="FO31">
            <v>0</v>
          </cell>
          <cell r="FP31">
            <v>0</v>
          </cell>
          <cell r="FQ31">
            <v>0</v>
          </cell>
          <cell r="FR31">
            <v>0</v>
          </cell>
          <cell r="FS31">
            <v>0</v>
          </cell>
          <cell r="FT31">
            <v>0</v>
          </cell>
          <cell r="FU31">
            <v>0</v>
          </cell>
          <cell r="FV31">
            <v>0</v>
          </cell>
          <cell r="FW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  <cell r="CV32">
            <v>0</v>
          </cell>
          <cell r="CW32">
            <v>0</v>
          </cell>
          <cell r="CX32">
            <v>0</v>
          </cell>
          <cell r="CY32">
            <v>0</v>
          </cell>
          <cell r="CZ32">
            <v>0</v>
          </cell>
          <cell r="DA32">
            <v>0</v>
          </cell>
          <cell r="DB32">
            <v>0</v>
          </cell>
          <cell r="DC32">
            <v>0</v>
          </cell>
          <cell r="DD32">
            <v>0</v>
          </cell>
          <cell r="DE32">
            <v>0</v>
          </cell>
          <cell r="DF32">
            <v>0</v>
          </cell>
          <cell r="DG32">
            <v>0</v>
          </cell>
          <cell r="DH32">
            <v>0</v>
          </cell>
          <cell r="DI32">
            <v>0</v>
          </cell>
          <cell r="DJ32">
            <v>0</v>
          </cell>
          <cell r="DK32">
            <v>0</v>
          </cell>
          <cell r="DL32">
            <v>0</v>
          </cell>
          <cell r="DM32">
            <v>0</v>
          </cell>
          <cell r="DN32">
            <v>0</v>
          </cell>
          <cell r="DO32">
            <v>0</v>
          </cell>
          <cell r="DP32">
            <v>0</v>
          </cell>
          <cell r="DQ32">
            <v>0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  <cell r="EE32">
            <v>0</v>
          </cell>
          <cell r="EF32">
            <v>0</v>
          </cell>
          <cell r="EG32">
            <v>0</v>
          </cell>
          <cell r="EH32">
            <v>0</v>
          </cell>
          <cell r="EI32">
            <v>0</v>
          </cell>
          <cell r="EJ32">
            <v>0</v>
          </cell>
          <cell r="EK32">
            <v>0</v>
          </cell>
          <cell r="EL32">
            <v>0</v>
          </cell>
          <cell r="EM32">
            <v>0</v>
          </cell>
          <cell r="EN32">
            <v>0</v>
          </cell>
          <cell r="EO32">
            <v>0</v>
          </cell>
          <cell r="EP32">
            <v>0</v>
          </cell>
          <cell r="EQ32">
            <v>0</v>
          </cell>
          <cell r="ER32">
            <v>0</v>
          </cell>
          <cell r="ES32">
            <v>0</v>
          </cell>
          <cell r="ET32">
            <v>0</v>
          </cell>
          <cell r="EU32">
            <v>0</v>
          </cell>
          <cell r="EV32">
            <v>0</v>
          </cell>
          <cell r="EW32">
            <v>0</v>
          </cell>
          <cell r="EX32">
            <v>0</v>
          </cell>
          <cell r="EY32">
            <v>0</v>
          </cell>
          <cell r="EZ32">
            <v>0</v>
          </cell>
          <cell r="FA32">
            <v>0</v>
          </cell>
          <cell r="FB32">
            <v>0</v>
          </cell>
          <cell r="FC32">
            <v>0</v>
          </cell>
          <cell r="FD32">
            <v>0</v>
          </cell>
          <cell r="FE32">
            <v>0</v>
          </cell>
          <cell r="FF32">
            <v>0</v>
          </cell>
          <cell r="FG32">
            <v>0</v>
          </cell>
          <cell r="FH32">
            <v>0</v>
          </cell>
          <cell r="FI32">
            <v>0</v>
          </cell>
          <cell r="FJ32">
            <v>0</v>
          </cell>
          <cell r="FK32">
            <v>0</v>
          </cell>
          <cell r="FL32">
            <v>0</v>
          </cell>
          <cell r="FM32">
            <v>0</v>
          </cell>
          <cell r="FN32">
            <v>0</v>
          </cell>
          <cell r="FO32">
            <v>0</v>
          </cell>
          <cell r="FP32">
            <v>0</v>
          </cell>
          <cell r="FQ32">
            <v>0</v>
          </cell>
          <cell r="FR32">
            <v>0</v>
          </cell>
          <cell r="FS32">
            <v>0</v>
          </cell>
          <cell r="FT32">
            <v>0</v>
          </cell>
          <cell r="FU32">
            <v>0</v>
          </cell>
          <cell r="FV32">
            <v>0</v>
          </cell>
          <cell r="FW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  <cell r="CT33">
            <v>0</v>
          </cell>
          <cell r="CU33">
            <v>0</v>
          </cell>
          <cell r="CV33">
            <v>0</v>
          </cell>
          <cell r="CW33">
            <v>0</v>
          </cell>
          <cell r="CX33">
            <v>0</v>
          </cell>
          <cell r="CY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0</v>
          </cell>
          <cell r="DH33">
            <v>0</v>
          </cell>
          <cell r="DI33">
            <v>0</v>
          </cell>
          <cell r="DJ33">
            <v>0</v>
          </cell>
          <cell r="DK33">
            <v>0</v>
          </cell>
          <cell r="DL33">
            <v>0</v>
          </cell>
          <cell r="DM33">
            <v>0</v>
          </cell>
          <cell r="DN33">
            <v>0</v>
          </cell>
          <cell r="DO33">
            <v>0</v>
          </cell>
          <cell r="DP33">
            <v>0</v>
          </cell>
          <cell r="DQ33">
            <v>0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  <cell r="EE33">
            <v>0</v>
          </cell>
          <cell r="EF33">
            <v>0</v>
          </cell>
          <cell r="EG33">
            <v>0</v>
          </cell>
          <cell r="EH33">
            <v>0</v>
          </cell>
          <cell r="EI33">
            <v>0</v>
          </cell>
          <cell r="EJ33">
            <v>0</v>
          </cell>
          <cell r="EK33">
            <v>0</v>
          </cell>
          <cell r="EL33">
            <v>0</v>
          </cell>
          <cell r="EM33">
            <v>0</v>
          </cell>
          <cell r="EN33">
            <v>0</v>
          </cell>
          <cell r="EO33">
            <v>0</v>
          </cell>
          <cell r="EP33">
            <v>0</v>
          </cell>
          <cell r="EQ33">
            <v>0</v>
          </cell>
          <cell r="ER33">
            <v>0</v>
          </cell>
          <cell r="ES33">
            <v>0</v>
          </cell>
          <cell r="ET33">
            <v>0</v>
          </cell>
          <cell r="EU33">
            <v>0</v>
          </cell>
          <cell r="EV33">
            <v>0</v>
          </cell>
          <cell r="EW33">
            <v>0</v>
          </cell>
          <cell r="EX33">
            <v>0</v>
          </cell>
          <cell r="EY33">
            <v>0</v>
          </cell>
          <cell r="EZ33">
            <v>0</v>
          </cell>
          <cell r="FA33">
            <v>0</v>
          </cell>
          <cell r="FB33">
            <v>0</v>
          </cell>
          <cell r="FC33">
            <v>0</v>
          </cell>
          <cell r="FD33">
            <v>0</v>
          </cell>
          <cell r="FE33">
            <v>0</v>
          </cell>
          <cell r="FF33">
            <v>0</v>
          </cell>
          <cell r="FG33">
            <v>0</v>
          </cell>
          <cell r="FH33">
            <v>0</v>
          </cell>
          <cell r="FI33">
            <v>0</v>
          </cell>
          <cell r="FJ33">
            <v>0</v>
          </cell>
          <cell r="FK33">
            <v>0</v>
          </cell>
          <cell r="FL33">
            <v>0</v>
          </cell>
          <cell r="FM33">
            <v>0</v>
          </cell>
          <cell r="FN33">
            <v>0</v>
          </cell>
          <cell r="FO33">
            <v>0</v>
          </cell>
          <cell r="FP33">
            <v>0</v>
          </cell>
          <cell r="FQ33">
            <v>0</v>
          </cell>
          <cell r="FR33">
            <v>0</v>
          </cell>
          <cell r="FS33">
            <v>0</v>
          </cell>
          <cell r="FT33">
            <v>0</v>
          </cell>
          <cell r="FU33">
            <v>0</v>
          </cell>
          <cell r="FV33">
            <v>0</v>
          </cell>
          <cell r="FW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  <cell r="CT34">
            <v>0</v>
          </cell>
          <cell r="CU34">
            <v>0</v>
          </cell>
          <cell r="CV34">
            <v>0</v>
          </cell>
          <cell r="CW34">
            <v>0</v>
          </cell>
          <cell r="CX34">
            <v>0</v>
          </cell>
          <cell r="CY34">
            <v>0</v>
          </cell>
          <cell r="CZ34">
            <v>0</v>
          </cell>
          <cell r="DA34">
            <v>0</v>
          </cell>
          <cell r="DB34">
            <v>0</v>
          </cell>
          <cell r="DC34">
            <v>0</v>
          </cell>
          <cell r="DD34">
            <v>0</v>
          </cell>
          <cell r="DE34">
            <v>0</v>
          </cell>
          <cell r="DF34">
            <v>0</v>
          </cell>
          <cell r="DG34">
            <v>0</v>
          </cell>
          <cell r="DH34">
            <v>0</v>
          </cell>
          <cell r="DI34">
            <v>0</v>
          </cell>
          <cell r="DJ34">
            <v>0</v>
          </cell>
          <cell r="DK34">
            <v>0</v>
          </cell>
          <cell r="DL34">
            <v>0</v>
          </cell>
          <cell r="DM34">
            <v>0</v>
          </cell>
          <cell r="DN34">
            <v>0</v>
          </cell>
          <cell r="DO34">
            <v>0</v>
          </cell>
          <cell r="DP34">
            <v>0</v>
          </cell>
          <cell r="DQ34">
            <v>0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  <cell r="EE34">
            <v>0</v>
          </cell>
          <cell r="EF34">
            <v>0</v>
          </cell>
          <cell r="EG34">
            <v>0</v>
          </cell>
          <cell r="EH34">
            <v>0</v>
          </cell>
          <cell r="EI34">
            <v>0</v>
          </cell>
          <cell r="EJ34">
            <v>0</v>
          </cell>
          <cell r="EK34">
            <v>0</v>
          </cell>
          <cell r="EL34">
            <v>0</v>
          </cell>
          <cell r="EM34">
            <v>0</v>
          </cell>
          <cell r="EN34">
            <v>0</v>
          </cell>
          <cell r="EO34">
            <v>0</v>
          </cell>
          <cell r="EP34">
            <v>0</v>
          </cell>
          <cell r="EQ34">
            <v>0</v>
          </cell>
          <cell r="ER34">
            <v>0</v>
          </cell>
          <cell r="ES34">
            <v>0</v>
          </cell>
          <cell r="ET34">
            <v>0</v>
          </cell>
          <cell r="EU34">
            <v>0</v>
          </cell>
          <cell r="EV34">
            <v>0</v>
          </cell>
          <cell r="EW34">
            <v>0</v>
          </cell>
          <cell r="EX34">
            <v>0</v>
          </cell>
          <cell r="EY34">
            <v>0</v>
          </cell>
          <cell r="EZ34">
            <v>0</v>
          </cell>
          <cell r="FA34">
            <v>0</v>
          </cell>
          <cell r="FB34">
            <v>0</v>
          </cell>
          <cell r="FC34">
            <v>0</v>
          </cell>
          <cell r="FD34">
            <v>0</v>
          </cell>
          <cell r="FE34">
            <v>0</v>
          </cell>
          <cell r="FF34">
            <v>0</v>
          </cell>
          <cell r="FG34">
            <v>0</v>
          </cell>
          <cell r="FH34">
            <v>0</v>
          </cell>
          <cell r="FI34">
            <v>0</v>
          </cell>
          <cell r="FJ34">
            <v>0</v>
          </cell>
          <cell r="FK34">
            <v>0</v>
          </cell>
          <cell r="FL34">
            <v>0</v>
          </cell>
          <cell r="FM34">
            <v>0</v>
          </cell>
          <cell r="FN34">
            <v>0</v>
          </cell>
          <cell r="FO34">
            <v>0</v>
          </cell>
          <cell r="FP34">
            <v>0</v>
          </cell>
          <cell r="FQ34">
            <v>0</v>
          </cell>
          <cell r="FR34">
            <v>0</v>
          </cell>
          <cell r="FS34">
            <v>0</v>
          </cell>
          <cell r="FT34">
            <v>0</v>
          </cell>
          <cell r="FU34">
            <v>0</v>
          </cell>
          <cell r="FV34">
            <v>0</v>
          </cell>
          <cell r="FW34">
            <v>0</v>
          </cell>
        </row>
        <row r="35">
          <cell r="B35">
            <v>150.327</v>
          </cell>
          <cell r="C35">
            <v>109.736</v>
          </cell>
          <cell r="D35">
            <v>59.777999999999999</v>
          </cell>
          <cell r="E35">
            <v>49.957999999999998</v>
          </cell>
          <cell r="F35">
            <v>102.971</v>
          </cell>
          <cell r="G35">
            <v>53.192</v>
          </cell>
          <cell r="H35">
            <v>49.779000000000003</v>
          </cell>
          <cell r="I35">
            <v>96.26</v>
          </cell>
          <cell r="J35">
            <v>45.67</v>
          </cell>
          <cell r="K35">
            <v>50.59</v>
          </cell>
          <cell r="L35">
            <v>1745.1959999999999</v>
          </cell>
          <cell r="M35">
            <v>868.21</v>
          </cell>
          <cell r="N35">
            <v>876.98599999999999</v>
          </cell>
          <cell r="O35">
            <v>531.36800000000005</v>
          </cell>
          <cell r="P35">
            <v>361.642</v>
          </cell>
          <cell r="Q35">
            <v>169.726</v>
          </cell>
          <cell r="R35">
            <v>341.21899999999999</v>
          </cell>
          <cell r="S35">
            <v>237.09700000000001</v>
          </cell>
          <cell r="T35">
            <v>104.122</v>
          </cell>
          <cell r="U35">
            <v>22.579000000000001</v>
          </cell>
          <cell r="V35">
            <v>11.377000000000001</v>
          </cell>
          <cell r="W35">
            <v>11.202</v>
          </cell>
          <cell r="X35">
            <v>9.0869999999999997</v>
          </cell>
          <cell r="Y35">
            <v>6.4080000000000004</v>
          </cell>
          <cell r="Z35">
            <v>2.6789999999999998</v>
          </cell>
          <cell r="AA35">
            <v>2.77</v>
          </cell>
          <cell r="AB35">
            <v>2.2280000000000002</v>
          </cell>
          <cell r="AC35">
            <v>0.54200000000000004</v>
          </cell>
          <cell r="AD35">
            <v>10.723000000000001</v>
          </cell>
          <cell r="AE35">
            <v>2.742</v>
          </cell>
          <cell r="AF35">
            <v>7.9809999999999999</v>
          </cell>
          <cell r="AG35">
            <v>24.111999999999998</v>
          </cell>
          <cell r="AH35">
            <v>12.622</v>
          </cell>
          <cell r="AI35">
            <v>11.49</v>
          </cell>
          <cell r="AJ35">
            <v>6.5949999999999998</v>
          </cell>
          <cell r="AK35">
            <v>5.4690000000000003</v>
          </cell>
          <cell r="AL35">
            <v>1.127</v>
          </cell>
          <cell r="AM35">
            <v>8.2880000000000003</v>
          </cell>
          <cell r="AN35">
            <v>4.1470000000000002</v>
          </cell>
          <cell r="AO35">
            <v>4.141</v>
          </cell>
          <cell r="AP35">
            <v>9.2289999999999992</v>
          </cell>
          <cell r="AQ35">
            <v>3.0070000000000001</v>
          </cell>
          <cell r="AR35">
            <v>6.2220000000000004</v>
          </cell>
          <cell r="AS35">
            <v>143.458</v>
          </cell>
          <cell r="AT35">
            <v>100.545</v>
          </cell>
          <cell r="AU35">
            <v>42.912999999999997</v>
          </cell>
          <cell r="AV35">
            <v>2344.3069999999998</v>
          </cell>
          <cell r="AW35">
            <v>1234.2249999999999</v>
          </cell>
          <cell r="AX35">
            <v>1110.0820000000001</v>
          </cell>
          <cell r="AY35">
            <v>477.64400000000001</v>
          </cell>
          <cell r="AZ35">
            <v>269.82</v>
          </cell>
          <cell r="BA35">
            <v>207.82400000000001</v>
          </cell>
          <cell r="BB35">
            <v>188.06200000000001</v>
          </cell>
          <cell r="BC35">
            <v>117.024</v>
          </cell>
          <cell r="BD35">
            <v>71.037999999999997</v>
          </cell>
          <cell r="BE35">
            <v>91.704999999999998</v>
          </cell>
          <cell r="BF35">
            <v>62.652000000000001</v>
          </cell>
          <cell r="BG35">
            <v>29.053000000000001</v>
          </cell>
          <cell r="BH35">
            <v>96.356999999999999</v>
          </cell>
          <cell r="BI35">
            <v>54.372</v>
          </cell>
          <cell r="BJ35">
            <v>41.984999999999999</v>
          </cell>
          <cell r="BK35">
            <v>108.70099999999999</v>
          </cell>
          <cell r="BL35">
            <v>72.953999999999994</v>
          </cell>
          <cell r="BM35">
            <v>35.747</v>
          </cell>
          <cell r="BN35">
            <v>78.828999999999994</v>
          </cell>
          <cell r="BO35">
            <v>43.539000000000001</v>
          </cell>
          <cell r="BP35">
            <v>35.29</v>
          </cell>
          <cell r="BQ35">
            <v>54.701999999999998</v>
          </cell>
          <cell r="BR35">
            <v>38.822000000000003</v>
          </cell>
          <cell r="BS35">
            <v>15.879</v>
          </cell>
          <cell r="BT35">
            <v>70.340999999999994</v>
          </cell>
          <cell r="BU35">
            <v>39.859000000000002</v>
          </cell>
          <cell r="BV35">
            <v>30.481999999999999</v>
          </cell>
          <cell r="BW35">
            <v>23.125</v>
          </cell>
          <cell r="BX35">
            <v>19.454999999999998</v>
          </cell>
          <cell r="BY35">
            <v>3.67</v>
          </cell>
          <cell r="BZ35">
            <v>29.824999999999999</v>
          </cell>
          <cell r="CA35">
            <v>14.198</v>
          </cell>
          <cell r="CB35">
            <v>15.627000000000001</v>
          </cell>
          <cell r="CC35">
            <v>17.390999999999998</v>
          </cell>
          <cell r="CD35">
            <v>6.2050000000000001</v>
          </cell>
          <cell r="CE35">
            <v>11.186</v>
          </cell>
          <cell r="CF35">
            <v>63.02</v>
          </cell>
          <cell r="CG35">
            <v>38.343000000000004</v>
          </cell>
          <cell r="CH35">
            <v>24.675999999999998</v>
          </cell>
          <cell r="CI35">
            <v>32.052999999999997</v>
          </cell>
          <cell r="CJ35">
            <v>24.919</v>
          </cell>
          <cell r="CK35">
            <v>7.1340000000000003</v>
          </cell>
          <cell r="CL35">
            <v>19.89</v>
          </cell>
          <cell r="CM35">
            <v>9.2650000000000006</v>
          </cell>
          <cell r="CN35">
            <v>10.625</v>
          </cell>
          <cell r="CO35">
            <v>11.076000000000001</v>
          </cell>
          <cell r="CP35">
            <v>4.1589999999999998</v>
          </cell>
          <cell r="CQ35">
            <v>6.9169999999999998</v>
          </cell>
          <cell r="CR35">
            <v>119.149</v>
          </cell>
          <cell r="CS35">
            <v>69.269000000000005</v>
          </cell>
          <cell r="CT35">
            <v>49.88</v>
          </cell>
          <cell r="CU35">
            <v>68.912999999999997</v>
          </cell>
          <cell r="CV35">
            <v>47.755000000000003</v>
          </cell>
          <cell r="CW35">
            <v>21.158000000000001</v>
          </cell>
          <cell r="CX35">
            <v>289.58199999999999</v>
          </cell>
          <cell r="CY35">
            <v>152.79599999999999</v>
          </cell>
          <cell r="CZ35">
            <v>136.786</v>
          </cell>
          <cell r="DA35">
            <v>1866.663</v>
          </cell>
          <cell r="DB35">
            <v>964.40499999999997</v>
          </cell>
          <cell r="DC35">
            <v>902.25800000000004</v>
          </cell>
          <cell r="DD35">
            <v>1516.902</v>
          </cell>
          <cell r="DE35">
            <v>739.83100000000002</v>
          </cell>
          <cell r="DF35">
            <v>777.07100000000003</v>
          </cell>
          <cell r="DG35">
            <v>1449.9169999999999</v>
          </cell>
          <cell r="DH35">
            <v>710.78899999999999</v>
          </cell>
          <cell r="DI35">
            <v>739.12800000000004</v>
          </cell>
          <cell r="DJ35">
            <v>37.356999999999999</v>
          </cell>
          <cell r="DK35">
            <v>16.64</v>
          </cell>
          <cell r="DL35">
            <v>20.718</v>
          </cell>
          <cell r="DM35">
            <v>28.736999999999998</v>
          </cell>
          <cell r="DN35">
            <v>11.911</v>
          </cell>
          <cell r="DO35">
            <v>16.826000000000001</v>
          </cell>
          <cell r="DP35">
            <v>1190.673</v>
          </cell>
          <cell r="DQ35">
            <v>597.80499999999995</v>
          </cell>
          <cell r="DR35">
            <v>592.86800000000005</v>
          </cell>
          <cell r="DS35">
            <v>83.415999999999997</v>
          </cell>
          <cell r="DT35">
            <v>24.86</v>
          </cell>
          <cell r="DU35">
            <v>58.555</v>
          </cell>
          <cell r="DV35">
            <v>20.481000000000002</v>
          </cell>
          <cell r="DW35">
            <v>13.821999999999999</v>
          </cell>
          <cell r="DX35">
            <v>6.6589999999999998</v>
          </cell>
          <cell r="DY35">
            <v>35.531999999999996</v>
          </cell>
          <cell r="DZ35">
            <v>7.45</v>
          </cell>
          <cell r="EA35">
            <v>28.082000000000001</v>
          </cell>
          <cell r="EB35">
            <v>27.402000000000001</v>
          </cell>
          <cell r="EC35">
            <v>3.5880000000000001</v>
          </cell>
          <cell r="ED35">
            <v>23.814</v>
          </cell>
          <cell r="EE35">
            <v>80.853999999999999</v>
          </cell>
          <cell r="EF35">
            <v>28.765000000000001</v>
          </cell>
          <cell r="EG35">
            <v>52.088999999999999</v>
          </cell>
          <cell r="EH35">
            <v>19.812999999999999</v>
          </cell>
          <cell r="EI35">
            <v>13.7</v>
          </cell>
          <cell r="EJ35">
            <v>6.1130000000000004</v>
          </cell>
          <cell r="EK35">
            <v>30.757000000000001</v>
          </cell>
          <cell r="EL35">
            <v>8.6679999999999993</v>
          </cell>
          <cell r="EM35">
            <v>22.088999999999999</v>
          </cell>
          <cell r="EN35">
            <v>30.285</v>
          </cell>
          <cell r="EO35">
            <v>6.3979999999999997</v>
          </cell>
          <cell r="EP35">
            <v>23.887</v>
          </cell>
          <cell r="EQ35">
            <v>161.959</v>
          </cell>
          <cell r="ER35">
            <v>88.4</v>
          </cell>
          <cell r="ES35">
            <v>73.558999999999997</v>
          </cell>
          <cell r="ET35">
            <v>134.65</v>
          </cell>
          <cell r="EU35">
            <v>65.659000000000006</v>
          </cell>
          <cell r="EV35">
            <v>68.991</v>
          </cell>
          <cell r="EW35">
            <v>1382.252</v>
          </cell>
          <cell r="EX35">
            <v>674.17200000000003</v>
          </cell>
          <cell r="EY35">
            <v>708.08</v>
          </cell>
          <cell r="EZ35">
            <v>127.14700000000001</v>
          </cell>
          <cell r="FA35">
            <v>60.417999999999999</v>
          </cell>
          <cell r="FB35">
            <v>66.728999999999999</v>
          </cell>
          <cell r="FC35">
            <v>1389.7550000000001</v>
          </cell>
          <cell r="FD35">
            <v>679.41300000000001</v>
          </cell>
          <cell r="FE35">
            <v>710.34199999999998</v>
          </cell>
          <cell r="FF35">
            <v>204.07499999999999</v>
          </cell>
          <cell r="FG35">
            <v>94.947000000000003</v>
          </cell>
          <cell r="FH35">
            <v>109.128</v>
          </cell>
          <cell r="FI35">
            <v>76.927000000000007</v>
          </cell>
          <cell r="FJ35">
            <v>34.529000000000003</v>
          </cell>
          <cell r="FK35">
            <v>42.398000000000003</v>
          </cell>
          <cell r="FL35">
            <v>69.424999999999997</v>
          </cell>
          <cell r="FM35">
            <v>29.288</v>
          </cell>
          <cell r="FN35">
            <v>40.137</v>
          </cell>
          <cell r="FO35">
            <v>57.722999999999999</v>
          </cell>
          <cell r="FP35">
            <v>31.13</v>
          </cell>
          <cell r="FQ35">
            <v>26.591999999999999</v>
          </cell>
          <cell r="FR35">
            <v>1312.827</v>
          </cell>
          <cell r="FS35">
            <v>644.88400000000001</v>
          </cell>
          <cell r="FT35">
            <v>667.94299999999998</v>
          </cell>
          <cell r="FU35">
            <v>349.76100000000002</v>
          </cell>
          <cell r="FV35">
            <v>224.57400000000001</v>
          </cell>
          <cell r="FW35">
            <v>125.187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  <cell r="CT36">
            <v>0</v>
          </cell>
          <cell r="CU36">
            <v>0</v>
          </cell>
          <cell r="CV36">
            <v>0</v>
          </cell>
          <cell r="CW36">
            <v>0</v>
          </cell>
          <cell r="CX36">
            <v>0</v>
          </cell>
          <cell r="CY36">
            <v>0</v>
          </cell>
          <cell r="CZ36">
            <v>0</v>
          </cell>
          <cell r="DA36">
            <v>0</v>
          </cell>
          <cell r="DB36">
            <v>0</v>
          </cell>
          <cell r="DC36">
            <v>0</v>
          </cell>
          <cell r="DD36">
            <v>0</v>
          </cell>
          <cell r="DE36">
            <v>0</v>
          </cell>
          <cell r="DF36">
            <v>0</v>
          </cell>
          <cell r="DG36">
            <v>0</v>
          </cell>
          <cell r="DH36">
            <v>0</v>
          </cell>
          <cell r="DI36">
            <v>0</v>
          </cell>
          <cell r="DJ36">
            <v>0</v>
          </cell>
          <cell r="DK36">
            <v>0</v>
          </cell>
          <cell r="DL36">
            <v>0</v>
          </cell>
          <cell r="DM36">
            <v>0</v>
          </cell>
          <cell r="DN36">
            <v>0</v>
          </cell>
          <cell r="DO36">
            <v>0</v>
          </cell>
          <cell r="DP36">
            <v>0</v>
          </cell>
          <cell r="DQ36">
            <v>0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  <cell r="EE36">
            <v>0</v>
          </cell>
          <cell r="EF36">
            <v>0</v>
          </cell>
          <cell r="EG36">
            <v>0</v>
          </cell>
          <cell r="EH36">
            <v>0</v>
          </cell>
          <cell r="EI36">
            <v>0</v>
          </cell>
          <cell r="EJ36">
            <v>0</v>
          </cell>
          <cell r="EK36">
            <v>0</v>
          </cell>
          <cell r="EL36">
            <v>0</v>
          </cell>
          <cell r="EM36">
            <v>0</v>
          </cell>
          <cell r="EN36">
            <v>0</v>
          </cell>
          <cell r="EO36">
            <v>0</v>
          </cell>
          <cell r="EP36">
            <v>0</v>
          </cell>
          <cell r="EQ36">
            <v>0</v>
          </cell>
          <cell r="ER36">
            <v>0</v>
          </cell>
          <cell r="ES36">
            <v>0</v>
          </cell>
          <cell r="ET36">
            <v>0</v>
          </cell>
          <cell r="EU36">
            <v>0</v>
          </cell>
          <cell r="EV36">
            <v>0</v>
          </cell>
          <cell r="EW36">
            <v>0</v>
          </cell>
          <cell r="EX36">
            <v>0</v>
          </cell>
          <cell r="EY36">
            <v>0</v>
          </cell>
          <cell r="EZ36">
            <v>0</v>
          </cell>
          <cell r="FA36">
            <v>0</v>
          </cell>
          <cell r="FB36">
            <v>0</v>
          </cell>
          <cell r="FC36">
            <v>0</v>
          </cell>
          <cell r="FD36">
            <v>0</v>
          </cell>
          <cell r="FE36">
            <v>0</v>
          </cell>
          <cell r="FF36">
            <v>0</v>
          </cell>
          <cell r="FG36">
            <v>0</v>
          </cell>
          <cell r="FH36">
            <v>0</v>
          </cell>
          <cell r="FI36">
            <v>0</v>
          </cell>
          <cell r="FJ36">
            <v>0</v>
          </cell>
          <cell r="FK36">
            <v>0</v>
          </cell>
          <cell r="FL36">
            <v>0</v>
          </cell>
          <cell r="FM36">
            <v>0</v>
          </cell>
          <cell r="FN36">
            <v>0</v>
          </cell>
          <cell r="FO36">
            <v>0</v>
          </cell>
          <cell r="FP36">
            <v>0</v>
          </cell>
          <cell r="FQ36">
            <v>0</v>
          </cell>
          <cell r="FR36">
            <v>0</v>
          </cell>
          <cell r="FS36">
            <v>0</v>
          </cell>
          <cell r="FT36">
            <v>0</v>
          </cell>
          <cell r="FU36">
            <v>0</v>
          </cell>
          <cell r="FV36">
            <v>0</v>
          </cell>
          <cell r="FW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  <cell r="EE37">
            <v>0</v>
          </cell>
          <cell r="EF37">
            <v>0</v>
          </cell>
          <cell r="EG37">
            <v>0</v>
          </cell>
          <cell r="EH37">
            <v>0</v>
          </cell>
          <cell r="EI37">
            <v>0</v>
          </cell>
          <cell r="EJ37">
            <v>0</v>
          </cell>
          <cell r="EK37">
            <v>0</v>
          </cell>
          <cell r="EL37">
            <v>0</v>
          </cell>
          <cell r="EM37">
            <v>0</v>
          </cell>
          <cell r="EN37">
            <v>0</v>
          </cell>
          <cell r="EO37">
            <v>0</v>
          </cell>
          <cell r="EP37">
            <v>0</v>
          </cell>
          <cell r="EQ37">
            <v>0</v>
          </cell>
          <cell r="ER37">
            <v>0</v>
          </cell>
          <cell r="ES37">
            <v>0</v>
          </cell>
          <cell r="ET37">
            <v>0</v>
          </cell>
          <cell r="EU37">
            <v>0</v>
          </cell>
          <cell r="EV37">
            <v>0</v>
          </cell>
          <cell r="EW37">
            <v>0</v>
          </cell>
          <cell r="EX37">
            <v>0</v>
          </cell>
          <cell r="EY37">
            <v>0</v>
          </cell>
          <cell r="EZ37">
            <v>0</v>
          </cell>
          <cell r="FA37">
            <v>0</v>
          </cell>
          <cell r="FB37">
            <v>0</v>
          </cell>
          <cell r="FC37">
            <v>0</v>
          </cell>
          <cell r="FD37">
            <v>0</v>
          </cell>
          <cell r="FE37">
            <v>0</v>
          </cell>
          <cell r="FF37">
            <v>0</v>
          </cell>
          <cell r="FG37">
            <v>0</v>
          </cell>
          <cell r="FH37">
            <v>0</v>
          </cell>
          <cell r="FI37">
            <v>0</v>
          </cell>
          <cell r="FJ37">
            <v>0</v>
          </cell>
          <cell r="FK37">
            <v>0</v>
          </cell>
          <cell r="FL37">
            <v>0</v>
          </cell>
          <cell r="FM37">
            <v>0</v>
          </cell>
          <cell r="FN37">
            <v>0</v>
          </cell>
          <cell r="FO37">
            <v>0</v>
          </cell>
          <cell r="FP37">
            <v>0</v>
          </cell>
          <cell r="FQ37">
            <v>0</v>
          </cell>
          <cell r="FR37">
            <v>0</v>
          </cell>
          <cell r="FS37">
            <v>0</v>
          </cell>
          <cell r="FT37">
            <v>0</v>
          </cell>
          <cell r="FU37">
            <v>0</v>
          </cell>
          <cell r="FV37">
            <v>0</v>
          </cell>
          <cell r="FW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  <cell r="CT38">
            <v>0</v>
          </cell>
          <cell r="CU38">
            <v>0</v>
          </cell>
          <cell r="CV38">
            <v>0</v>
          </cell>
          <cell r="CW38">
            <v>0</v>
          </cell>
          <cell r="CX38">
            <v>0</v>
          </cell>
          <cell r="CY38">
            <v>0</v>
          </cell>
          <cell r="CZ38">
            <v>0</v>
          </cell>
          <cell r="DA38">
            <v>0</v>
          </cell>
          <cell r="DB38">
            <v>0</v>
          </cell>
          <cell r="DC38">
            <v>0</v>
          </cell>
          <cell r="DD38">
            <v>0</v>
          </cell>
          <cell r="DE38">
            <v>0</v>
          </cell>
          <cell r="DF38">
            <v>0</v>
          </cell>
          <cell r="DG38">
            <v>0</v>
          </cell>
          <cell r="DH38">
            <v>0</v>
          </cell>
          <cell r="DI38">
            <v>0</v>
          </cell>
          <cell r="DJ38">
            <v>0</v>
          </cell>
          <cell r="DK38">
            <v>0</v>
          </cell>
          <cell r="DL38">
            <v>0</v>
          </cell>
          <cell r="DM38">
            <v>0</v>
          </cell>
          <cell r="DN38">
            <v>0</v>
          </cell>
          <cell r="DO38">
            <v>0</v>
          </cell>
          <cell r="DP38">
            <v>0</v>
          </cell>
          <cell r="DQ38">
            <v>0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  <cell r="EE38">
            <v>0</v>
          </cell>
          <cell r="EF38">
            <v>0</v>
          </cell>
          <cell r="EG38">
            <v>0</v>
          </cell>
          <cell r="EH38">
            <v>0</v>
          </cell>
          <cell r="EI38">
            <v>0</v>
          </cell>
          <cell r="EJ38">
            <v>0</v>
          </cell>
          <cell r="EK38">
            <v>0</v>
          </cell>
          <cell r="EL38">
            <v>0</v>
          </cell>
          <cell r="EM38">
            <v>0</v>
          </cell>
          <cell r="EN38">
            <v>0</v>
          </cell>
          <cell r="EO38">
            <v>0</v>
          </cell>
          <cell r="EP38">
            <v>0</v>
          </cell>
          <cell r="EQ38">
            <v>0</v>
          </cell>
          <cell r="ER38">
            <v>0</v>
          </cell>
          <cell r="ES38">
            <v>0</v>
          </cell>
          <cell r="ET38">
            <v>0</v>
          </cell>
          <cell r="EU38">
            <v>0</v>
          </cell>
          <cell r="EV38">
            <v>0</v>
          </cell>
          <cell r="EW38">
            <v>0</v>
          </cell>
          <cell r="EX38">
            <v>0</v>
          </cell>
          <cell r="EY38">
            <v>0</v>
          </cell>
          <cell r="EZ38">
            <v>0</v>
          </cell>
          <cell r="FA38">
            <v>0</v>
          </cell>
          <cell r="FB38">
            <v>0</v>
          </cell>
          <cell r="FC38">
            <v>0</v>
          </cell>
          <cell r="FD38">
            <v>0</v>
          </cell>
          <cell r="FE38">
            <v>0</v>
          </cell>
          <cell r="FF38">
            <v>0</v>
          </cell>
          <cell r="FG38">
            <v>0</v>
          </cell>
          <cell r="FH38">
            <v>0</v>
          </cell>
          <cell r="FI38">
            <v>0</v>
          </cell>
          <cell r="FJ38">
            <v>0</v>
          </cell>
          <cell r="FK38">
            <v>0</v>
          </cell>
          <cell r="FL38">
            <v>0</v>
          </cell>
          <cell r="FM38">
            <v>0</v>
          </cell>
          <cell r="FN38">
            <v>0</v>
          </cell>
          <cell r="FO38">
            <v>0</v>
          </cell>
          <cell r="FP38">
            <v>0</v>
          </cell>
          <cell r="FQ38">
            <v>0</v>
          </cell>
          <cell r="FR38">
            <v>0</v>
          </cell>
          <cell r="FS38">
            <v>0</v>
          </cell>
          <cell r="FT38">
            <v>0</v>
          </cell>
          <cell r="FU38">
            <v>0</v>
          </cell>
          <cell r="FV38">
            <v>0</v>
          </cell>
          <cell r="FW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  <cell r="EE39">
            <v>0</v>
          </cell>
          <cell r="EF39">
            <v>0</v>
          </cell>
          <cell r="EG39">
            <v>0</v>
          </cell>
          <cell r="EH39">
            <v>0</v>
          </cell>
          <cell r="EI39">
            <v>0</v>
          </cell>
          <cell r="EJ39">
            <v>0</v>
          </cell>
          <cell r="EK39">
            <v>0</v>
          </cell>
          <cell r="EL39">
            <v>0</v>
          </cell>
          <cell r="EM39">
            <v>0</v>
          </cell>
          <cell r="EN39">
            <v>0</v>
          </cell>
          <cell r="EO39">
            <v>0</v>
          </cell>
          <cell r="EP39">
            <v>0</v>
          </cell>
          <cell r="EQ39">
            <v>0</v>
          </cell>
          <cell r="ER39">
            <v>0</v>
          </cell>
          <cell r="ES39">
            <v>0</v>
          </cell>
          <cell r="ET39">
            <v>0</v>
          </cell>
          <cell r="EU39">
            <v>0</v>
          </cell>
          <cell r="EV39">
            <v>0</v>
          </cell>
          <cell r="EW39">
            <v>0</v>
          </cell>
          <cell r="EX39">
            <v>0</v>
          </cell>
          <cell r="EY39">
            <v>0</v>
          </cell>
          <cell r="EZ39">
            <v>0</v>
          </cell>
          <cell r="FA39">
            <v>0</v>
          </cell>
          <cell r="FB39">
            <v>0</v>
          </cell>
          <cell r="FC39">
            <v>0</v>
          </cell>
          <cell r="FD39">
            <v>0</v>
          </cell>
          <cell r="FE39">
            <v>0</v>
          </cell>
          <cell r="FF39">
            <v>0</v>
          </cell>
          <cell r="FG39">
            <v>0</v>
          </cell>
          <cell r="FH39">
            <v>0</v>
          </cell>
          <cell r="FI39">
            <v>0</v>
          </cell>
          <cell r="FJ39">
            <v>0</v>
          </cell>
          <cell r="FK39">
            <v>0</v>
          </cell>
          <cell r="FL39">
            <v>0</v>
          </cell>
          <cell r="FM39">
            <v>0</v>
          </cell>
          <cell r="FN39">
            <v>0</v>
          </cell>
          <cell r="FO39">
            <v>0</v>
          </cell>
          <cell r="FP39">
            <v>0</v>
          </cell>
          <cell r="FQ39">
            <v>0</v>
          </cell>
          <cell r="FR39">
            <v>0</v>
          </cell>
          <cell r="FS39">
            <v>0</v>
          </cell>
          <cell r="FT39">
            <v>0</v>
          </cell>
          <cell r="FU39">
            <v>0</v>
          </cell>
          <cell r="FV39">
            <v>0</v>
          </cell>
          <cell r="FW39">
            <v>0</v>
          </cell>
        </row>
        <row r="40"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  <cell r="CE40">
            <v>0</v>
          </cell>
          <cell r="CF40">
            <v>0</v>
          </cell>
          <cell r="CG40">
            <v>0</v>
          </cell>
          <cell r="CH40">
            <v>0</v>
          </cell>
          <cell r="CI40">
            <v>0</v>
          </cell>
          <cell r="CJ40">
            <v>0</v>
          </cell>
          <cell r="CK40">
            <v>0</v>
          </cell>
          <cell r="CL40">
            <v>0</v>
          </cell>
          <cell r="CM40">
            <v>0</v>
          </cell>
          <cell r="CN40">
            <v>0</v>
          </cell>
          <cell r="CO40">
            <v>0</v>
          </cell>
          <cell r="CP40">
            <v>0</v>
          </cell>
          <cell r="CQ40">
            <v>0</v>
          </cell>
          <cell r="CR40">
            <v>0</v>
          </cell>
          <cell r="CS40">
            <v>0</v>
          </cell>
          <cell r="CT40">
            <v>0</v>
          </cell>
          <cell r="CU40">
            <v>0</v>
          </cell>
          <cell r="CV40">
            <v>0</v>
          </cell>
          <cell r="CW40">
            <v>0</v>
          </cell>
          <cell r="CX40">
            <v>0</v>
          </cell>
          <cell r="CY40">
            <v>0</v>
          </cell>
          <cell r="CZ40">
            <v>0</v>
          </cell>
          <cell r="DA40">
            <v>0</v>
          </cell>
          <cell r="DB40">
            <v>0</v>
          </cell>
          <cell r="DC40">
            <v>0</v>
          </cell>
          <cell r="DD40">
            <v>0</v>
          </cell>
          <cell r="DE40">
            <v>0</v>
          </cell>
          <cell r="DF40">
            <v>0</v>
          </cell>
          <cell r="DG40">
            <v>0</v>
          </cell>
          <cell r="DH40">
            <v>0</v>
          </cell>
          <cell r="DI40">
            <v>0</v>
          </cell>
          <cell r="DJ40">
            <v>0</v>
          </cell>
          <cell r="DK40">
            <v>0</v>
          </cell>
          <cell r="DL40">
            <v>0</v>
          </cell>
          <cell r="DM40">
            <v>0</v>
          </cell>
          <cell r="DN40">
            <v>0</v>
          </cell>
          <cell r="DO40">
            <v>0</v>
          </cell>
          <cell r="DP40">
            <v>0</v>
          </cell>
          <cell r="DQ40">
            <v>0</v>
          </cell>
          <cell r="DR40">
            <v>0</v>
          </cell>
          <cell r="DS40">
            <v>0</v>
          </cell>
          <cell r="DT40">
            <v>0</v>
          </cell>
          <cell r="DU40">
            <v>0</v>
          </cell>
          <cell r="DV40">
            <v>0</v>
          </cell>
          <cell r="DW40">
            <v>0</v>
          </cell>
          <cell r="DX40">
            <v>0</v>
          </cell>
          <cell r="DY40">
            <v>0</v>
          </cell>
          <cell r="DZ40">
            <v>0</v>
          </cell>
          <cell r="EA40">
            <v>0</v>
          </cell>
          <cell r="EB40">
            <v>0</v>
          </cell>
          <cell r="EC40">
            <v>0</v>
          </cell>
          <cell r="ED40">
            <v>0</v>
          </cell>
          <cell r="EE40">
            <v>0</v>
          </cell>
          <cell r="EF40">
            <v>0</v>
          </cell>
          <cell r="EG40">
            <v>0</v>
          </cell>
          <cell r="EH40">
            <v>0</v>
          </cell>
          <cell r="EI40">
            <v>0</v>
          </cell>
          <cell r="EJ40">
            <v>0</v>
          </cell>
          <cell r="EK40">
            <v>0</v>
          </cell>
          <cell r="EL40">
            <v>0</v>
          </cell>
          <cell r="EM40">
            <v>0</v>
          </cell>
          <cell r="EN40">
            <v>0</v>
          </cell>
          <cell r="EO40">
            <v>0</v>
          </cell>
          <cell r="EP40">
            <v>0</v>
          </cell>
          <cell r="EQ40">
            <v>0</v>
          </cell>
          <cell r="ER40">
            <v>0</v>
          </cell>
          <cell r="ES40">
            <v>0</v>
          </cell>
          <cell r="ET40">
            <v>0</v>
          </cell>
          <cell r="EU40">
            <v>0</v>
          </cell>
          <cell r="EV40">
            <v>0</v>
          </cell>
          <cell r="EW40">
            <v>0</v>
          </cell>
          <cell r="EX40">
            <v>0</v>
          </cell>
          <cell r="EY40">
            <v>0</v>
          </cell>
          <cell r="EZ40">
            <v>0</v>
          </cell>
          <cell r="FA40">
            <v>0</v>
          </cell>
          <cell r="FB40">
            <v>0</v>
          </cell>
          <cell r="FC40">
            <v>0</v>
          </cell>
          <cell r="FD40">
            <v>0</v>
          </cell>
          <cell r="FE40">
            <v>0</v>
          </cell>
          <cell r="FF40">
            <v>0</v>
          </cell>
          <cell r="FG40">
            <v>0</v>
          </cell>
          <cell r="FH40">
            <v>0</v>
          </cell>
          <cell r="FI40">
            <v>0</v>
          </cell>
          <cell r="FJ40">
            <v>0</v>
          </cell>
          <cell r="FK40">
            <v>0</v>
          </cell>
          <cell r="FL40">
            <v>0</v>
          </cell>
          <cell r="FM40">
            <v>0</v>
          </cell>
          <cell r="FN40">
            <v>0</v>
          </cell>
          <cell r="FO40">
            <v>0</v>
          </cell>
          <cell r="FP40">
            <v>0</v>
          </cell>
          <cell r="FQ40">
            <v>0</v>
          </cell>
          <cell r="FR40">
            <v>0</v>
          </cell>
          <cell r="FS40">
            <v>0</v>
          </cell>
          <cell r="FT40">
            <v>0</v>
          </cell>
          <cell r="FU40">
            <v>0</v>
          </cell>
          <cell r="FV40">
            <v>0</v>
          </cell>
          <cell r="FW40">
            <v>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  <cell r="CE41">
            <v>0</v>
          </cell>
          <cell r="CF41">
            <v>0</v>
          </cell>
          <cell r="CG41">
            <v>0</v>
          </cell>
          <cell r="CH41">
            <v>0</v>
          </cell>
          <cell r="CI41">
            <v>0</v>
          </cell>
          <cell r="CJ41">
            <v>0</v>
          </cell>
          <cell r="CK41">
            <v>0</v>
          </cell>
          <cell r="CL41">
            <v>0</v>
          </cell>
          <cell r="CM41">
            <v>0</v>
          </cell>
          <cell r="CN41">
            <v>0</v>
          </cell>
          <cell r="CO41">
            <v>0</v>
          </cell>
          <cell r="CP41">
            <v>0</v>
          </cell>
          <cell r="CQ41">
            <v>0</v>
          </cell>
          <cell r="CR41">
            <v>0</v>
          </cell>
          <cell r="CS41">
            <v>0</v>
          </cell>
          <cell r="CT41">
            <v>0</v>
          </cell>
          <cell r="CU41">
            <v>0</v>
          </cell>
          <cell r="CV41">
            <v>0</v>
          </cell>
          <cell r="CW41">
            <v>0</v>
          </cell>
          <cell r="CX41">
            <v>0</v>
          </cell>
          <cell r="CY41">
            <v>0</v>
          </cell>
          <cell r="CZ41">
            <v>0</v>
          </cell>
          <cell r="DA41">
            <v>0</v>
          </cell>
          <cell r="DB41">
            <v>0</v>
          </cell>
          <cell r="DC41">
            <v>0</v>
          </cell>
          <cell r="DD41">
            <v>0</v>
          </cell>
          <cell r="DE41">
            <v>0</v>
          </cell>
          <cell r="DF41">
            <v>0</v>
          </cell>
          <cell r="DG41">
            <v>0</v>
          </cell>
          <cell r="DH41">
            <v>0</v>
          </cell>
          <cell r="DI41">
            <v>0</v>
          </cell>
          <cell r="DJ41">
            <v>0</v>
          </cell>
          <cell r="DK41">
            <v>0</v>
          </cell>
          <cell r="DL41">
            <v>0</v>
          </cell>
          <cell r="DM41">
            <v>0</v>
          </cell>
          <cell r="DN41">
            <v>0</v>
          </cell>
          <cell r="DO41">
            <v>0</v>
          </cell>
          <cell r="DP41">
            <v>0</v>
          </cell>
          <cell r="DQ41">
            <v>0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  <cell r="EE41">
            <v>0</v>
          </cell>
          <cell r="EF41">
            <v>0</v>
          </cell>
          <cell r="EG41">
            <v>0</v>
          </cell>
          <cell r="EH41">
            <v>0</v>
          </cell>
          <cell r="EI41">
            <v>0</v>
          </cell>
          <cell r="EJ41">
            <v>0</v>
          </cell>
          <cell r="EK41">
            <v>0</v>
          </cell>
          <cell r="EL41">
            <v>0</v>
          </cell>
          <cell r="EM41">
            <v>0</v>
          </cell>
          <cell r="EN41">
            <v>0</v>
          </cell>
          <cell r="EO41">
            <v>0</v>
          </cell>
          <cell r="EP41">
            <v>0</v>
          </cell>
          <cell r="EQ41">
            <v>0</v>
          </cell>
          <cell r="ER41">
            <v>0</v>
          </cell>
          <cell r="ES41">
            <v>0</v>
          </cell>
          <cell r="ET41">
            <v>0</v>
          </cell>
          <cell r="EU41">
            <v>0</v>
          </cell>
          <cell r="EV41">
            <v>0</v>
          </cell>
          <cell r="EW41">
            <v>0</v>
          </cell>
          <cell r="EX41">
            <v>0</v>
          </cell>
          <cell r="EY41">
            <v>0</v>
          </cell>
          <cell r="EZ41">
            <v>0</v>
          </cell>
          <cell r="FA41">
            <v>0</v>
          </cell>
          <cell r="FB41">
            <v>0</v>
          </cell>
          <cell r="FC41">
            <v>0</v>
          </cell>
          <cell r="FD41">
            <v>0</v>
          </cell>
          <cell r="FE41">
            <v>0</v>
          </cell>
          <cell r="FF41">
            <v>0</v>
          </cell>
          <cell r="FG41">
            <v>0</v>
          </cell>
          <cell r="FH41">
            <v>0</v>
          </cell>
          <cell r="FI41">
            <v>0</v>
          </cell>
          <cell r="FJ41">
            <v>0</v>
          </cell>
          <cell r="FK41">
            <v>0</v>
          </cell>
          <cell r="FL41">
            <v>0</v>
          </cell>
          <cell r="FM41">
            <v>0</v>
          </cell>
          <cell r="FN41">
            <v>0</v>
          </cell>
          <cell r="FO41">
            <v>0</v>
          </cell>
          <cell r="FP41">
            <v>0</v>
          </cell>
          <cell r="FQ41">
            <v>0</v>
          </cell>
          <cell r="FR41">
            <v>0</v>
          </cell>
          <cell r="FS41">
            <v>0</v>
          </cell>
          <cell r="FT41">
            <v>0</v>
          </cell>
          <cell r="FU41">
            <v>0</v>
          </cell>
          <cell r="FV41">
            <v>0</v>
          </cell>
          <cell r="FW41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  <cell r="CT42">
            <v>0</v>
          </cell>
          <cell r="CU42">
            <v>0</v>
          </cell>
          <cell r="CV42">
            <v>0</v>
          </cell>
          <cell r="CW42">
            <v>0</v>
          </cell>
          <cell r="CX42">
            <v>0</v>
          </cell>
          <cell r="CY42">
            <v>0</v>
          </cell>
          <cell r="CZ42">
            <v>0</v>
          </cell>
          <cell r="DA42">
            <v>0</v>
          </cell>
          <cell r="DB42">
            <v>0</v>
          </cell>
          <cell r="DC42">
            <v>0</v>
          </cell>
          <cell r="DD42">
            <v>0</v>
          </cell>
          <cell r="DE42">
            <v>0</v>
          </cell>
          <cell r="DF42">
            <v>0</v>
          </cell>
          <cell r="DG42">
            <v>0</v>
          </cell>
          <cell r="DH42">
            <v>0</v>
          </cell>
          <cell r="DI42">
            <v>0</v>
          </cell>
          <cell r="DJ42">
            <v>0</v>
          </cell>
          <cell r="DK42">
            <v>0</v>
          </cell>
          <cell r="DL42">
            <v>0</v>
          </cell>
          <cell r="DM42">
            <v>0</v>
          </cell>
          <cell r="DN42">
            <v>0</v>
          </cell>
          <cell r="DO42">
            <v>0</v>
          </cell>
          <cell r="DP42">
            <v>0</v>
          </cell>
          <cell r="DQ42">
            <v>0</v>
          </cell>
          <cell r="DR42">
            <v>0</v>
          </cell>
          <cell r="DS42">
            <v>0</v>
          </cell>
          <cell r="DT42">
            <v>0</v>
          </cell>
          <cell r="DU42">
            <v>0</v>
          </cell>
          <cell r="DV42">
            <v>0</v>
          </cell>
          <cell r="DW42">
            <v>0</v>
          </cell>
          <cell r="DX42">
            <v>0</v>
          </cell>
          <cell r="DY42">
            <v>0</v>
          </cell>
          <cell r="DZ42">
            <v>0</v>
          </cell>
          <cell r="EA42">
            <v>0</v>
          </cell>
          <cell r="EB42">
            <v>0</v>
          </cell>
          <cell r="EC42">
            <v>0</v>
          </cell>
          <cell r="ED42">
            <v>0</v>
          </cell>
          <cell r="EE42">
            <v>0</v>
          </cell>
          <cell r="EF42">
            <v>0</v>
          </cell>
          <cell r="EG42">
            <v>0</v>
          </cell>
          <cell r="EH42">
            <v>0</v>
          </cell>
          <cell r="EI42">
            <v>0</v>
          </cell>
          <cell r="EJ42">
            <v>0</v>
          </cell>
          <cell r="EK42">
            <v>0</v>
          </cell>
          <cell r="EL42">
            <v>0</v>
          </cell>
          <cell r="EM42">
            <v>0</v>
          </cell>
          <cell r="EN42">
            <v>0</v>
          </cell>
          <cell r="EO42">
            <v>0</v>
          </cell>
          <cell r="EP42">
            <v>0</v>
          </cell>
          <cell r="EQ42">
            <v>0</v>
          </cell>
          <cell r="ER42">
            <v>0</v>
          </cell>
          <cell r="ES42">
            <v>0</v>
          </cell>
          <cell r="ET42">
            <v>0</v>
          </cell>
          <cell r="EU42">
            <v>0</v>
          </cell>
          <cell r="EV42">
            <v>0</v>
          </cell>
          <cell r="EW42">
            <v>0</v>
          </cell>
          <cell r="EX42">
            <v>0</v>
          </cell>
          <cell r="EY42">
            <v>0</v>
          </cell>
          <cell r="EZ42">
            <v>0</v>
          </cell>
          <cell r="FA42">
            <v>0</v>
          </cell>
          <cell r="FB42">
            <v>0</v>
          </cell>
          <cell r="FC42">
            <v>0</v>
          </cell>
          <cell r="FD42">
            <v>0</v>
          </cell>
          <cell r="FE42">
            <v>0</v>
          </cell>
          <cell r="FF42">
            <v>0</v>
          </cell>
          <cell r="FG42">
            <v>0</v>
          </cell>
          <cell r="FH42">
            <v>0</v>
          </cell>
          <cell r="FI42">
            <v>0</v>
          </cell>
          <cell r="FJ42">
            <v>0</v>
          </cell>
          <cell r="FK42">
            <v>0</v>
          </cell>
          <cell r="FL42">
            <v>0</v>
          </cell>
          <cell r="FM42">
            <v>0</v>
          </cell>
          <cell r="FN42">
            <v>0</v>
          </cell>
          <cell r="FO42">
            <v>0</v>
          </cell>
          <cell r="FP42">
            <v>0</v>
          </cell>
          <cell r="FQ42">
            <v>0</v>
          </cell>
          <cell r="FR42">
            <v>0</v>
          </cell>
          <cell r="FS42">
            <v>0</v>
          </cell>
          <cell r="FT42">
            <v>0</v>
          </cell>
          <cell r="FU42">
            <v>0</v>
          </cell>
          <cell r="FV42">
            <v>0</v>
          </cell>
          <cell r="FW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  <cell r="CT43">
            <v>0</v>
          </cell>
          <cell r="CU43">
            <v>0</v>
          </cell>
          <cell r="CV43">
            <v>0</v>
          </cell>
          <cell r="CW43">
            <v>0</v>
          </cell>
          <cell r="CX43">
            <v>0</v>
          </cell>
          <cell r="CY43">
            <v>0</v>
          </cell>
          <cell r="CZ43">
            <v>0</v>
          </cell>
          <cell r="DA43">
            <v>0</v>
          </cell>
          <cell r="DB43">
            <v>0</v>
          </cell>
          <cell r="DC43">
            <v>0</v>
          </cell>
          <cell r="DD43">
            <v>0</v>
          </cell>
          <cell r="DE43">
            <v>0</v>
          </cell>
          <cell r="DF43">
            <v>0</v>
          </cell>
          <cell r="DG43">
            <v>0</v>
          </cell>
          <cell r="DH43">
            <v>0</v>
          </cell>
          <cell r="DI43">
            <v>0</v>
          </cell>
          <cell r="DJ43">
            <v>0</v>
          </cell>
          <cell r="DK43">
            <v>0</v>
          </cell>
          <cell r="DL43">
            <v>0</v>
          </cell>
          <cell r="DM43">
            <v>0</v>
          </cell>
          <cell r="DN43">
            <v>0</v>
          </cell>
          <cell r="DO43">
            <v>0</v>
          </cell>
          <cell r="DP43">
            <v>0</v>
          </cell>
          <cell r="DQ43">
            <v>0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  <cell r="EE43">
            <v>0</v>
          </cell>
          <cell r="EF43">
            <v>0</v>
          </cell>
          <cell r="EG43">
            <v>0</v>
          </cell>
          <cell r="EH43">
            <v>0</v>
          </cell>
          <cell r="EI43">
            <v>0</v>
          </cell>
          <cell r="EJ43">
            <v>0</v>
          </cell>
          <cell r="EK43">
            <v>0</v>
          </cell>
          <cell r="EL43">
            <v>0</v>
          </cell>
          <cell r="EM43">
            <v>0</v>
          </cell>
          <cell r="EN43">
            <v>0</v>
          </cell>
          <cell r="EO43">
            <v>0</v>
          </cell>
          <cell r="EP43">
            <v>0</v>
          </cell>
          <cell r="EQ43">
            <v>0</v>
          </cell>
          <cell r="ER43">
            <v>0</v>
          </cell>
          <cell r="ES43">
            <v>0</v>
          </cell>
          <cell r="ET43">
            <v>0</v>
          </cell>
          <cell r="EU43">
            <v>0</v>
          </cell>
          <cell r="EV43">
            <v>0</v>
          </cell>
          <cell r="EW43">
            <v>0</v>
          </cell>
          <cell r="EX43">
            <v>0</v>
          </cell>
          <cell r="EY43">
            <v>0</v>
          </cell>
          <cell r="EZ43">
            <v>0</v>
          </cell>
          <cell r="FA43">
            <v>0</v>
          </cell>
          <cell r="FB43">
            <v>0</v>
          </cell>
          <cell r="FC43">
            <v>0</v>
          </cell>
          <cell r="FD43">
            <v>0</v>
          </cell>
          <cell r="FE43">
            <v>0</v>
          </cell>
          <cell r="FF43">
            <v>0</v>
          </cell>
          <cell r="FG43">
            <v>0</v>
          </cell>
          <cell r="FH43">
            <v>0</v>
          </cell>
          <cell r="FI43">
            <v>0</v>
          </cell>
          <cell r="FJ43">
            <v>0</v>
          </cell>
          <cell r="FK43">
            <v>0</v>
          </cell>
          <cell r="FL43">
            <v>0</v>
          </cell>
          <cell r="FM43">
            <v>0</v>
          </cell>
          <cell r="FN43">
            <v>0</v>
          </cell>
          <cell r="FO43">
            <v>0</v>
          </cell>
          <cell r="FP43">
            <v>0</v>
          </cell>
          <cell r="FQ43">
            <v>0</v>
          </cell>
          <cell r="FR43">
            <v>0</v>
          </cell>
          <cell r="FS43">
            <v>0</v>
          </cell>
          <cell r="FT43">
            <v>0</v>
          </cell>
          <cell r="FU43">
            <v>0</v>
          </cell>
          <cell r="FV43">
            <v>0</v>
          </cell>
          <cell r="FW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  <cell r="CT44">
            <v>0</v>
          </cell>
          <cell r="CU44">
            <v>0</v>
          </cell>
          <cell r="CV44">
            <v>0</v>
          </cell>
          <cell r="CW44">
            <v>0</v>
          </cell>
          <cell r="CX44">
            <v>0</v>
          </cell>
          <cell r="CY44">
            <v>0</v>
          </cell>
          <cell r="CZ44">
            <v>0</v>
          </cell>
          <cell r="DA44">
            <v>0</v>
          </cell>
          <cell r="DB44">
            <v>0</v>
          </cell>
          <cell r="DC44">
            <v>0</v>
          </cell>
          <cell r="DD44">
            <v>0</v>
          </cell>
          <cell r="DE44">
            <v>0</v>
          </cell>
          <cell r="DF44">
            <v>0</v>
          </cell>
          <cell r="DG44">
            <v>0</v>
          </cell>
          <cell r="DH44">
            <v>0</v>
          </cell>
          <cell r="DI44">
            <v>0</v>
          </cell>
          <cell r="DJ44">
            <v>0</v>
          </cell>
          <cell r="DK44">
            <v>0</v>
          </cell>
          <cell r="DL44">
            <v>0</v>
          </cell>
          <cell r="DM44">
            <v>0</v>
          </cell>
          <cell r="DN44">
            <v>0</v>
          </cell>
          <cell r="DO44">
            <v>0</v>
          </cell>
          <cell r="DP44">
            <v>0</v>
          </cell>
          <cell r="DQ44">
            <v>0</v>
          </cell>
          <cell r="DR44">
            <v>0</v>
          </cell>
          <cell r="DS44">
            <v>0</v>
          </cell>
          <cell r="DT44">
            <v>0</v>
          </cell>
          <cell r="DU44">
            <v>0</v>
          </cell>
          <cell r="DV44">
            <v>0</v>
          </cell>
          <cell r="DW44">
            <v>0</v>
          </cell>
          <cell r="DX44">
            <v>0</v>
          </cell>
          <cell r="DY44">
            <v>0</v>
          </cell>
          <cell r="DZ44">
            <v>0</v>
          </cell>
          <cell r="EA44">
            <v>0</v>
          </cell>
          <cell r="EB44">
            <v>0</v>
          </cell>
          <cell r="EC44">
            <v>0</v>
          </cell>
          <cell r="ED44">
            <v>0</v>
          </cell>
          <cell r="EE44">
            <v>0</v>
          </cell>
          <cell r="EF44">
            <v>0</v>
          </cell>
          <cell r="EG44">
            <v>0</v>
          </cell>
          <cell r="EH44">
            <v>0</v>
          </cell>
          <cell r="EI44">
            <v>0</v>
          </cell>
          <cell r="EJ44">
            <v>0</v>
          </cell>
          <cell r="EK44">
            <v>0</v>
          </cell>
          <cell r="EL44">
            <v>0</v>
          </cell>
          <cell r="EM44">
            <v>0</v>
          </cell>
          <cell r="EN44">
            <v>0</v>
          </cell>
          <cell r="EO44">
            <v>0</v>
          </cell>
          <cell r="EP44">
            <v>0</v>
          </cell>
          <cell r="EQ44">
            <v>0</v>
          </cell>
          <cell r="ER44">
            <v>0</v>
          </cell>
          <cell r="ES44">
            <v>0</v>
          </cell>
          <cell r="ET44">
            <v>0</v>
          </cell>
          <cell r="EU44">
            <v>0</v>
          </cell>
          <cell r="EV44">
            <v>0</v>
          </cell>
          <cell r="EW44">
            <v>0</v>
          </cell>
          <cell r="EX44">
            <v>0</v>
          </cell>
          <cell r="EY44">
            <v>0</v>
          </cell>
          <cell r="EZ44">
            <v>0</v>
          </cell>
          <cell r="FA44">
            <v>0</v>
          </cell>
          <cell r="FB44">
            <v>0</v>
          </cell>
          <cell r="FC44">
            <v>0</v>
          </cell>
          <cell r="FD44">
            <v>0</v>
          </cell>
          <cell r="FE44">
            <v>0</v>
          </cell>
          <cell r="FF44">
            <v>0</v>
          </cell>
          <cell r="FG44">
            <v>0</v>
          </cell>
          <cell r="FH44">
            <v>0</v>
          </cell>
          <cell r="FI44">
            <v>0</v>
          </cell>
          <cell r="FJ44">
            <v>0</v>
          </cell>
          <cell r="FK44">
            <v>0</v>
          </cell>
          <cell r="FL44">
            <v>0</v>
          </cell>
          <cell r="FM44">
            <v>0</v>
          </cell>
          <cell r="FN44">
            <v>0</v>
          </cell>
          <cell r="FO44">
            <v>0</v>
          </cell>
          <cell r="FP44">
            <v>0</v>
          </cell>
          <cell r="FQ44">
            <v>0</v>
          </cell>
          <cell r="FR44">
            <v>0</v>
          </cell>
          <cell r="FS44">
            <v>0</v>
          </cell>
          <cell r="FT44">
            <v>0</v>
          </cell>
          <cell r="FU44">
            <v>0</v>
          </cell>
          <cell r="FV44">
            <v>0</v>
          </cell>
          <cell r="FW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  <cell r="CT45">
            <v>0</v>
          </cell>
          <cell r="CU45">
            <v>0</v>
          </cell>
          <cell r="CV45">
            <v>0</v>
          </cell>
          <cell r="CW45">
            <v>0</v>
          </cell>
          <cell r="CX45">
            <v>0</v>
          </cell>
          <cell r="CY45">
            <v>0</v>
          </cell>
          <cell r="CZ45">
            <v>0</v>
          </cell>
          <cell r="DA45">
            <v>0</v>
          </cell>
          <cell r="DB45">
            <v>0</v>
          </cell>
          <cell r="DC45">
            <v>0</v>
          </cell>
          <cell r="DD45">
            <v>0</v>
          </cell>
          <cell r="DE45">
            <v>0</v>
          </cell>
          <cell r="DF45">
            <v>0</v>
          </cell>
          <cell r="DG45">
            <v>0</v>
          </cell>
          <cell r="DH45">
            <v>0</v>
          </cell>
          <cell r="DI45">
            <v>0</v>
          </cell>
          <cell r="DJ45">
            <v>0</v>
          </cell>
          <cell r="DK45">
            <v>0</v>
          </cell>
          <cell r="DL45">
            <v>0</v>
          </cell>
          <cell r="DM45">
            <v>0</v>
          </cell>
          <cell r="DN45">
            <v>0</v>
          </cell>
          <cell r="DO45">
            <v>0</v>
          </cell>
          <cell r="DP45">
            <v>0</v>
          </cell>
          <cell r="DQ45">
            <v>0</v>
          </cell>
          <cell r="DR45">
            <v>0</v>
          </cell>
          <cell r="DS45">
            <v>0</v>
          </cell>
          <cell r="DT45">
            <v>0</v>
          </cell>
          <cell r="DU45">
            <v>0</v>
          </cell>
          <cell r="DV45">
            <v>0</v>
          </cell>
          <cell r="DW45">
            <v>0</v>
          </cell>
          <cell r="DX45">
            <v>0</v>
          </cell>
          <cell r="DY45">
            <v>0</v>
          </cell>
          <cell r="DZ45">
            <v>0</v>
          </cell>
          <cell r="EA45">
            <v>0</v>
          </cell>
          <cell r="EB45">
            <v>0</v>
          </cell>
          <cell r="EC45">
            <v>0</v>
          </cell>
          <cell r="ED45">
            <v>0</v>
          </cell>
          <cell r="EE45">
            <v>0</v>
          </cell>
          <cell r="EF45">
            <v>0</v>
          </cell>
          <cell r="EG45">
            <v>0</v>
          </cell>
          <cell r="EH45">
            <v>0</v>
          </cell>
          <cell r="EI45">
            <v>0</v>
          </cell>
          <cell r="EJ45">
            <v>0</v>
          </cell>
          <cell r="EK45">
            <v>0</v>
          </cell>
          <cell r="EL45">
            <v>0</v>
          </cell>
          <cell r="EM45">
            <v>0</v>
          </cell>
          <cell r="EN45">
            <v>0</v>
          </cell>
          <cell r="EO45">
            <v>0</v>
          </cell>
          <cell r="EP45">
            <v>0</v>
          </cell>
          <cell r="EQ45">
            <v>0</v>
          </cell>
          <cell r="ER45">
            <v>0</v>
          </cell>
          <cell r="ES45">
            <v>0</v>
          </cell>
          <cell r="ET45">
            <v>0</v>
          </cell>
          <cell r="EU45">
            <v>0</v>
          </cell>
          <cell r="EV45">
            <v>0</v>
          </cell>
          <cell r="EW45">
            <v>0</v>
          </cell>
          <cell r="EX45">
            <v>0</v>
          </cell>
          <cell r="EY45">
            <v>0</v>
          </cell>
          <cell r="EZ45">
            <v>0</v>
          </cell>
          <cell r="FA45">
            <v>0</v>
          </cell>
          <cell r="FB45">
            <v>0</v>
          </cell>
          <cell r="FC45">
            <v>0</v>
          </cell>
          <cell r="FD45">
            <v>0</v>
          </cell>
          <cell r="FE45">
            <v>0</v>
          </cell>
          <cell r="FF45">
            <v>0</v>
          </cell>
          <cell r="FG45">
            <v>0</v>
          </cell>
          <cell r="FH45">
            <v>0</v>
          </cell>
          <cell r="FI45">
            <v>0</v>
          </cell>
          <cell r="FJ45">
            <v>0</v>
          </cell>
          <cell r="FK45">
            <v>0</v>
          </cell>
          <cell r="FL45">
            <v>0</v>
          </cell>
          <cell r="FM45">
            <v>0</v>
          </cell>
          <cell r="FN45">
            <v>0</v>
          </cell>
          <cell r="FO45">
            <v>0</v>
          </cell>
          <cell r="FP45">
            <v>0</v>
          </cell>
          <cell r="FQ45">
            <v>0</v>
          </cell>
          <cell r="FR45">
            <v>0</v>
          </cell>
          <cell r="FS45">
            <v>0</v>
          </cell>
          <cell r="FT45">
            <v>0</v>
          </cell>
          <cell r="FU45">
            <v>0</v>
          </cell>
          <cell r="FV45">
            <v>0</v>
          </cell>
          <cell r="FW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  <cell r="CT46">
            <v>0</v>
          </cell>
          <cell r="CU46">
            <v>0</v>
          </cell>
          <cell r="CV46">
            <v>0</v>
          </cell>
          <cell r="CW46">
            <v>0</v>
          </cell>
          <cell r="CX46">
            <v>0</v>
          </cell>
          <cell r="CY46">
            <v>0</v>
          </cell>
          <cell r="CZ46">
            <v>0</v>
          </cell>
          <cell r="DA46">
            <v>0</v>
          </cell>
          <cell r="DB46">
            <v>0</v>
          </cell>
          <cell r="DC46">
            <v>0</v>
          </cell>
          <cell r="DD46">
            <v>0</v>
          </cell>
          <cell r="DE46">
            <v>0</v>
          </cell>
          <cell r="DF46">
            <v>0</v>
          </cell>
          <cell r="DG46">
            <v>0</v>
          </cell>
          <cell r="DH46">
            <v>0</v>
          </cell>
          <cell r="DI46">
            <v>0</v>
          </cell>
          <cell r="DJ46">
            <v>0</v>
          </cell>
          <cell r="DK46">
            <v>0</v>
          </cell>
          <cell r="DL46">
            <v>0</v>
          </cell>
          <cell r="DM46">
            <v>0</v>
          </cell>
          <cell r="DN46">
            <v>0</v>
          </cell>
          <cell r="DO46">
            <v>0</v>
          </cell>
          <cell r="DP46">
            <v>0</v>
          </cell>
          <cell r="DQ46">
            <v>0</v>
          </cell>
          <cell r="DR46">
            <v>0</v>
          </cell>
          <cell r="DS46">
            <v>0</v>
          </cell>
          <cell r="DT46">
            <v>0</v>
          </cell>
          <cell r="DU46">
            <v>0</v>
          </cell>
          <cell r="DV46">
            <v>0</v>
          </cell>
          <cell r="DW46">
            <v>0</v>
          </cell>
          <cell r="DX46">
            <v>0</v>
          </cell>
          <cell r="DY46">
            <v>0</v>
          </cell>
          <cell r="DZ46">
            <v>0</v>
          </cell>
          <cell r="EA46">
            <v>0</v>
          </cell>
          <cell r="EB46">
            <v>0</v>
          </cell>
          <cell r="EC46">
            <v>0</v>
          </cell>
          <cell r="ED46">
            <v>0</v>
          </cell>
          <cell r="EE46">
            <v>0</v>
          </cell>
          <cell r="EF46">
            <v>0</v>
          </cell>
          <cell r="EG46">
            <v>0</v>
          </cell>
          <cell r="EH46">
            <v>0</v>
          </cell>
          <cell r="EI46">
            <v>0</v>
          </cell>
          <cell r="EJ46">
            <v>0</v>
          </cell>
          <cell r="EK46">
            <v>0</v>
          </cell>
          <cell r="EL46">
            <v>0</v>
          </cell>
          <cell r="EM46">
            <v>0</v>
          </cell>
          <cell r="EN46">
            <v>0</v>
          </cell>
          <cell r="EO46">
            <v>0</v>
          </cell>
          <cell r="EP46">
            <v>0</v>
          </cell>
          <cell r="EQ46">
            <v>0</v>
          </cell>
          <cell r="ER46">
            <v>0</v>
          </cell>
          <cell r="ES46">
            <v>0</v>
          </cell>
          <cell r="ET46">
            <v>0</v>
          </cell>
          <cell r="EU46">
            <v>0</v>
          </cell>
          <cell r="EV46">
            <v>0</v>
          </cell>
          <cell r="EW46">
            <v>0</v>
          </cell>
          <cell r="EX46">
            <v>0</v>
          </cell>
          <cell r="EY46">
            <v>0</v>
          </cell>
          <cell r="EZ46">
            <v>0</v>
          </cell>
          <cell r="FA46">
            <v>0</v>
          </cell>
          <cell r="FB46">
            <v>0</v>
          </cell>
          <cell r="FC46">
            <v>0</v>
          </cell>
          <cell r="FD46">
            <v>0</v>
          </cell>
          <cell r="FE46">
            <v>0</v>
          </cell>
          <cell r="FF46">
            <v>0</v>
          </cell>
          <cell r="FG46">
            <v>0</v>
          </cell>
          <cell r="FH46">
            <v>0</v>
          </cell>
          <cell r="FI46">
            <v>0</v>
          </cell>
          <cell r="FJ46">
            <v>0</v>
          </cell>
          <cell r="FK46">
            <v>0</v>
          </cell>
          <cell r="FL46">
            <v>0</v>
          </cell>
          <cell r="FM46">
            <v>0</v>
          </cell>
          <cell r="FN46">
            <v>0</v>
          </cell>
          <cell r="FO46">
            <v>0</v>
          </cell>
          <cell r="FP46">
            <v>0</v>
          </cell>
          <cell r="FQ46">
            <v>0</v>
          </cell>
          <cell r="FR46">
            <v>0</v>
          </cell>
          <cell r="FS46">
            <v>0</v>
          </cell>
          <cell r="FT46">
            <v>0</v>
          </cell>
          <cell r="FU46">
            <v>0</v>
          </cell>
          <cell r="FV46">
            <v>0</v>
          </cell>
          <cell r="FW46">
            <v>0</v>
          </cell>
        </row>
        <row r="47">
          <cell r="B47">
            <v>178.17500000000001</v>
          </cell>
          <cell r="C47">
            <v>126.086</v>
          </cell>
          <cell r="D47">
            <v>62.506</v>
          </cell>
          <cell r="E47">
            <v>63.58</v>
          </cell>
          <cell r="F47">
            <v>113.29300000000001</v>
          </cell>
          <cell r="G47">
            <v>50.527999999999999</v>
          </cell>
          <cell r="H47">
            <v>62.764000000000003</v>
          </cell>
          <cell r="I47">
            <v>104.21899999999999</v>
          </cell>
          <cell r="J47">
            <v>52.387999999999998</v>
          </cell>
          <cell r="K47">
            <v>51.831000000000003</v>
          </cell>
          <cell r="L47">
            <v>1738.1420000000001</v>
          </cell>
          <cell r="M47">
            <v>883.36699999999996</v>
          </cell>
          <cell r="N47">
            <v>854.77499999999998</v>
          </cell>
          <cell r="O47">
            <v>518.08399999999995</v>
          </cell>
          <cell r="P47">
            <v>368.666</v>
          </cell>
          <cell r="Q47">
            <v>149.41800000000001</v>
          </cell>
          <cell r="R47">
            <v>344.32499999999999</v>
          </cell>
          <cell r="S47">
            <v>252.173</v>
          </cell>
          <cell r="T47">
            <v>92.152000000000001</v>
          </cell>
          <cell r="U47">
            <v>19.521999999999998</v>
          </cell>
          <cell r="V47">
            <v>11.61</v>
          </cell>
          <cell r="W47">
            <v>7.9119999999999999</v>
          </cell>
          <cell r="X47">
            <v>7.3769999999999998</v>
          </cell>
          <cell r="Y47">
            <v>6.8310000000000004</v>
          </cell>
          <cell r="Z47">
            <v>0.54600000000000004</v>
          </cell>
          <cell r="AA47">
            <v>6.976</v>
          </cell>
          <cell r="AB47">
            <v>3.734</v>
          </cell>
          <cell r="AC47">
            <v>3.2410000000000001</v>
          </cell>
          <cell r="AD47">
            <v>5.1689999999999996</v>
          </cell>
          <cell r="AE47">
            <v>1.044</v>
          </cell>
          <cell r="AF47">
            <v>4.125</v>
          </cell>
          <cell r="AG47">
            <v>22.952999999999999</v>
          </cell>
          <cell r="AH47">
            <v>13.887</v>
          </cell>
          <cell r="AI47">
            <v>9.0670000000000002</v>
          </cell>
          <cell r="AJ47">
            <v>8.468</v>
          </cell>
          <cell r="AK47">
            <v>6.3179999999999996</v>
          </cell>
          <cell r="AL47">
            <v>2.15</v>
          </cell>
          <cell r="AM47">
            <v>6.6630000000000003</v>
          </cell>
          <cell r="AN47">
            <v>4.5209999999999999</v>
          </cell>
          <cell r="AO47">
            <v>2.1429999999999998</v>
          </cell>
          <cell r="AP47">
            <v>7.8220000000000001</v>
          </cell>
          <cell r="AQ47">
            <v>3.048</v>
          </cell>
          <cell r="AR47">
            <v>4.774</v>
          </cell>
          <cell r="AS47">
            <v>131.28399999999999</v>
          </cell>
          <cell r="AT47">
            <v>90.997</v>
          </cell>
          <cell r="AU47">
            <v>40.286999999999999</v>
          </cell>
          <cell r="AV47">
            <v>2474.3180000000002</v>
          </cell>
          <cell r="AW47">
            <v>1295.1790000000001</v>
          </cell>
          <cell r="AX47">
            <v>1179.1379999999999</v>
          </cell>
          <cell r="AY47">
            <v>489.11799999999999</v>
          </cell>
          <cell r="AZ47">
            <v>269.57400000000001</v>
          </cell>
          <cell r="BA47">
            <v>219.54499999999999</v>
          </cell>
          <cell r="BB47">
            <v>200.435</v>
          </cell>
          <cell r="BC47">
            <v>129.358</v>
          </cell>
          <cell r="BD47">
            <v>71.076999999999998</v>
          </cell>
          <cell r="BE47">
            <v>99.93</v>
          </cell>
          <cell r="BF47">
            <v>62.694000000000003</v>
          </cell>
          <cell r="BG47">
            <v>37.234999999999999</v>
          </cell>
          <cell r="BH47">
            <v>99.849000000000004</v>
          </cell>
          <cell r="BI47">
            <v>66.007000000000005</v>
          </cell>
          <cell r="BJ47">
            <v>33.841999999999999</v>
          </cell>
          <cell r="BK47">
            <v>110.512</v>
          </cell>
          <cell r="BL47">
            <v>71.933999999999997</v>
          </cell>
          <cell r="BM47">
            <v>38.578000000000003</v>
          </cell>
          <cell r="BN47">
            <v>88.742999999999995</v>
          </cell>
          <cell r="BO47">
            <v>56.244</v>
          </cell>
          <cell r="BP47">
            <v>32.499000000000002</v>
          </cell>
          <cell r="BQ47">
            <v>50.405000000000001</v>
          </cell>
          <cell r="BR47">
            <v>32.207999999999998</v>
          </cell>
          <cell r="BS47">
            <v>18.196999999999999</v>
          </cell>
          <cell r="BT47">
            <v>74.849999999999994</v>
          </cell>
          <cell r="BU47">
            <v>47.664999999999999</v>
          </cell>
          <cell r="BV47">
            <v>27.184000000000001</v>
          </cell>
          <cell r="BW47">
            <v>32.582000000000001</v>
          </cell>
          <cell r="BX47">
            <v>26.635000000000002</v>
          </cell>
          <cell r="BY47">
            <v>5.9470000000000001</v>
          </cell>
          <cell r="BZ47">
            <v>29.077999999999999</v>
          </cell>
          <cell r="CA47">
            <v>17.128</v>
          </cell>
          <cell r="CB47">
            <v>11.95</v>
          </cell>
          <cell r="CC47">
            <v>13.189</v>
          </cell>
          <cell r="CD47">
            <v>3.9020000000000001</v>
          </cell>
          <cell r="CE47">
            <v>9.2870000000000008</v>
          </cell>
          <cell r="CF47">
            <v>75.180000000000007</v>
          </cell>
          <cell r="CG47">
            <v>49.484000000000002</v>
          </cell>
          <cell r="CH47">
            <v>25.696000000000002</v>
          </cell>
          <cell r="CI47">
            <v>42.402999999999999</v>
          </cell>
          <cell r="CJ47">
            <v>34.347000000000001</v>
          </cell>
          <cell r="CK47">
            <v>8.0559999999999992</v>
          </cell>
          <cell r="CL47">
            <v>18.32</v>
          </cell>
          <cell r="CM47">
            <v>9.6850000000000005</v>
          </cell>
          <cell r="CN47">
            <v>8.6349999999999998</v>
          </cell>
          <cell r="CO47">
            <v>14.457000000000001</v>
          </cell>
          <cell r="CP47">
            <v>5.452</v>
          </cell>
          <cell r="CQ47">
            <v>9.0050000000000008</v>
          </cell>
          <cell r="CR47">
            <v>127.19199999999999</v>
          </cell>
          <cell r="CS47">
            <v>81.293000000000006</v>
          </cell>
          <cell r="CT47">
            <v>45.899000000000001</v>
          </cell>
          <cell r="CU47">
            <v>73.242999999999995</v>
          </cell>
          <cell r="CV47">
            <v>48.064</v>
          </cell>
          <cell r="CW47">
            <v>25.178999999999998</v>
          </cell>
          <cell r="CX47">
            <v>288.68299999999999</v>
          </cell>
          <cell r="CY47">
            <v>140.21600000000001</v>
          </cell>
          <cell r="CZ47">
            <v>148.46700000000001</v>
          </cell>
          <cell r="DA47">
            <v>1985.1990000000001</v>
          </cell>
          <cell r="DB47">
            <v>1025.606</v>
          </cell>
          <cell r="DC47">
            <v>959.59400000000005</v>
          </cell>
          <cell r="DD47">
            <v>1623.575</v>
          </cell>
          <cell r="DE47">
            <v>795.47299999999996</v>
          </cell>
          <cell r="DF47">
            <v>828.10199999999998</v>
          </cell>
          <cell r="DG47">
            <v>1549.057</v>
          </cell>
          <cell r="DH47">
            <v>764.57299999999998</v>
          </cell>
          <cell r="DI47">
            <v>784.48299999999995</v>
          </cell>
          <cell r="DJ47">
            <v>42.198</v>
          </cell>
          <cell r="DK47">
            <v>17.251999999999999</v>
          </cell>
          <cell r="DL47">
            <v>24.946000000000002</v>
          </cell>
          <cell r="DM47">
            <v>31.757000000000001</v>
          </cell>
          <cell r="DN47">
            <v>13.648</v>
          </cell>
          <cell r="DO47">
            <v>18.109000000000002</v>
          </cell>
          <cell r="DP47">
            <v>1289.221</v>
          </cell>
          <cell r="DQ47">
            <v>657.09699999999998</v>
          </cell>
          <cell r="DR47">
            <v>632.12400000000002</v>
          </cell>
          <cell r="DS47">
            <v>95.683000000000007</v>
          </cell>
          <cell r="DT47">
            <v>30.664000000000001</v>
          </cell>
          <cell r="DU47">
            <v>65.019000000000005</v>
          </cell>
          <cell r="DV47">
            <v>21.516999999999999</v>
          </cell>
          <cell r="DW47">
            <v>14.228</v>
          </cell>
          <cell r="DX47">
            <v>7.2889999999999997</v>
          </cell>
          <cell r="DY47">
            <v>37.106999999999999</v>
          </cell>
          <cell r="DZ47">
            <v>9.109</v>
          </cell>
          <cell r="EA47">
            <v>27.997</v>
          </cell>
          <cell r="EB47">
            <v>37.058999999999997</v>
          </cell>
          <cell r="EC47">
            <v>7.327</v>
          </cell>
          <cell r="ED47">
            <v>29.733000000000001</v>
          </cell>
          <cell r="EE47">
            <v>69.936000000000007</v>
          </cell>
          <cell r="EF47">
            <v>22.305</v>
          </cell>
          <cell r="EG47">
            <v>47.631</v>
          </cell>
          <cell r="EH47">
            <v>16.327999999999999</v>
          </cell>
          <cell r="EI47">
            <v>10.958</v>
          </cell>
          <cell r="EJ47">
            <v>5.37</v>
          </cell>
          <cell r="EK47">
            <v>24.459</v>
          </cell>
          <cell r="EL47">
            <v>7.048</v>
          </cell>
          <cell r="EM47">
            <v>17.411000000000001</v>
          </cell>
          <cell r="EN47">
            <v>29.149000000000001</v>
          </cell>
          <cell r="EO47">
            <v>4.3</v>
          </cell>
          <cell r="EP47">
            <v>24.849</v>
          </cell>
          <cell r="EQ47">
            <v>168.73500000000001</v>
          </cell>
          <cell r="ER47">
            <v>85.406999999999996</v>
          </cell>
          <cell r="ES47">
            <v>83.328000000000003</v>
          </cell>
          <cell r="ET47">
            <v>150.04400000000001</v>
          </cell>
          <cell r="EU47">
            <v>76.146000000000001</v>
          </cell>
          <cell r="EV47">
            <v>73.899000000000001</v>
          </cell>
          <cell r="EW47">
            <v>1473.53</v>
          </cell>
          <cell r="EX47">
            <v>719.327</v>
          </cell>
          <cell r="EY47">
            <v>754.20299999999997</v>
          </cell>
          <cell r="EZ47">
            <v>149.226</v>
          </cell>
          <cell r="FA47">
            <v>64.022000000000006</v>
          </cell>
          <cell r="FB47">
            <v>85.203999999999994</v>
          </cell>
          <cell r="FC47">
            <v>1474.348</v>
          </cell>
          <cell r="FD47">
            <v>731.45100000000002</v>
          </cell>
          <cell r="FE47">
            <v>742.89700000000005</v>
          </cell>
          <cell r="FF47">
            <v>226.63399999999999</v>
          </cell>
          <cell r="FG47">
            <v>108.071</v>
          </cell>
          <cell r="FH47">
            <v>118.563</v>
          </cell>
          <cell r="FI47">
            <v>77.408000000000001</v>
          </cell>
          <cell r="FJ47">
            <v>44.048999999999999</v>
          </cell>
          <cell r="FK47">
            <v>33.359000000000002</v>
          </cell>
          <cell r="FL47">
            <v>76.59</v>
          </cell>
          <cell r="FM47">
            <v>31.925000000000001</v>
          </cell>
          <cell r="FN47">
            <v>44.664999999999999</v>
          </cell>
          <cell r="FO47">
            <v>72.637</v>
          </cell>
          <cell r="FP47">
            <v>32.097000000000001</v>
          </cell>
          <cell r="FQ47">
            <v>40.54</v>
          </cell>
          <cell r="FR47">
            <v>1396.94</v>
          </cell>
          <cell r="FS47">
            <v>687.40200000000004</v>
          </cell>
          <cell r="FT47">
            <v>709.53800000000001</v>
          </cell>
          <cell r="FU47">
            <v>361.625</v>
          </cell>
          <cell r="FV47">
            <v>230.13300000000001</v>
          </cell>
          <cell r="FW47">
            <v>131.49199999999999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  <cell r="EE48">
            <v>0</v>
          </cell>
          <cell r="EF48">
            <v>0</v>
          </cell>
          <cell r="EG48">
            <v>0</v>
          </cell>
          <cell r="EH48">
            <v>0</v>
          </cell>
          <cell r="EI48">
            <v>0</v>
          </cell>
          <cell r="EJ48">
            <v>0</v>
          </cell>
          <cell r="EK48">
            <v>0</v>
          </cell>
          <cell r="EL48">
            <v>0</v>
          </cell>
          <cell r="EM48">
            <v>0</v>
          </cell>
          <cell r="EN48">
            <v>0</v>
          </cell>
          <cell r="EO48">
            <v>0</v>
          </cell>
          <cell r="EP48">
            <v>0</v>
          </cell>
          <cell r="EQ48">
            <v>0</v>
          </cell>
          <cell r="ER48">
            <v>0</v>
          </cell>
          <cell r="ES48">
            <v>0</v>
          </cell>
          <cell r="ET48">
            <v>0</v>
          </cell>
          <cell r="EU48">
            <v>0</v>
          </cell>
          <cell r="EV48">
            <v>0</v>
          </cell>
          <cell r="EW48">
            <v>0</v>
          </cell>
          <cell r="EX48">
            <v>0</v>
          </cell>
          <cell r="EY48">
            <v>0</v>
          </cell>
          <cell r="EZ48">
            <v>0</v>
          </cell>
          <cell r="FA48">
            <v>0</v>
          </cell>
          <cell r="FB48">
            <v>0</v>
          </cell>
          <cell r="FC48">
            <v>0</v>
          </cell>
          <cell r="FD48">
            <v>0</v>
          </cell>
          <cell r="FE48">
            <v>0</v>
          </cell>
          <cell r="FF48">
            <v>0</v>
          </cell>
          <cell r="FG48">
            <v>0</v>
          </cell>
          <cell r="FH48">
            <v>0</v>
          </cell>
          <cell r="FI48">
            <v>0</v>
          </cell>
          <cell r="FJ48">
            <v>0</v>
          </cell>
          <cell r="FK48">
            <v>0</v>
          </cell>
          <cell r="FL48">
            <v>0</v>
          </cell>
          <cell r="FM48">
            <v>0</v>
          </cell>
          <cell r="FN48">
            <v>0</v>
          </cell>
          <cell r="FO48">
            <v>0</v>
          </cell>
          <cell r="FP48">
            <v>0</v>
          </cell>
          <cell r="FQ48">
            <v>0</v>
          </cell>
          <cell r="FR48">
            <v>0</v>
          </cell>
          <cell r="FS48">
            <v>0</v>
          </cell>
          <cell r="FT48">
            <v>0</v>
          </cell>
          <cell r="FU48">
            <v>0</v>
          </cell>
          <cell r="FV48">
            <v>0</v>
          </cell>
          <cell r="FW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  <cell r="EE49">
            <v>0</v>
          </cell>
          <cell r="EF49">
            <v>0</v>
          </cell>
          <cell r="EG49">
            <v>0</v>
          </cell>
          <cell r="EH49">
            <v>0</v>
          </cell>
          <cell r="EI49">
            <v>0</v>
          </cell>
          <cell r="EJ49">
            <v>0</v>
          </cell>
          <cell r="EK49">
            <v>0</v>
          </cell>
          <cell r="EL49">
            <v>0</v>
          </cell>
          <cell r="EM49">
            <v>0</v>
          </cell>
          <cell r="EN49">
            <v>0</v>
          </cell>
          <cell r="EO49">
            <v>0</v>
          </cell>
          <cell r="EP49">
            <v>0</v>
          </cell>
          <cell r="EQ49">
            <v>0</v>
          </cell>
          <cell r="ER49">
            <v>0</v>
          </cell>
          <cell r="ES49">
            <v>0</v>
          </cell>
          <cell r="ET49">
            <v>0</v>
          </cell>
          <cell r="EU49">
            <v>0</v>
          </cell>
          <cell r="EV49">
            <v>0</v>
          </cell>
          <cell r="EW49">
            <v>0</v>
          </cell>
          <cell r="EX49">
            <v>0</v>
          </cell>
          <cell r="EY49">
            <v>0</v>
          </cell>
          <cell r="EZ49">
            <v>0</v>
          </cell>
          <cell r="FA49">
            <v>0</v>
          </cell>
          <cell r="FB49">
            <v>0</v>
          </cell>
          <cell r="FC49">
            <v>0</v>
          </cell>
          <cell r="FD49">
            <v>0</v>
          </cell>
          <cell r="FE49">
            <v>0</v>
          </cell>
          <cell r="FF49">
            <v>0</v>
          </cell>
          <cell r="FG49">
            <v>0</v>
          </cell>
          <cell r="FH49">
            <v>0</v>
          </cell>
          <cell r="FI49">
            <v>0</v>
          </cell>
          <cell r="FJ49">
            <v>0</v>
          </cell>
          <cell r="FK49">
            <v>0</v>
          </cell>
          <cell r="FL49">
            <v>0</v>
          </cell>
          <cell r="FM49">
            <v>0</v>
          </cell>
          <cell r="FN49">
            <v>0</v>
          </cell>
          <cell r="FO49">
            <v>0</v>
          </cell>
          <cell r="FP49">
            <v>0</v>
          </cell>
          <cell r="FQ49">
            <v>0</v>
          </cell>
          <cell r="FR49">
            <v>0</v>
          </cell>
          <cell r="FS49">
            <v>0</v>
          </cell>
          <cell r="FT49">
            <v>0</v>
          </cell>
          <cell r="FU49">
            <v>0</v>
          </cell>
          <cell r="FV49">
            <v>0</v>
          </cell>
          <cell r="FW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  <cell r="EE50">
            <v>0</v>
          </cell>
          <cell r="EF50">
            <v>0</v>
          </cell>
          <cell r="EG50">
            <v>0</v>
          </cell>
          <cell r="EH50">
            <v>0</v>
          </cell>
          <cell r="EI50">
            <v>0</v>
          </cell>
          <cell r="EJ50">
            <v>0</v>
          </cell>
          <cell r="EK50">
            <v>0</v>
          </cell>
          <cell r="EL50">
            <v>0</v>
          </cell>
          <cell r="EM50">
            <v>0</v>
          </cell>
          <cell r="EN50">
            <v>0</v>
          </cell>
          <cell r="EO50">
            <v>0</v>
          </cell>
          <cell r="EP50">
            <v>0</v>
          </cell>
          <cell r="EQ50">
            <v>0</v>
          </cell>
          <cell r="ER50">
            <v>0</v>
          </cell>
          <cell r="ES50">
            <v>0</v>
          </cell>
          <cell r="ET50">
            <v>0</v>
          </cell>
          <cell r="EU50">
            <v>0</v>
          </cell>
          <cell r="EV50">
            <v>0</v>
          </cell>
          <cell r="EW50">
            <v>0</v>
          </cell>
          <cell r="EX50">
            <v>0</v>
          </cell>
          <cell r="EY50">
            <v>0</v>
          </cell>
          <cell r="EZ50">
            <v>0</v>
          </cell>
          <cell r="FA50">
            <v>0</v>
          </cell>
          <cell r="FB50">
            <v>0</v>
          </cell>
          <cell r="FC50">
            <v>0</v>
          </cell>
          <cell r="FD50">
            <v>0</v>
          </cell>
          <cell r="FE50">
            <v>0</v>
          </cell>
          <cell r="FF50">
            <v>0</v>
          </cell>
          <cell r="FG50">
            <v>0</v>
          </cell>
          <cell r="FH50">
            <v>0</v>
          </cell>
          <cell r="FI50">
            <v>0</v>
          </cell>
          <cell r="FJ50">
            <v>0</v>
          </cell>
          <cell r="FK50">
            <v>0</v>
          </cell>
          <cell r="FL50">
            <v>0</v>
          </cell>
          <cell r="FM50">
            <v>0</v>
          </cell>
          <cell r="FN50">
            <v>0</v>
          </cell>
          <cell r="FO50">
            <v>0</v>
          </cell>
          <cell r="FP50">
            <v>0</v>
          </cell>
          <cell r="FQ50">
            <v>0</v>
          </cell>
          <cell r="FR50">
            <v>0</v>
          </cell>
          <cell r="FS50">
            <v>0</v>
          </cell>
          <cell r="FT50">
            <v>0</v>
          </cell>
          <cell r="FU50">
            <v>0</v>
          </cell>
          <cell r="FV50">
            <v>0</v>
          </cell>
          <cell r="FW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  <cell r="EE51">
            <v>0</v>
          </cell>
          <cell r="EF51">
            <v>0</v>
          </cell>
          <cell r="EG51">
            <v>0</v>
          </cell>
          <cell r="EH51">
            <v>0</v>
          </cell>
          <cell r="EI51">
            <v>0</v>
          </cell>
          <cell r="EJ51">
            <v>0</v>
          </cell>
          <cell r="EK51">
            <v>0</v>
          </cell>
          <cell r="EL51">
            <v>0</v>
          </cell>
          <cell r="EM51">
            <v>0</v>
          </cell>
          <cell r="EN51">
            <v>0</v>
          </cell>
          <cell r="EO51">
            <v>0</v>
          </cell>
          <cell r="EP51">
            <v>0</v>
          </cell>
          <cell r="EQ51">
            <v>0</v>
          </cell>
          <cell r="ER51">
            <v>0</v>
          </cell>
          <cell r="ES51">
            <v>0</v>
          </cell>
          <cell r="ET51">
            <v>0</v>
          </cell>
          <cell r="EU51">
            <v>0</v>
          </cell>
          <cell r="EV51">
            <v>0</v>
          </cell>
          <cell r="EW51">
            <v>0</v>
          </cell>
          <cell r="EX51">
            <v>0</v>
          </cell>
          <cell r="EY51">
            <v>0</v>
          </cell>
          <cell r="EZ51">
            <v>0</v>
          </cell>
          <cell r="FA51">
            <v>0</v>
          </cell>
          <cell r="FB51">
            <v>0</v>
          </cell>
          <cell r="FC51">
            <v>0</v>
          </cell>
          <cell r="FD51">
            <v>0</v>
          </cell>
          <cell r="FE51">
            <v>0</v>
          </cell>
          <cell r="FF51">
            <v>0</v>
          </cell>
          <cell r="FG51">
            <v>0</v>
          </cell>
          <cell r="FH51">
            <v>0</v>
          </cell>
          <cell r="FI51">
            <v>0</v>
          </cell>
          <cell r="FJ51">
            <v>0</v>
          </cell>
          <cell r="FK51">
            <v>0</v>
          </cell>
          <cell r="FL51">
            <v>0</v>
          </cell>
          <cell r="FM51">
            <v>0</v>
          </cell>
          <cell r="FN51">
            <v>0</v>
          </cell>
          <cell r="FO51">
            <v>0</v>
          </cell>
          <cell r="FP51">
            <v>0</v>
          </cell>
          <cell r="FQ51">
            <v>0</v>
          </cell>
          <cell r="FR51">
            <v>0</v>
          </cell>
          <cell r="FS51">
            <v>0</v>
          </cell>
          <cell r="FT51">
            <v>0</v>
          </cell>
          <cell r="FU51">
            <v>0</v>
          </cell>
          <cell r="FV51">
            <v>0</v>
          </cell>
          <cell r="FW51">
            <v>0</v>
          </cell>
        </row>
        <row r="52">
          <cell r="B52">
            <v>0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  <cell r="EE52">
            <v>0</v>
          </cell>
          <cell r="EF52">
            <v>0</v>
          </cell>
          <cell r="EG52">
            <v>0</v>
          </cell>
          <cell r="EH52">
            <v>0</v>
          </cell>
          <cell r="EI52">
            <v>0</v>
          </cell>
          <cell r="EJ52">
            <v>0</v>
          </cell>
          <cell r="EK52">
            <v>0</v>
          </cell>
          <cell r="EL52">
            <v>0</v>
          </cell>
          <cell r="EM52">
            <v>0</v>
          </cell>
          <cell r="EN52">
            <v>0</v>
          </cell>
          <cell r="EO52">
            <v>0</v>
          </cell>
          <cell r="EP52">
            <v>0</v>
          </cell>
          <cell r="EQ52">
            <v>0</v>
          </cell>
          <cell r="ER52">
            <v>0</v>
          </cell>
          <cell r="ES52">
            <v>0</v>
          </cell>
          <cell r="ET52">
            <v>0</v>
          </cell>
          <cell r="EU52">
            <v>0</v>
          </cell>
          <cell r="EV52">
            <v>0</v>
          </cell>
          <cell r="EW52">
            <v>0</v>
          </cell>
          <cell r="EX52">
            <v>0</v>
          </cell>
          <cell r="EY52">
            <v>0</v>
          </cell>
          <cell r="EZ52">
            <v>0</v>
          </cell>
          <cell r="FA52">
            <v>0</v>
          </cell>
          <cell r="FB52">
            <v>0</v>
          </cell>
          <cell r="FC52">
            <v>0</v>
          </cell>
          <cell r="FD52">
            <v>0</v>
          </cell>
          <cell r="FE52">
            <v>0</v>
          </cell>
          <cell r="FF52">
            <v>0</v>
          </cell>
          <cell r="FG52">
            <v>0</v>
          </cell>
          <cell r="FH52">
            <v>0</v>
          </cell>
          <cell r="FI52">
            <v>0</v>
          </cell>
          <cell r="FJ52">
            <v>0</v>
          </cell>
          <cell r="FK52">
            <v>0</v>
          </cell>
          <cell r="FL52">
            <v>0</v>
          </cell>
          <cell r="FM52">
            <v>0</v>
          </cell>
          <cell r="FN52">
            <v>0</v>
          </cell>
          <cell r="FO52">
            <v>0</v>
          </cell>
          <cell r="FP52">
            <v>0</v>
          </cell>
          <cell r="FQ52">
            <v>0</v>
          </cell>
          <cell r="FR52">
            <v>0</v>
          </cell>
          <cell r="FS52">
            <v>0</v>
          </cell>
          <cell r="FT52">
            <v>0</v>
          </cell>
          <cell r="FU52">
            <v>0</v>
          </cell>
          <cell r="FV52">
            <v>0</v>
          </cell>
          <cell r="FW52">
            <v>0</v>
          </cell>
        </row>
        <row r="53"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  <cell r="EE53">
            <v>0</v>
          </cell>
          <cell r="EF53">
            <v>0</v>
          </cell>
          <cell r="EG53">
            <v>0</v>
          </cell>
          <cell r="EH53">
            <v>0</v>
          </cell>
          <cell r="EI53">
            <v>0</v>
          </cell>
          <cell r="EJ53">
            <v>0</v>
          </cell>
          <cell r="EK53">
            <v>0</v>
          </cell>
          <cell r="EL53">
            <v>0</v>
          </cell>
          <cell r="EM53">
            <v>0</v>
          </cell>
          <cell r="EN53">
            <v>0</v>
          </cell>
          <cell r="EO53">
            <v>0</v>
          </cell>
          <cell r="EP53">
            <v>0</v>
          </cell>
          <cell r="EQ53">
            <v>0</v>
          </cell>
          <cell r="ER53">
            <v>0</v>
          </cell>
          <cell r="ES53">
            <v>0</v>
          </cell>
          <cell r="ET53">
            <v>0</v>
          </cell>
          <cell r="EU53">
            <v>0</v>
          </cell>
          <cell r="EV53">
            <v>0</v>
          </cell>
          <cell r="EW53">
            <v>0</v>
          </cell>
          <cell r="EX53">
            <v>0</v>
          </cell>
          <cell r="EY53">
            <v>0</v>
          </cell>
          <cell r="EZ53">
            <v>0</v>
          </cell>
          <cell r="FA53">
            <v>0</v>
          </cell>
          <cell r="FB53">
            <v>0</v>
          </cell>
          <cell r="FC53">
            <v>0</v>
          </cell>
          <cell r="FD53">
            <v>0</v>
          </cell>
          <cell r="FE53">
            <v>0</v>
          </cell>
          <cell r="FF53">
            <v>0</v>
          </cell>
          <cell r="FG53">
            <v>0</v>
          </cell>
          <cell r="FH53">
            <v>0</v>
          </cell>
          <cell r="FI53">
            <v>0</v>
          </cell>
          <cell r="FJ53">
            <v>0</v>
          </cell>
          <cell r="FK53">
            <v>0</v>
          </cell>
          <cell r="FL53">
            <v>0</v>
          </cell>
          <cell r="FM53">
            <v>0</v>
          </cell>
          <cell r="FN53">
            <v>0</v>
          </cell>
          <cell r="FO53">
            <v>0</v>
          </cell>
          <cell r="FP53">
            <v>0</v>
          </cell>
          <cell r="FQ53">
            <v>0</v>
          </cell>
          <cell r="FR53">
            <v>0</v>
          </cell>
          <cell r="FS53">
            <v>0</v>
          </cell>
          <cell r="FT53">
            <v>0</v>
          </cell>
          <cell r="FU53">
            <v>0</v>
          </cell>
          <cell r="FV53">
            <v>0</v>
          </cell>
          <cell r="FW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  <cell r="EE54">
            <v>0</v>
          </cell>
          <cell r="EF54">
            <v>0</v>
          </cell>
          <cell r="EG54">
            <v>0</v>
          </cell>
          <cell r="EH54">
            <v>0</v>
          </cell>
          <cell r="EI54">
            <v>0</v>
          </cell>
          <cell r="EJ54">
            <v>0</v>
          </cell>
          <cell r="EK54">
            <v>0</v>
          </cell>
          <cell r="EL54">
            <v>0</v>
          </cell>
          <cell r="EM54">
            <v>0</v>
          </cell>
          <cell r="EN54">
            <v>0</v>
          </cell>
          <cell r="EO54">
            <v>0</v>
          </cell>
          <cell r="EP54">
            <v>0</v>
          </cell>
          <cell r="EQ54">
            <v>0</v>
          </cell>
          <cell r="ER54">
            <v>0</v>
          </cell>
          <cell r="ES54">
            <v>0</v>
          </cell>
          <cell r="ET54">
            <v>0</v>
          </cell>
          <cell r="EU54">
            <v>0</v>
          </cell>
          <cell r="EV54">
            <v>0</v>
          </cell>
          <cell r="EW54">
            <v>0</v>
          </cell>
          <cell r="EX54">
            <v>0</v>
          </cell>
          <cell r="EY54">
            <v>0</v>
          </cell>
          <cell r="EZ54">
            <v>0</v>
          </cell>
          <cell r="FA54">
            <v>0</v>
          </cell>
          <cell r="FB54">
            <v>0</v>
          </cell>
          <cell r="FC54">
            <v>0</v>
          </cell>
          <cell r="FD54">
            <v>0</v>
          </cell>
          <cell r="FE54">
            <v>0</v>
          </cell>
          <cell r="FF54">
            <v>0</v>
          </cell>
          <cell r="FG54">
            <v>0</v>
          </cell>
          <cell r="FH54">
            <v>0</v>
          </cell>
          <cell r="FI54">
            <v>0</v>
          </cell>
          <cell r="FJ54">
            <v>0</v>
          </cell>
          <cell r="FK54">
            <v>0</v>
          </cell>
          <cell r="FL54">
            <v>0</v>
          </cell>
          <cell r="FM54">
            <v>0</v>
          </cell>
          <cell r="FN54">
            <v>0</v>
          </cell>
          <cell r="FO54">
            <v>0</v>
          </cell>
          <cell r="FP54">
            <v>0</v>
          </cell>
          <cell r="FQ54">
            <v>0</v>
          </cell>
          <cell r="FR54">
            <v>0</v>
          </cell>
          <cell r="FS54">
            <v>0</v>
          </cell>
          <cell r="FT54">
            <v>0</v>
          </cell>
          <cell r="FU54">
            <v>0</v>
          </cell>
          <cell r="FV54">
            <v>0</v>
          </cell>
          <cell r="FW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  <cell r="EE55">
            <v>0</v>
          </cell>
          <cell r="EF55">
            <v>0</v>
          </cell>
          <cell r="EG55">
            <v>0</v>
          </cell>
          <cell r="EH55">
            <v>0</v>
          </cell>
          <cell r="EI55">
            <v>0</v>
          </cell>
          <cell r="EJ55">
            <v>0</v>
          </cell>
          <cell r="EK55">
            <v>0</v>
          </cell>
          <cell r="EL55">
            <v>0</v>
          </cell>
          <cell r="EM55">
            <v>0</v>
          </cell>
          <cell r="EN55">
            <v>0</v>
          </cell>
          <cell r="EO55">
            <v>0</v>
          </cell>
          <cell r="EP55">
            <v>0</v>
          </cell>
          <cell r="EQ55">
            <v>0</v>
          </cell>
          <cell r="ER55">
            <v>0</v>
          </cell>
          <cell r="ES55">
            <v>0</v>
          </cell>
          <cell r="ET55">
            <v>0</v>
          </cell>
          <cell r="EU55">
            <v>0</v>
          </cell>
          <cell r="EV55">
            <v>0</v>
          </cell>
          <cell r="EW55">
            <v>0</v>
          </cell>
          <cell r="EX55">
            <v>0</v>
          </cell>
          <cell r="EY55">
            <v>0</v>
          </cell>
          <cell r="EZ55">
            <v>0</v>
          </cell>
          <cell r="FA55">
            <v>0</v>
          </cell>
          <cell r="FB55">
            <v>0</v>
          </cell>
          <cell r="FC55">
            <v>0</v>
          </cell>
          <cell r="FD55">
            <v>0</v>
          </cell>
          <cell r="FE55">
            <v>0</v>
          </cell>
          <cell r="FF55">
            <v>0</v>
          </cell>
          <cell r="FG55">
            <v>0</v>
          </cell>
          <cell r="FH55">
            <v>0</v>
          </cell>
          <cell r="FI55">
            <v>0</v>
          </cell>
          <cell r="FJ55">
            <v>0</v>
          </cell>
          <cell r="FK55">
            <v>0</v>
          </cell>
          <cell r="FL55">
            <v>0</v>
          </cell>
          <cell r="FM55">
            <v>0</v>
          </cell>
          <cell r="FN55">
            <v>0</v>
          </cell>
          <cell r="FO55">
            <v>0</v>
          </cell>
          <cell r="FP55">
            <v>0</v>
          </cell>
          <cell r="FQ55">
            <v>0</v>
          </cell>
          <cell r="FR55">
            <v>0</v>
          </cell>
          <cell r="FS55">
            <v>0</v>
          </cell>
          <cell r="FT55">
            <v>0</v>
          </cell>
          <cell r="FU55">
            <v>0</v>
          </cell>
          <cell r="FV55">
            <v>0</v>
          </cell>
          <cell r="FW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  <cell r="EE56">
            <v>0</v>
          </cell>
          <cell r="EF56">
            <v>0</v>
          </cell>
          <cell r="EG56">
            <v>0</v>
          </cell>
          <cell r="EH56">
            <v>0</v>
          </cell>
          <cell r="EI56">
            <v>0</v>
          </cell>
          <cell r="EJ56">
            <v>0</v>
          </cell>
          <cell r="EK56">
            <v>0</v>
          </cell>
          <cell r="EL56">
            <v>0</v>
          </cell>
          <cell r="EM56">
            <v>0</v>
          </cell>
          <cell r="EN56">
            <v>0</v>
          </cell>
          <cell r="EO56">
            <v>0</v>
          </cell>
          <cell r="EP56">
            <v>0</v>
          </cell>
          <cell r="EQ56">
            <v>0</v>
          </cell>
          <cell r="ER56">
            <v>0</v>
          </cell>
          <cell r="ES56">
            <v>0</v>
          </cell>
          <cell r="ET56">
            <v>0</v>
          </cell>
          <cell r="EU56">
            <v>0</v>
          </cell>
          <cell r="EV56">
            <v>0</v>
          </cell>
          <cell r="EW56">
            <v>0</v>
          </cell>
          <cell r="EX56">
            <v>0</v>
          </cell>
          <cell r="EY56">
            <v>0</v>
          </cell>
          <cell r="EZ56">
            <v>0</v>
          </cell>
          <cell r="FA56">
            <v>0</v>
          </cell>
          <cell r="FB56">
            <v>0</v>
          </cell>
          <cell r="FC56">
            <v>0</v>
          </cell>
          <cell r="FD56">
            <v>0</v>
          </cell>
          <cell r="FE56">
            <v>0</v>
          </cell>
          <cell r="FF56">
            <v>0</v>
          </cell>
          <cell r="FG56">
            <v>0</v>
          </cell>
          <cell r="FH56">
            <v>0</v>
          </cell>
          <cell r="FI56">
            <v>0</v>
          </cell>
          <cell r="FJ56">
            <v>0</v>
          </cell>
          <cell r="FK56">
            <v>0</v>
          </cell>
          <cell r="FL56">
            <v>0</v>
          </cell>
          <cell r="FM56">
            <v>0</v>
          </cell>
          <cell r="FN56">
            <v>0</v>
          </cell>
          <cell r="FO56">
            <v>0</v>
          </cell>
          <cell r="FP56">
            <v>0</v>
          </cell>
          <cell r="FQ56">
            <v>0</v>
          </cell>
          <cell r="FR56">
            <v>0</v>
          </cell>
          <cell r="FS56">
            <v>0</v>
          </cell>
          <cell r="FT56">
            <v>0</v>
          </cell>
          <cell r="FU56">
            <v>0</v>
          </cell>
          <cell r="FV56">
            <v>0</v>
          </cell>
          <cell r="FW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  <cell r="EE57">
            <v>0</v>
          </cell>
          <cell r="EF57">
            <v>0</v>
          </cell>
          <cell r="EG57">
            <v>0</v>
          </cell>
          <cell r="EH57">
            <v>0</v>
          </cell>
          <cell r="EI57">
            <v>0</v>
          </cell>
          <cell r="EJ57">
            <v>0</v>
          </cell>
          <cell r="EK57">
            <v>0</v>
          </cell>
          <cell r="EL57">
            <v>0</v>
          </cell>
          <cell r="EM57">
            <v>0</v>
          </cell>
          <cell r="EN57">
            <v>0</v>
          </cell>
          <cell r="EO57">
            <v>0</v>
          </cell>
          <cell r="EP57">
            <v>0</v>
          </cell>
          <cell r="EQ57">
            <v>0</v>
          </cell>
          <cell r="ER57">
            <v>0</v>
          </cell>
          <cell r="ES57">
            <v>0</v>
          </cell>
          <cell r="ET57">
            <v>0</v>
          </cell>
          <cell r="EU57">
            <v>0</v>
          </cell>
          <cell r="EV57">
            <v>0</v>
          </cell>
          <cell r="EW57">
            <v>0</v>
          </cell>
          <cell r="EX57">
            <v>0</v>
          </cell>
          <cell r="EY57">
            <v>0</v>
          </cell>
          <cell r="EZ57">
            <v>0</v>
          </cell>
          <cell r="FA57">
            <v>0</v>
          </cell>
          <cell r="FB57">
            <v>0</v>
          </cell>
          <cell r="FC57">
            <v>0</v>
          </cell>
          <cell r="FD57">
            <v>0</v>
          </cell>
          <cell r="FE57">
            <v>0</v>
          </cell>
          <cell r="FF57">
            <v>0</v>
          </cell>
          <cell r="FG57">
            <v>0</v>
          </cell>
          <cell r="FH57">
            <v>0</v>
          </cell>
          <cell r="FI57">
            <v>0</v>
          </cell>
          <cell r="FJ57">
            <v>0</v>
          </cell>
          <cell r="FK57">
            <v>0</v>
          </cell>
          <cell r="FL57">
            <v>0</v>
          </cell>
          <cell r="FM57">
            <v>0</v>
          </cell>
          <cell r="FN57">
            <v>0</v>
          </cell>
          <cell r="FO57">
            <v>0</v>
          </cell>
          <cell r="FP57">
            <v>0</v>
          </cell>
          <cell r="FQ57">
            <v>0</v>
          </cell>
          <cell r="FR57">
            <v>0</v>
          </cell>
          <cell r="FS57">
            <v>0</v>
          </cell>
          <cell r="FT57">
            <v>0</v>
          </cell>
          <cell r="FU57">
            <v>0</v>
          </cell>
          <cell r="FV57">
            <v>0</v>
          </cell>
          <cell r="FW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  <cell r="EE58">
            <v>0</v>
          </cell>
          <cell r="EF58">
            <v>0</v>
          </cell>
          <cell r="EG58">
            <v>0</v>
          </cell>
          <cell r="EH58">
            <v>0</v>
          </cell>
          <cell r="EI58">
            <v>0</v>
          </cell>
          <cell r="EJ58">
            <v>0</v>
          </cell>
          <cell r="EK58">
            <v>0</v>
          </cell>
          <cell r="EL58">
            <v>0</v>
          </cell>
          <cell r="EM58">
            <v>0</v>
          </cell>
          <cell r="EN58">
            <v>0</v>
          </cell>
          <cell r="EO58">
            <v>0</v>
          </cell>
          <cell r="EP58">
            <v>0</v>
          </cell>
          <cell r="EQ58">
            <v>0</v>
          </cell>
          <cell r="ER58">
            <v>0</v>
          </cell>
          <cell r="ES58">
            <v>0</v>
          </cell>
          <cell r="ET58">
            <v>0</v>
          </cell>
          <cell r="EU58">
            <v>0</v>
          </cell>
          <cell r="EV58">
            <v>0</v>
          </cell>
          <cell r="EW58">
            <v>0</v>
          </cell>
          <cell r="EX58">
            <v>0</v>
          </cell>
          <cell r="EY58">
            <v>0</v>
          </cell>
          <cell r="EZ58">
            <v>0</v>
          </cell>
          <cell r="FA58">
            <v>0</v>
          </cell>
          <cell r="FB58">
            <v>0</v>
          </cell>
          <cell r="FC58">
            <v>0</v>
          </cell>
          <cell r="FD58">
            <v>0</v>
          </cell>
          <cell r="FE58">
            <v>0</v>
          </cell>
          <cell r="FF58">
            <v>0</v>
          </cell>
          <cell r="FG58">
            <v>0</v>
          </cell>
          <cell r="FH58">
            <v>0</v>
          </cell>
          <cell r="FI58">
            <v>0</v>
          </cell>
          <cell r="FJ58">
            <v>0</v>
          </cell>
          <cell r="FK58">
            <v>0</v>
          </cell>
          <cell r="FL58">
            <v>0</v>
          </cell>
          <cell r="FM58">
            <v>0</v>
          </cell>
          <cell r="FN58">
            <v>0</v>
          </cell>
          <cell r="FO58">
            <v>0</v>
          </cell>
          <cell r="FP58">
            <v>0</v>
          </cell>
          <cell r="FQ58">
            <v>0</v>
          </cell>
          <cell r="FR58">
            <v>0</v>
          </cell>
          <cell r="FS58">
            <v>0</v>
          </cell>
          <cell r="FT58">
            <v>0</v>
          </cell>
          <cell r="FU58">
            <v>0</v>
          </cell>
          <cell r="FV58">
            <v>0</v>
          </cell>
          <cell r="FW58">
            <v>0</v>
          </cell>
        </row>
        <row r="59">
          <cell r="B59">
            <v>195.41200000000001</v>
          </cell>
          <cell r="C59">
            <v>165.57</v>
          </cell>
          <cell r="D59">
            <v>92.275999999999996</v>
          </cell>
          <cell r="E59">
            <v>73.293999999999997</v>
          </cell>
          <cell r="F59">
            <v>112.93899999999999</v>
          </cell>
          <cell r="G59">
            <v>59.63</v>
          </cell>
          <cell r="H59">
            <v>53.308999999999997</v>
          </cell>
          <cell r="I59">
            <v>129.93899999999999</v>
          </cell>
          <cell r="J59">
            <v>61.13</v>
          </cell>
          <cell r="K59">
            <v>68.808999999999997</v>
          </cell>
          <cell r="L59">
            <v>1765.454</v>
          </cell>
          <cell r="M59">
            <v>895.62099999999998</v>
          </cell>
          <cell r="N59">
            <v>869.83299999999997</v>
          </cell>
          <cell r="O59">
            <v>516.03399999999999</v>
          </cell>
          <cell r="P59">
            <v>341.68700000000001</v>
          </cell>
          <cell r="Q59">
            <v>174.34700000000001</v>
          </cell>
          <cell r="R59">
            <v>341.495</v>
          </cell>
          <cell r="S59">
            <v>232.053</v>
          </cell>
          <cell r="T59">
            <v>109.44199999999999</v>
          </cell>
          <cell r="U59">
            <v>23.535</v>
          </cell>
          <cell r="V59">
            <v>12.541</v>
          </cell>
          <cell r="W59">
            <v>10.994</v>
          </cell>
          <cell r="X59">
            <v>7.67</v>
          </cell>
          <cell r="Y59">
            <v>6.3620000000000001</v>
          </cell>
          <cell r="Z59">
            <v>1.3080000000000001</v>
          </cell>
          <cell r="AA59">
            <v>5.7130000000000001</v>
          </cell>
          <cell r="AB59">
            <v>3.8839999999999999</v>
          </cell>
          <cell r="AC59">
            <v>1.83</v>
          </cell>
          <cell r="AD59">
            <v>10.151999999999999</v>
          </cell>
          <cell r="AE59">
            <v>2.2949999999999999</v>
          </cell>
          <cell r="AF59">
            <v>7.8570000000000002</v>
          </cell>
          <cell r="AG59">
            <v>27.254999999999999</v>
          </cell>
          <cell r="AH59">
            <v>18.452999999999999</v>
          </cell>
          <cell r="AI59">
            <v>8.8019999999999996</v>
          </cell>
          <cell r="AJ59">
            <v>11.772</v>
          </cell>
          <cell r="AK59">
            <v>7.8849999999999998</v>
          </cell>
          <cell r="AL59">
            <v>3.887</v>
          </cell>
          <cell r="AM59">
            <v>6.798</v>
          </cell>
          <cell r="AN59">
            <v>4.0430000000000001</v>
          </cell>
          <cell r="AO59">
            <v>2.7549999999999999</v>
          </cell>
          <cell r="AP59">
            <v>8.6850000000000005</v>
          </cell>
          <cell r="AQ59">
            <v>6.5250000000000004</v>
          </cell>
          <cell r="AR59">
            <v>2.16</v>
          </cell>
          <cell r="AS59">
            <v>123.75</v>
          </cell>
          <cell r="AT59">
            <v>78.641000000000005</v>
          </cell>
          <cell r="AU59">
            <v>45.109000000000002</v>
          </cell>
          <cell r="AV59">
            <v>2491.0709999999999</v>
          </cell>
          <cell r="AW59">
            <v>1298.105</v>
          </cell>
          <cell r="AX59">
            <v>1192.9659999999999</v>
          </cell>
          <cell r="AY59">
            <v>480.98200000000003</v>
          </cell>
          <cell r="AZ59">
            <v>244.67699999999999</v>
          </cell>
          <cell r="BA59">
            <v>236.304</v>
          </cell>
          <cell r="BB59">
            <v>203.899</v>
          </cell>
          <cell r="BC59">
            <v>117.149</v>
          </cell>
          <cell r="BD59">
            <v>86.75</v>
          </cell>
          <cell r="BE59">
            <v>82.376999999999995</v>
          </cell>
          <cell r="BF59">
            <v>46.156999999999996</v>
          </cell>
          <cell r="BG59">
            <v>36.22</v>
          </cell>
          <cell r="BH59">
            <v>121.134</v>
          </cell>
          <cell r="BI59">
            <v>70.603999999999999</v>
          </cell>
          <cell r="BJ59">
            <v>50.53</v>
          </cell>
          <cell r="BK59">
            <v>111.69</v>
          </cell>
          <cell r="BL59">
            <v>61.466000000000001</v>
          </cell>
          <cell r="BM59">
            <v>50.223999999999997</v>
          </cell>
          <cell r="BN59">
            <v>91.820999999999998</v>
          </cell>
          <cell r="BO59">
            <v>55.295000000000002</v>
          </cell>
          <cell r="BP59">
            <v>36.526000000000003</v>
          </cell>
          <cell r="BQ59">
            <v>51.500999999999998</v>
          </cell>
          <cell r="BR59">
            <v>26.994</v>
          </cell>
          <cell r="BS59">
            <v>24.507000000000001</v>
          </cell>
          <cell r="BT59">
            <v>81.120999999999995</v>
          </cell>
          <cell r="BU59">
            <v>49.954999999999998</v>
          </cell>
          <cell r="BV59">
            <v>31.167000000000002</v>
          </cell>
          <cell r="BW59">
            <v>33.707999999999998</v>
          </cell>
          <cell r="BX59">
            <v>26.925000000000001</v>
          </cell>
          <cell r="BY59">
            <v>6.7839999999999998</v>
          </cell>
          <cell r="BZ59">
            <v>34.139000000000003</v>
          </cell>
          <cell r="CA59">
            <v>16.846</v>
          </cell>
          <cell r="CB59">
            <v>17.292999999999999</v>
          </cell>
          <cell r="CC59">
            <v>13.273999999999999</v>
          </cell>
          <cell r="CD59">
            <v>6.1840000000000002</v>
          </cell>
          <cell r="CE59">
            <v>7.09</v>
          </cell>
          <cell r="CF59">
            <v>71.275999999999996</v>
          </cell>
          <cell r="CG59">
            <v>40.200000000000003</v>
          </cell>
          <cell r="CH59">
            <v>31.077000000000002</v>
          </cell>
          <cell r="CI59">
            <v>43.362000000000002</v>
          </cell>
          <cell r="CJ59">
            <v>28.776</v>
          </cell>
          <cell r="CK59">
            <v>14.586</v>
          </cell>
          <cell r="CL59">
            <v>18.791</v>
          </cell>
          <cell r="CM59">
            <v>8.9949999999999992</v>
          </cell>
          <cell r="CN59">
            <v>9.7959999999999994</v>
          </cell>
          <cell r="CO59">
            <v>9.1229999999999993</v>
          </cell>
          <cell r="CP59">
            <v>2.4279999999999999</v>
          </cell>
          <cell r="CQ59">
            <v>6.6950000000000003</v>
          </cell>
          <cell r="CR59">
            <v>127.973</v>
          </cell>
          <cell r="CS59">
            <v>71.191000000000003</v>
          </cell>
          <cell r="CT59">
            <v>56.781999999999996</v>
          </cell>
          <cell r="CU59">
            <v>75.924999999999997</v>
          </cell>
          <cell r="CV59">
            <v>45.957000000000001</v>
          </cell>
          <cell r="CW59">
            <v>29.968</v>
          </cell>
          <cell r="CX59">
            <v>277.08300000000003</v>
          </cell>
          <cell r="CY59">
            <v>127.529</v>
          </cell>
          <cell r="CZ59">
            <v>149.554</v>
          </cell>
          <cell r="DA59">
            <v>2010.09</v>
          </cell>
          <cell r="DB59">
            <v>1053.4269999999999</v>
          </cell>
          <cell r="DC59">
            <v>956.66200000000003</v>
          </cell>
          <cell r="DD59">
            <v>1629.8489999999999</v>
          </cell>
          <cell r="DE59">
            <v>808.83100000000002</v>
          </cell>
          <cell r="DF59">
            <v>821.01800000000003</v>
          </cell>
          <cell r="DG59">
            <v>1553.423</v>
          </cell>
          <cell r="DH59">
            <v>775.06200000000001</v>
          </cell>
          <cell r="DI59">
            <v>778.36099999999999</v>
          </cell>
          <cell r="DJ59">
            <v>40.371000000000002</v>
          </cell>
          <cell r="DK59">
            <v>18.260000000000002</v>
          </cell>
          <cell r="DL59">
            <v>22.111000000000001</v>
          </cell>
          <cell r="DM59">
            <v>35.412999999999997</v>
          </cell>
          <cell r="DN59">
            <v>14.867000000000001</v>
          </cell>
          <cell r="DO59">
            <v>20.545999999999999</v>
          </cell>
          <cell r="DP59">
            <v>1298.8109999999999</v>
          </cell>
          <cell r="DQ59">
            <v>673.82299999999998</v>
          </cell>
          <cell r="DR59">
            <v>624.98800000000006</v>
          </cell>
          <cell r="DS59">
            <v>77.722999999999999</v>
          </cell>
          <cell r="DT59">
            <v>27.248999999999999</v>
          </cell>
          <cell r="DU59">
            <v>50.473999999999997</v>
          </cell>
          <cell r="DV59">
            <v>17.785</v>
          </cell>
          <cell r="DW59">
            <v>12.237</v>
          </cell>
          <cell r="DX59">
            <v>5.548</v>
          </cell>
          <cell r="DY59">
            <v>25.77</v>
          </cell>
          <cell r="DZ59">
            <v>7.7519999999999998</v>
          </cell>
          <cell r="EA59">
            <v>18.018000000000001</v>
          </cell>
          <cell r="EB59">
            <v>34.167999999999999</v>
          </cell>
          <cell r="EC59">
            <v>7.26</v>
          </cell>
          <cell r="ED59">
            <v>26.908000000000001</v>
          </cell>
          <cell r="EE59">
            <v>76.537999999999997</v>
          </cell>
          <cell r="EF59">
            <v>21.032</v>
          </cell>
          <cell r="EG59">
            <v>55.506</v>
          </cell>
          <cell r="EH59">
            <v>23.446999999999999</v>
          </cell>
          <cell r="EI59">
            <v>13.465</v>
          </cell>
          <cell r="EJ59">
            <v>9.9819999999999993</v>
          </cell>
          <cell r="EK59">
            <v>25.908000000000001</v>
          </cell>
          <cell r="EL59">
            <v>3.5659999999999998</v>
          </cell>
          <cell r="EM59">
            <v>22.343</v>
          </cell>
          <cell r="EN59">
            <v>27.183</v>
          </cell>
          <cell r="EO59">
            <v>4.0010000000000003</v>
          </cell>
          <cell r="EP59">
            <v>23.181999999999999</v>
          </cell>
          <cell r="EQ59">
            <v>176.77699999999999</v>
          </cell>
          <cell r="ER59">
            <v>86.727000000000004</v>
          </cell>
          <cell r="ES59">
            <v>90.05</v>
          </cell>
          <cell r="ET59">
            <v>178.91300000000001</v>
          </cell>
          <cell r="EU59">
            <v>90.173000000000002</v>
          </cell>
          <cell r="EV59">
            <v>88.74</v>
          </cell>
          <cell r="EW59">
            <v>1450.9359999999999</v>
          </cell>
          <cell r="EX59">
            <v>718.65800000000002</v>
          </cell>
          <cell r="EY59">
            <v>732.27800000000002</v>
          </cell>
          <cell r="EZ59">
            <v>156.46799999999999</v>
          </cell>
          <cell r="FA59">
            <v>77.466999999999999</v>
          </cell>
          <cell r="FB59">
            <v>79.001000000000005</v>
          </cell>
          <cell r="FC59">
            <v>1473.3820000000001</v>
          </cell>
          <cell r="FD59">
            <v>731.36400000000003</v>
          </cell>
          <cell r="FE59">
            <v>742.01700000000005</v>
          </cell>
          <cell r="FF59">
            <v>251.38800000000001</v>
          </cell>
          <cell r="FG59">
            <v>125.792</v>
          </cell>
          <cell r="FH59">
            <v>125.596</v>
          </cell>
          <cell r="FI59">
            <v>94.92</v>
          </cell>
          <cell r="FJ59">
            <v>48.326000000000001</v>
          </cell>
          <cell r="FK59">
            <v>46.594999999999999</v>
          </cell>
          <cell r="FL59">
            <v>72.474999999999994</v>
          </cell>
          <cell r="FM59">
            <v>35.619</v>
          </cell>
          <cell r="FN59">
            <v>36.854999999999997</v>
          </cell>
          <cell r="FO59">
            <v>83.992999999999995</v>
          </cell>
          <cell r="FP59">
            <v>41.847000000000001</v>
          </cell>
          <cell r="FQ59">
            <v>42.146000000000001</v>
          </cell>
          <cell r="FR59">
            <v>1378.461</v>
          </cell>
          <cell r="FS59">
            <v>683.03899999999999</v>
          </cell>
          <cell r="FT59">
            <v>695.423</v>
          </cell>
          <cell r="FU59">
            <v>380.24</v>
          </cell>
          <cell r="FV59">
            <v>244.596</v>
          </cell>
          <cell r="FW59">
            <v>135.64400000000001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  <cell r="EE60">
            <v>0</v>
          </cell>
          <cell r="EF60">
            <v>0</v>
          </cell>
          <cell r="EG60">
            <v>0</v>
          </cell>
          <cell r="EH60">
            <v>0</v>
          </cell>
          <cell r="EI60">
            <v>0</v>
          </cell>
          <cell r="EJ60">
            <v>0</v>
          </cell>
          <cell r="EK60">
            <v>0</v>
          </cell>
          <cell r="EL60">
            <v>0</v>
          </cell>
          <cell r="EM60">
            <v>0</v>
          </cell>
          <cell r="EN60">
            <v>0</v>
          </cell>
          <cell r="EO60">
            <v>0</v>
          </cell>
          <cell r="EP60">
            <v>0</v>
          </cell>
          <cell r="EQ60">
            <v>0</v>
          </cell>
          <cell r="ER60">
            <v>0</v>
          </cell>
          <cell r="ES60">
            <v>0</v>
          </cell>
          <cell r="ET60">
            <v>0</v>
          </cell>
          <cell r="EU60">
            <v>0</v>
          </cell>
          <cell r="EV60">
            <v>0</v>
          </cell>
          <cell r="EW60">
            <v>0</v>
          </cell>
          <cell r="EX60">
            <v>0</v>
          </cell>
          <cell r="EY60">
            <v>0</v>
          </cell>
          <cell r="EZ60">
            <v>0</v>
          </cell>
          <cell r="FA60">
            <v>0</v>
          </cell>
          <cell r="FB60">
            <v>0</v>
          </cell>
          <cell r="FC60">
            <v>0</v>
          </cell>
          <cell r="FD60">
            <v>0</v>
          </cell>
          <cell r="FE60">
            <v>0</v>
          </cell>
          <cell r="FF60">
            <v>0</v>
          </cell>
          <cell r="FG60">
            <v>0</v>
          </cell>
          <cell r="FH60">
            <v>0</v>
          </cell>
          <cell r="FI60">
            <v>0</v>
          </cell>
          <cell r="FJ60">
            <v>0</v>
          </cell>
          <cell r="FK60">
            <v>0</v>
          </cell>
          <cell r="FL60">
            <v>0</v>
          </cell>
          <cell r="FM60">
            <v>0</v>
          </cell>
          <cell r="FN60">
            <v>0</v>
          </cell>
          <cell r="FO60">
            <v>0</v>
          </cell>
          <cell r="FP60">
            <v>0</v>
          </cell>
          <cell r="FQ60">
            <v>0</v>
          </cell>
          <cell r="FR60">
            <v>0</v>
          </cell>
          <cell r="FS60">
            <v>0</v>
          </cell>
          <cell r="FT60">
            <v>0</v>
          </cell>
          <cell r="FU60">
            <v>0</v>
          </cell>
          <cell r="FV60">
            <v>0</v>
          </cell>
          <cell r="FW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  <cell r="EE61">
            <v>0</v>
          </cell>
          <cell r="EF61">
            <v>0</v>
          </cell>
          <cell r="EG61">
            <v>0</v>
          </cell>
          <cell r="EH61">
            <v>0</v>
          </cell>
          <cell r="EI61">
            <v>0</v>
          </cell>
          <cell r="EJ61">
            <v>0</v>
          </cell>
          <cell r="EK61">
            <v>0</v>
          </cell>
          <cell r="EL61">
            <v>0</v>
          </cell>
          <cell r="EM61">
            <v>0</v>
          </cell>
          <cell r="EN61">
            <v>0</v>
          </cell>
          <cell r="EO61">
            <v>0</v>
          </cell>
          <cell r="EP61">
            <v>0</v>
          </cell>
          <cell r="EQ61">
            <v>0</v>
          </cell>
          <cell r="ER61">
            <v>0</v>
          </cell>
          <cell r="ES61">
            <v>0</v>
          </cell>
          <cell r="ET61">
            <v>0</v>
          </cell>
          <cell r="EU61">
            <v>0</v>
          </cell>
          <cell r="EV61">
            <v>0</v>
          </cell>
          <cell r="EW61">
            <v>0</v>
          </cell>
          <cell r="EX61">
            <v>0</v>
          </cell>
          <cell r="EY61">
            <v>0</v>
          </cell>
          <cell r="EZ61">
            <v>0</v>
          </cell>
          <cell r="FA61">
            <v>0</v>
          </cell>
          <cell r="FB61">
            <v>0</v>
          </cell>
          <cell r="FC61">
            <v>0</v>
          </cell>
          <cell r="FD61">
            <v>0</v>
          </cell>
          <cell r="FE61">
            <v>0</v>
          </cell>
          <cell r="FF61">
            <v>0</v>
          </cell>
          <cell r="FG61">
            <v>0</v>
          </cell>
          <cell r="FH61">
            <v>0</v>
          </cell>
          <cell r="FI61">
            <v>0</v>
          </cell>
          <cell r="FJ61">
            <v>0</v>
          </cell>
          <cell r="FK61">
            <v>0</v>
          </cell>
          <cell r="FL61">
            <v>0</v>
          </cell>
          <cell r="FM61">
            <v>0</v>
          </cell>
          <cell r="FN61">
            <v>0</v>
          </cell>
          <cell r="FO61">
            <v>0</v>
          </cell>
          <cell r="FP61">
            <v>0</v>
          </cell>
          <cell r="FQ61">
            <v>0</v>
          </cell>
          <cell r="FR61">
            <v>0</v>
          </cell>
          <cell r="FS61">
            <v>0</v>
          </cell>
          <cell r="FT61">
            <v>0</v>
          </cell>
          <cell r="FU61">
            <v>0</v>
          </cell>
          <cell r="FV61">
            <v>0</v>
          </cell>
          <cell r="FW61">
            <v>0</v>
          </cell>
        </row>
        <row r="62">
          <cell r="B62">
            <v>0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  <cell r="EE62">
            <v>0</v>
          </cell>
          <cell r="EF62">
            <v>0</v>
          </cell>
          <cell r="EG62">
            <v>0</v>
          </cell>
          <cell r="EH62">
            <v>0</v>
          </cell>
          <cell r="EI62">
            <v>0</v>
          </cell>
          <cell r="EJ62">
            <v>0</v>
          </cell>
          <cell r="EK62">
            <v>0</v>
          </cell>
          <cell r="EL62">
            <v>0</v>
          </cell>
          <cell r="EM62">
            <v>0</v>
          </cell>
          <cell r="EN62">
            <v>0</v>
          </cell>
          <cell r="EO62">
            <v>0</v>
          </cell>
          <cell r="EP62">
            <v>0</v>
          </cell>
          <cell r="EQ62">
            <v>0</v>
          </cell>
          <cell r="ER62">
            <v>0</v>
          </cell>
          <cell r="ES62">
            <v>0</v>
          </cell>
          <cell r="ET62">
            <v>0</v>
          </cell>
          <cell r="EU62">
            <v>0</v>
          </cell>
          <cell r="EV62">
            <v>0</v>
          </cell>
          <cell r="EW62">
            <v>0</v>
          </cell>
          <cell r="EX62">
            <v>0</v>
          </cell>
          <cell r="EY62">
            <v>0</v>
          </cell>
          <cell r="EZ62">
            <v>0</v>
          </cell>
          <cell r="FA62">
            <v>0</v>
          </cell>
          <cell r="FB62">
            <v>0</v>
          </cell>
          <cell r="FC62">
            <v>0</v>
          </cell>
          <cell r="FD62">
            <v>0</v>
          </cell>
          <cell r="FE62">
            <v>0</v>
          </cell>
          <cell r="FF62">
            <v>0</v>
          </cell>
          <cell r="FG62">
            <v>0</v>
          </cell>
          <cell r="FH62">
            <v>0</v>
          </cell>
          <cell r="FI62">
            <v>0</v>
          </cell>
          <cell r="FJ62">
            <v>0</v>
          </cell>
          <cell r="FK62">
            <v>0</v>
          </cell>
          <cell r="FL62">
            <v>0</v>
          </cell>
          <cell r="FM62">
            <v>0</v>
          </cell>
          <cell r="FN62">
            <v>0</v>
          </cell>
          <cell r="FO62">
            <v>0</v>
          </cell>
          <cell r="FP62">
            <v>0</v>
          </cell>
          <cell r="FQ62">
            <v>0</v>
          </cell>
          <cell r="FR62">
            <v>0</v>
          </cell>
          <cell r="FS62">
            <v>0</v>
          </cell>
          <cell r="FT62">
            <v>0</v>
          </cell>
          <cell r="FU62">
            <v>0</v>
          </cell>
          <cell r="FV62">
            <v>0</v>
          </cell>
          <cell r="FW62">
            <v>0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  <cell r="EE63">
            <v>0</v>
          </cell>
          <cell r="EF63">
            <v>0</v>
          </cell>
          <cell r="EG63">
            <v>0</v>
          </cell>
          <cell r="EH63">
            <v>0</v>
          </cell>
          <cell r="EI63">
            <v>0</v>
          </cell>
          <cell r="EJ63">
            <v>0</v>
          </cell>
          <cell r="EK63">
            <v>0</v>
          </cell>
          <cell r="EL63">
            <v>0</v>
          </cell>
          <cell r="EM63">
            <v>0</v>
          </cell>
          <cell r="EN63">
            <v>0</v>
          </cell>
          <cell r="EO63">
            <v>0</v>
          </cell>
          <cell r="EP63">
            <v>0</v>
          </cell>
          <cell r="EQ63">
            <v>0</v>
          </cell>
          <cell r="ER63">
            <v>0</v>
          </cell>
          <cell r="ES63">
            <v>0</v>
          </cell>
          <cell r="ET63">
            <v>0</v>
          </cell>
          <cell r="EU63">
            <v>0</v>
          </cell>
          <cell r="EV63">
            <v>0</v>
          </cell>
          <cell r="EW63">
            <v>0</v>
          </cell>
          <cell r="EX63">
            <v>0</v>
          </cell>
          <cell r="EY63">
            <v>0</v>
          </cell>
          <cell r="EZ63">
            <v>0</v>
          </cell>
          <cell r="FA63">
            <v>0</v>
          </cell>
          <cell r="FB63">
            <v>0</v>
          </cell>
          <cell r="FC63">
            <v>0</v>
          </cell>
          <cell r="FD63">
            <v>0</v>
          </cell>
          <cell r="FE63">
            <v>0</v>
          </cell>
          <cell r="FF63">
            <v>0</v>
          </cell>
          <cell r="FG63">
            <v>0</v>
          </cell>
          <cell r="FH63">
            <v>0</v>
          </cell>
          <cell r="FI63">
            <v>0</v>
          </cell>
          <cell r="FJ63">
            <v>0</v>
          </cell>
          <cell r="FK63">
            <v>0</v>
          </cell>
          <cell r="FL63">
            <v>0</v>
          </cell>
          <cell r="FM63">
            <v>0</v>
          </cell>
          <cell r="FN63">
            <v>0</v>
          </cell>
          <cell r="FO63">
            <v>0</v>
          </cell>
          <cell r="FP63">
            <v>0</v>
          </cell>
          <cell r="FQ63">
            <v>0</v>
          </cell>
          <cell r="FR63">
            <v>0</v>
          </cell>
          <cell r="FS63">
            <v>0</v>
          </cell>
          <cell r="FT63">
            <v>0</v>
          </cell>
          <cell r="FU63">
            <v>0</v>
          </cell>
          <cell r="FV63">
            <v>0</v>
          </cell>
          <cell r="FW63">
            <v>0</v>
          </cell>
        </row>
        <row r="64">
          <cell r="B64">
            <v>0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  <cell r="EE64">
            <v>0</v>
          </cell>
          <cell r="EF64">
            <v>0</v>
          </cell>
          <cell r="EG64">
            <v>0</v>
          </cell>
          <cell r="EH64">
            <v>0</v>
          </cell>
          <cell r="EI64">
            <v>0</v>
          </cell>
          <cell r="EJ64">
            <v>0</v>
          </cell>
          <cell r="EK64">
            <v>0</v>
          </cell>
          <cell r="EL64">
            <v>0</v>
          </cell>
          <cell r="EM64">
            <v>0</v>
          </cell>
          <cell r="EN64">
            <v>0</v>
          </cell>
          <cell r="EO64">
            <v>0</v>
          </cell>
          <cell r="EP64">
            <v>0</v>
          </cell>
          <cell r="EQ64">
            <v>0</v>
          </cell>
          <cell r="ER64">
            <v>0</v>
          </cell>
          <cell r="ES64">
            <v>0</v>
          </cell>
          <cell r="ET64">
            <v>0</v>
          </cell>
          <cell r="EU64">
            <v>0</v>
          </cell>
          <cell r="EV64">
            <v>0</v>
          </cell>
          <cell r="EW64">
            <v>0</v>
          </cell>
          <cell r="EX64">
            <v>0</v>
          </cell>
          <cell r="EY64">
            <v>0</v>
          </cell>
          <cell r="EZ64">
            <v>0</v>
          </cell>
          <cell r="FA64">
            <v>0</v>
          </cell>
          <cell r="FB64">
            <v>0</v>
          </cell>
          <cell r="FC64">
            <v>0</v>
          </cell>
          <cell r="FD64">
            <v>0</v>
          </cell>
          <cell r="FE64">
            <v>0</v>
          </cell>
          <cell r="FF64">
            <v>0</v>
          </cell>
          <cell r="FG64">
            <v>0</v>
          </cell>
          <cell r="FH64">
            <v>0</v>
          </cell>
          <cell r="FI64">
            <v>0</v>
          </cell>
          <cell r="FJ64">
            <v>0</v>
          </cell>
          <cell r="FK64">
            <v>0</v>
          </cell>
          <cell r="FL64">
            <v>0</v>
          </cell>
          <cell r="FM64">
            <v>0</v>
          </cell>
          <cell r="FN64">
            <v>0</v>
          </cell>
          <cell r="FO64">
            <v>0</v>
          </cell>
          <cell r="FP64">
            <v>0</v>
          </cell>
          <cell r="FQ64">
            <v>0</v>
          </cell>
          <cell r="FR64">
            <v>0</v>
          </cell>
          <cell r="FS64">
            <v>0</v>
          </cell>
          <cell r="FT64">
            <v>0</v>
          </cell>
          <cell r="FU64">
            <v>0</v>
          </cell>
          <cell r="FV64">
            <v>0</v>
          </cell>
          <cell r="FW64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  <cell r="EE65">
            <v>0</v>
          </cell>
          <cell r="EF65">
            <v>0</v>
          </cell>
          <cell r="EG65">
            <v>0</v>
          </cell>
          <cell r="EH65">
            <v>0</v>
          </cell>
          <cell r="EI65">
            <v>0</v>
          </cell>
          <cell r="EJ65">
            <v>0</v>
          </cell>
          <cell r="EK65">
            <v>0</v>
          </cell>
          <cell r="EL65">
            <v>0</v>
          </cell>
          <cell r="EM65">
            <v>0</v>
          </cell>
          <cell r="EN65">
            <v>0</v>
          </cell>
          <cell r="EO65">
            <v>0</v>
          </cell>
          <cell r="EP65">
            <v>0</v>
          </cell>
          <cell r="EQ65">
            <v>0</v>
          </cell>
          <cell r="ER65">
            <v>0</v>
          </cell>
          <cell r="ES65">
            <v>0</v>
          </cell>
          <cell r="ET65">
            <v>0</v>
          </cell>
          <cell r="EU65">
            <v>0</v>
          </cell>
          <cell r="EV65">
            <v>0</v>
          </cell>
          <cell r="EW65">
            <v>0</v>
          </cell>
          <cell r="EX65">
            <v>0</v>
          </cell>
          <cell r="EY65">
            <v>0</v>
          </cell>
          <cell r="EZ65">
            <v>0</v>
          </cell>
          <cell r="FA65">
            <v>0</v>
          </cell>
          <cell r="FB65">
            <v>0</v>
          </cell>
          <cell r="FC65">
            <v>0</v>
          </cell>
          <cell r="FD65">
            <v>0</v>
          </cell>
          <cell r="FE65">
            <v>0</v>
          </cell>
          <cell r="FF65">
            <v>0</v>
          </cell>
          <cell r="FG65">
            <v>0</v>
          </cell>
          <cell r="FH65">
            <v>0</v>
          </cell>
          <cell r="FI65">
            <v>0</v>
          </cell>
          <cell r="FJ65">
            <v>0</v>
          </cell>
          <cell r="FK65">
            <v>0</v>
          </cell>
          <cell r="FL65">
            <v>0</v>
          </cell>
          <cell r="FM65">
            <v>0</v>
          </cell>
          <cell r="FN65">
            <v>0</v>
          </cell>
          <cell r="FO65">
            <v>0</v>
          </cell>
          <cell r="FP65">
            <v>0</v>
          </cell>
          <cell r="FQ65">
            <v>0</v>
          </cell>
          <cell r="FR65">
            <v>0</v>
          </cell>
          <cell r="FS65">
            <v>0</v>
          </cell>
          <cell r="FT65">
            <v>0</v>
          </cell>
          <cell r="FU65">
            <v>0</v>
          </cell>
          <cell r="FV65">
            <v>0</v>
          </cell>
          <cell r="FW65">
            <v>0</v>
          </cell>
        </row>
        <row r="66"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  <cell r="EE66">
            <v>0</v>
          </cell>
          <cell r="EF66">
            <v>0</v>
          </cell>
          <cell r="EG66">
            <v>0</v>
          </cell>
          <cell r="EH66">
            <v>0</v>
          </cell>
          <cell r="EI66">
            <v>0</v>
          </cell>
          <cell r="EJ66">
            <v>0</v>
          </cell>
          <cell r="EK66">
            <v>0</v>
          </cell>
          <cell r="EL66">
            <v>0</v>
          </cell>
          <cell r="EM66">
            <v>0</v>
          </cell>
          <cell r="EN66">
            <v>0</v>
          </cell>
          <cell r="EO66">
            <v>0</v>
          </cell>
          <cell r="EP66">
            <v>0</v>
          </cell>
          <cell r="EQ66">
            <v>0</v>
          </cell>
          <cell r="ER66">
            <v>0</v>
          </cell>
          <cell r="ES66">
            <v>0</v>
          </cell>
          <cell r="ET66">
            <v>0</v>
          </cell>
          <cell r="EU66">
            <v>0</v>
          </cell>
          <cell r="EV66">
            <v>0</v>
          </cell>
          <cell r="EW66">
            <v>0</v>
          </cell>
          <cell r="EX66">
            <v>0</v>
          </cell>
          <cell r="EY66">
            <v>0</v>
          </cell>
          <cell r="EZ66">
            <v>0</v>
          </cell>
          <cell r="FA66">
            <v>0</v>
          </cell>
          <cell r="FB66">
            <v>0</v>
          </cell>
          <cell r="FC66">
            <v>0</v>
          </cell>
          <cell r="FD66">
            <v>0</v>
          </cell>
          <cell r="FE66">
            <v>0</v>
          </cell>
          <cell r="FF66">
            <v>0</v>
          </cell>
          <cell r="FG66">
            <v>0</v>
          </cell>
          <cell r="FH66">
            <v>0</v>
          </cell>
          <cell r="FI66">
            <v>0</v>
          </cell>
          <cell r="FJ66">
            <v>0</v>
          </cell>
          <cell r="FK66">
            <v>0</v>
          </cell>
          <cell r="FL66">
            <v>0</v>
          </cell>
          <cell r="FM66">
            <v>0</v>
          </cell>
          <cell r="FN66">
            <v>0</v>
          </cell>
          <cell r="FO66">
            <v>0</v>
          </cell>
          <cell r="FP66">
            <v>0</v>
          </cell>
          <cell r="FQ66">
            <v>0</v>
          </cell>
          <cell r="FR66">
            <v>0</v>
          </cell>
          <cell r="FS66">
            <v>0</v>
          </cell>
          <cell r="FT66">
            <v>0</v>
          </cell>
          <cell r="FU66">
            <v>0</v>
          </cell>
          <cell r="FV66">
            <v>0</v>
          </cell>
          <cell r="FW66">
            <v>0</v>
          </cell>
        </row>
        <row r="67"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  <cell r="EE67">
            <v>0</v>
          </cell>
          <cell r="EF67">
            <v>0</v>
          </cell>
          <cell r="EG67">
            <v>0</v>
          </cell>
          <cell r="EH67">
            <v>0</v>
          </cell>
          <cell r="EI67">
            <v>0</v>
          </cell>
          <cell r="EJ67">
            <v>0</v>
          </cell>
          <cell r="EK67">
            <v>0</v>
          </cell>
          <cell r="EL67">
            <v>0</v>
          </cell>
          <cell r="EM67">
            <v>0</v>
          </cell>
          <cell r="EN67">
            <v>0</v>
          </cell>
          <cell r="EO67">
            <v>0</v>
          </cell>
          <cell r="EP67">
            <v>0</v>
          </cell>
          <cell r="EQ67">
            <v>0</v>
          </cell>
          <cell r="ER67">
            <v>0</v>
          </cell>
          <cell r="ES67">
            <v>0</v>
          </cell>
          <cell r="ET67">
            <v>0</v>
          </cell>
          <cell r="EU67">
            <v>0</v>
          </cell>
          <cell r="EV67">
            <v>0</v>
          </cell>
          <cell r="EW67">
            <v>0</v>
          </cell>
          <cell r="EX67">
            <v>0</v>
          </cell>
          <cell r="EY67">
            <v>0</v>
          </cell>
          <cell r="EZ67">
            <v>0</v>
          </cell>
          <cell r="FA67">
            <v>0</v>
          </cell>
          <cell r="FB67">
            <v>0</v>
          </cell>
          <cell r="FC67">
            <v>0</v>
          </cell>
          <cell r="FD67">
            <v>0</v>
          </cell>
          <cell r="FE67">
            <v>0</v>
          </cell>
          <cell r="FF67">
            <v>0</v>
          </cell>
          <cell r="FG67">
            <v>0</v>
          </cell>
          <cell r="FH67">
            <v>0</v>
          </cell>
          <cell r="FI67">
            <v>0</v>
          </cell>
          <cell r="FJ67">
            <v>0</v>
          </cell>
          <cell r="FK67">
            <v>0</v>
          </cell>
          <cell r="FL67">
            <v>0</v>
          </cell>
          <cell r="FM67">
            <v>0</v>
          </cell>
          <cell r="FN67">
            <v>0</v>
          </cell>
          <cell r="FO67">
            <v>0</v>
          </cell>
          <cell r="FP67">
            <v>0</v>
          </cell>
          <cell r="FQ67">
            <v>0</v>
          </cell>
          <cell r="FR67">
            <v>0</v>
          </cell>
          <cell r="FS67">
            <v>0</v>
          </cell>
          <cell r="FT67">
            <v>0</v>
          </cell>
          <cell r="FU67">
            <v>0</v>
          </cell>
          <cell r="FV67">
            <v>0</v>
          </cell>
          <cell r="FW67">
            <v>0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  <cell r="EE68">
            <v>0</v>
          </cell>
          <cell r="EF68">
            <v>0</v>
          </cell>
          <cell r="EG68">
            <v>0</v>
          </cell>
          <cell r="EH68">
            <v>0</v>
          </cell>
          <cell r="EI68">
            <v>0</v>
          </cell>
          <cell r="EJ68">
            <v>0</v>
          </cell>
          <cell r="EK68">
            <v>0</v>
          </cell>
          <cell r="EL68">
            <v>0</v>
          </cell>
          <cell r="EM68">
            <v>0</v>
          </cell>
          <cell r="EN68">
            <v>0</v>
          </cell>
          <cell r="EO68">
            <v>0</v>
          </cell>
          <cell r="EP68">
            <v>0</v>
          </cell>
          <cell r="EQ68">
            <v>0</v>
          </cell>
          <cell r="ER68">
            <v>0</v>
          </cell>
          <cell r="ES68">
            <v>0</v>
          </cell>
          <cell r="ET68">
            <v>0</v>
          </cell>
          <cell r="EU68">
            <v>0</v>
          </cell>
          <cell r="EV68">
            <v>0</v>
          </cell>
          <cell r="EW68">
            <v>0</v>
          </cell>
          <cell r="EX68">
            <v>0</v>
          </cell>
          <cell r="EY68">
            <v>0</v>
          </cell>
          <cell r="EZ68">
            <v>0</v>
          </cell>
          <cell r="FA68">
            <v>0</v>
          </cell>
          <cell r="FB68">
            <v>0</v>
          </cell>
          <cell r="FC68">
            <v>0</v>
          </cell>
          <cell r="FD68">
            <v>0</v>
          </cell>
          <cell r="FE68">
            <v>0</v>
          </cell>
          <cell r="FF68">
            <v>0</v>
          </cell>
          <cell r="FG68">
            <v>0</v>
          </cell>
          <cell r="FH68">
            <v>0</v>
          </cell>
          <cell r="FI68">
            <v>0</v>
          </cell>
          <cell r="FJ68">
            <v>0</v>
          </cell>
          <cell r="FK68">
            <v>0</v>
          </cell>
          <cell r="FL68">
            <v>0</v>
          </cell>
          <cell r="FM68">
            <v>0</v>
          </cell>
          <cell r="FN68">
            <v>0</v>
          </cell>
          <cell r="FO68">
            <v>0</v>
          </cell>
          <cell r="FP68">
            <v>0</v>
          </cell>
          <cell r="FQ68">
            <v>0</v>
          </cell>
          <cell r="FR68">
            <v>0</v>
          </cell>
          <cell r="FS68">
            <v>0</v>
          </cell>
          <cell r="FT68">
            <v>0</v>
          </cell>
          <cell r="FU68">
            <v>0</v>
          </cell>
          <cell r="FV68">
            <v>0</v>
          </cell>
          <cell r="FW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  <cell r="EE69">
            <v>0</v>
          </cell>
          <cell r="EF69">
            <v>0</v>
          </cell>
          <cell r="EG69">
            <v>0</v>
          </cell>
          <cell r="EH69">
            <v>0</v>
          </cell>
          <cell r="EI69">
            <v>0</v>
          </cell>
          <cell r="EJ69">
            <v>0</v>
          </cell>
          <cell r="EK69">
            <v>0</v>
          </cell>
          <cell r="EL69">
            <v>0</v>
          </cell>
          <cell r="EM69">
            <v>0</v>
          </cell>
          <cell r="EN69">
            <v>0</v>
          </cell>
          <cell r="EO69">
            <v>0</v>
          </cell>
          <cell r="EP69">
            <v>0</v>
          </cell>
          <cell r="EQ69">
            <v>0</v>
          </cell>
          <cell r="ER69">
            <v>0</v>
          </cell>
          <cell r="ES69">
            <v>0</v>
          </cell>
          <cell r="ET69">
            <v>0</v>
          </cell>
          <cell r="EU69">
            <v>0</v>
          </cell>
          <cell r="EV69">
            <v>0</v>
          </cell>
          <cell r="EW69">
            <v>0</v>
          </cell>
          <cell r="EX69">
            <v>0</v>
          </cell>
          <cell r="EY69">
            <v>0</v>
          </cell>
          <cell r="EZ69">
            <v>0</v>
          </cell>
          <cell r="FA69">
            <v>0</v>
          </cell>
          <cell r="FB69">
            <v>0</v>
          </cell>
          <cell r="FC69">
            <v>0</v>
          </cell>
          <cell r="FD69">
            <v>0</v>
          </cell>
          <cell r="FE69">
            <v>0</v>
          </cell>
          <cell r="FF69">
            <v>0</v>
          </cell>
          <cell r="FG69">
            <v>0</v>
          </cell>
          <cell r="FH69">
            <v>0</v>
          </cell>
          <cell r="FI69">
            <v>0</v>
          </cell>
          <cell r="FJ69">
            <v>0</v>
          </cell>
          <cell r="FK69">
            <v>0</v>
          </cell>
          <cell r="FL69">
            <v>0</v>
          </cell>
          <cell r="FM69">
            <v>0</v>
          </cell>
          <cell r="FN69">
            <v>0</v>
          </cell>
          <cell r="FO69">
            <v>0</v>
          </cell>
          <cell r="FP69">
            <v>0</v>
          </cell>
          <cell r="FQ69">
            <v>0</v>
          </cell>
          <cell r="FR69">
            <v>0</v>
          </cell>
          <cell r="FS69">
            <v>0</v>
          </cell>
          <cell r="FT69">
            <v>0</v>
          </cell>
          <cell r="FU69">
            <v>0</v>
          </cell>
          <cell r="FV69">
            <v>0</v>
          </cell>
          <cell r="FW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  <cell r="EE70">
            <v>0</v>
          </cell>
          <cell r="EF70">
            <v>0</v>
          </cell>
          <cell r="EG70">
            <v>0</v>
          </cell>
          <cell r="EH70">
            <v>0</v>
          </cell>
          <cell r="EI70">
            <v>0</v>
          </cell>
          <cell r="EJ70">
            <v>0</v>
          </cell>
          <cell r="EK70">
            <v>0</v>
          </cell>
          <cell r="EL70">
            <v>0</v>
          </cell>
          <cell r="EM70">
            <v>0</v>
          </cell>
          <cell r="EN70">
            <v>0</v>
          </cell>
          <cell r="EO70">
            <v>0</v>
          </cell>
          <cell r="EP70">
            <v>0</v>
          </cell>
          <cell r="EQ70">
            <v>0</v>
          </cell>
          <cell r="ER70">
            <v>0</v>
          </cell>
          <cell r="ES70">
            <v>0</v>
          </cell>
          <cell r="ET70">
            <v>0</v>
          </cell>
          <cell r="EU70">
            <v>0</v>
          </cell>
          <cell r="EV70">
            <v>0</v>
          </cell>
          <cell r="EW70">
            <v>0</v>
          </cell>
          <cell r="EX70">
            <v>0</v>
          </cell>
          <cell r="EY70">
            <v>0</v>
          </cell>
          <cell r="EZ70">
            <v>0</v>
          </cell>
          <cell r="FA70">
            <v>0</v>
          </cell>
          <cell r="FB70">
            <v>0</v>
          </cell>
          <cell r="FC70">
            <v>0</v>
          </cell>
          <cell r="FD70">
            <v>0</v>
          </cell>
          <cell r="FE70">
            <v>0</v>
          </cell>
          <cell r="FF70">
            <v>0</v>
          </cell>
          <cell r="FG70">
            <v>0</v>
          </cell>
          <cell r="FH70">
            <v>0</v>
          </cell>
          <cell r="FI70">
            <v>0</v>
          </cell>
          <cell r="FJ70">
            <v>0</v>
          </cell>
          <cell r="FK70">
            <v>0</v>
          </cell>
          <cell r="FL70">
            <v>0</v>
          </cell>
          <cell r="FM70">
            <v>0</v>
          </cell>
          <cell r="FN70">
            <v>0</v>
          </cell>
          <cell r="FO70">
            <v>0</v>
          </cell>
          <cell r="FP70">
            <v>0</v>
          </cell>
          <cell r="FQ70">
            <v>0</v>
          </cell>
          <cell r="FR70">
            <v>0</v>
          </cell>
          <cell r="FS70">
            <v>0</v>
          </cell>
          <cell r="FT70">
            <v>0</v>
          </cell>
          <cell r="FU70">
            <v>0</v>
          </cell>
          <cell r="FV70">
            <v>0</v>
          </cell>
          <cell r="FW70">
            <v>0</v>
          </cell>
        </row>
        <row r="71">
          <cell r="B71">
            <v>173.43</v>
          </cell>
          <cell r="C71">
            <v>121.753</v>
          </cell>
          <cell r="D71">
            <v>53.484999999999999</v>
          </cell>
          <cell r="E71">
            <v>68.268000000000001</v>
          </cell>
          <cell r="F71">
            <v>91.936999999999998</v>
          </cell>
          <cell r="G71">
            <v>47.021999999999998</v>
          </cell>
          <cell r="H71">
            <v>44.914000000000001</v>
          </cell>
          <cell r="I71">
            <v>117.322</v>
          </cell>
          <cell r="J71">
            <v>57.073999999999998</v>
          </cell>
          <cell r="K71">
            <v>60.247999999999998</v>
          </cell>
          <cell r="L71">
            <v>1893.336</v>
          </cell>
          <cell r="M71">
            <v>956.30399999999997</v>
          </cell>
          <cell r="N71">
            <v>937.03200000000004</v>
          </cell>
          <cell r="O71">
            <v>532.827</v>
          </cell>
          <cell r="P71">
            <v>347.60399999999998</v>
          </cell>
          <cell r="Q71">
            <v>185.22300000000001</v>
          </cell>
          <cell r="R71">
            <v>331.642</v>
          </cell>
          <cell r="S71">
            <v>217.48500000000001</v>
          </cell>
          <cell r="T71">
            <v>114.157</v>
          </cell>
          <cell r="U71">
            <v>23.587</v>
          </cell>
          <cell r="V71">
            <v>14.699</v>
          </cell>
          <cell r="W71">
            <v>8.8879999999999999</v>
          </cell>
          <cell r="X71">
            <v>6.1509999999999998</v>
          </cell>
          <cell r="Y71">
            <v>5.0519999999999996</v>
          </cell>
          <cell r="Z71">
            <v>1.099</v>
          </cell>
          <cell r="AA71">
            <v>8.2129999999999992</v>
          </cell>
          <cell r="AB71">
            <v>6.7539999999999996</v>
          </cell>
          <cell r="AC71">
            <v>1.4590000000000001</v>
          </cell>
          <cell r="AD71">
            <v>9.2230000000000008</v>
          </cell>
          <cell r="AE71">
            <v>2.8919999999999999</v>
          </cell>
          <cell r="AF71">
            <v>6.3310000000000004</v>
          </cell>
          <cell r="AG71">
            <v>23.591000000000001</v>
          </cell>
          <cell r="AH71">
            <v>13.087</v>
          </cell>
          <cell r="AI71">
            <v>10.504</v>
          </cell>
          <cell r="AJ71">
            <v>9.0299999999999994</v>
          </cell>
          <cell r="AK71">
            <v>6.5970000000000004</v>
          </cell>
          <cell r="AL71">
            <v>2.4340000000000002</v>
          </cell>
          <cell r="AM71">
            <v>7.0819999999999999</v>
          </cell>
          <cell r="AN71">
            <v>4.5309999999999997</v>
          </cell>
          <cell r="AO71">
            <v>2.5510000000000002</v>
          </cell>
          <cell r="AP71">
            <v>7.4779999999999998</v>
          </cell>
          <cell r="AQ71">
            <v>1.96</v>
          </cell>
          <cell r="AR71">
            <v>5.5179999999999998</v>
          </cell>
          <cell r="AS71">
            <v>154.00700000000001</v>
          </cell>
          <cell r="AT71">
            <v>102.33199999999999</v>
          </cell>
          <cell r="AU71">
            <v>51.674999999999997</v>
          </cell>
          <cell r="AV71">
            <v>2564.4969999999998</v>
          </cell>
          <cell r="AW71">
            <v>1326.163</v>
          </cell>
          <cell r="AX71">
            <v>1238.3340000000001</v>
          </cell>
          <cell r="AY71">
            <v>458.46800000000002</v>
          </cell>
          <cell r="AZ71">
            <v>240.691</v>
          </cell>
          <cell r="BA71">
            <v>217.77699999999999</v>
          </cell>
          <cell r="BB71">
            <v>199.209</v>
          </cell>
          <cell r="BC71">
            <v>107.22499999999999</v>
          </cell>
          <cell r="BD71">
            <v>91.983999999999995</v>
          </cell>
          <cell r="BE71">
            <v>94.016000000000005</v>
          </cell>
          <cell r="BF71">
            <v>51.78</v>
          </cell>
          <cell r="BG71">
            <v>42.235999999999997</v>
          </cell>
          <cell r="BH71">
            <v>105.193</v>
          </cell>
          <cell r="BI71">
            <v>55.445</v>
          </cell>
          <cell r="BJ71">
            <v>49.747999999999998</v>
          </cell>
          <cell r="BK71">
            <v>113.468</v>
          </cell>
          <cell r="BL71">
            <v>62.896000000000001</v>
          </cell>
          <cell r="BM71">
            <v>50.572000000000003</v>
          </cell>
          <cell r="BN71">
            <v>85.741</v>
          </cell>
          <cell r="BO71">
            <v>44.329000000000001</v>
          </cell>
          <cell r="BP71">
            <v>41.411000000000001</v>
          </cell>
          <cell r="BQ71">
            <v>62.348999999999997</v>
          </cell>
          <cell r="BR71">
            <v>35.14</v>
          </cell>
          <cell r="BS71">
            <v>27.21</v>
          </cell>
          <cell r="BT71">
            <v>73.304000000000002</v>
          </cell>
          <cell r="BU71">
            <v>37.822000000000003</v>
          </cell>
          <cell r="BV71">
            <v>35.481999999999999</v>
          </cell>
          <cell r="BW71">
            <v>32.840000000000003</v>
          </cell>
          <cell r="BX71">
            <v>24.725000000000001</v>
          </cell>
          <cell r="BY71">
            <v>8.1150000000000002</v>
          </cell>
          <cell r="BZ71">
            <v>19.564</v>
          </cell>
          <cell r="CA71">
            <v>6.51</v>
          </cell>
          <cell r="CB71">
            <v>13.053000000000001</v>
          </cell>
          <cell r="CC71">
            <v>20.901</v>
          </cell>
          <cell r="CD71">
            <v>6.5860000000000003</v>
          </cell>
          <cell r="CE71">
            <v>14.315</v>
          </cell>
          <cell r="CF71">
            <v>63.555</v>
          </cell>
          <cell r="CG71">
            <v>34.262999999999998</v>
          </cell>
          <cell r="CH71">
            <v>29.292000000000002</v>
          </cell>
          <cell r="CI71">
            <v>33.536000000000001</v>
          </cell>
          <cell r="CJ71">
            <v>22.212</v>
          </cell>
          <cell r="CK71">
            <v>11.324</v>
          </cell>
          <cell r="CL71">
            <v>15.97</v>
          </cell>
          <cell r="CM71">
            <v>7.4630000000000001</v>
          </cell>
          <cell r="CN71">
            <v>8.5060000000000002</v>
          </cell>
          <cell r="CO71">
            <v>14.05</v>
          </cell>
          <cell r="CP71">
            <v>4.5880000000000001</v>
          </cell>
          <cell r="CQ71">
            <v>9.4619999999999997</v>
          </cell>
          <cell r="CR71">
            <v>131.02000000000001</v>
          </cell>
          <cell r="CS71">
            <v>66.210999999999999</v>
          </cell>
          <cell r="CT71">
            <v>64.808999999999997</v>
          </cell>
          <cell r="CU71">
            <v>68.188999999999993</v>
          </cell>
          <cell r="CV71">
            <v>41.014000000000003</v>
          </cell>
          <cell r="CW71">
            <v>27.175000000000001</v>
          </cell>
          <cell r="CX71">
            <v>259.25900000000001</v>
          </cell>
          <cell r="CY71">
            <v>133.46600000000001</v>
          </cell>
          <cell r="CZ71">
            <v>125.79300000000001</v>
          </cell>
          <cell r="DA71">
            <v>2106.029</v>
          </cell>
          <cell r="DB71">
            <v>1085.472</v>
          </cell>
          <cell r="DC71">
            <v>1020.557</v>
          </cell>
          <cell r="DD71">
            <v>1691.6320000000001</v>
          </cell>
          <cell r="DE71">
            <v>825.77</v>
          </cell>
          <cell r="DF71">
            <v>865.86199999999997</v>
          </cell>
          <cell r="DG71">
            <v>1625.7329999999999</v>
          </cell>
          <cell r="DH71">
            <v>796.97400000000005</v>
          </cell>
          <cell r="DI71">
            <v>828.75900000000001</v>
          </cell>
          <cell r="DJ71">
            <v>30.66</v>
          </cell>
          <cell r="DK71">
            <v>12.061</v>
          </cell>
          <cell r="DL71">
            <v>18.597999999999999</v>
          </cell>
          <cell r="DM71">
            <v>35.24</v>
          </cell>
          <cell r="DN71">
            <v>16.734999999999999</v>
          </cell>
          <cell r="DO71">
            <v>18.504999999999999</v>
          </cell>
          <cell r="DP71">
            <v>1283.691</v>
          </cell>
          <cell r="DQ71">
            <v>636.79499999999996</v>
          </cell>
          <cell r="DR71">
            <v>646.89499999999998</v>
          </cell>
          <cell r="DS71">
            <v>90.016999999999996</v>
          </cell>
          <cell r="DT71">
            <v>33.018000000000001</v>
          </cell>
          <cell r="DU71">
            <v>56.997999999999998</v>
          </cell>
          <cell r="DV71">
            <v>27.475000000000001</v>
          </cell>
          <cell r="DW71">
            <v>16.716999999999999</v>
          </cell>
          <cell r="DX71">
            <v>10.757999999999999</v>
          </cell>
          <cell r="DY71">
            <v>26.286000000000001</v>
          </cell>
          <cell r="DZ71">
            <v>7.1680000000000001</v>
          </cell>
          <cell r="EA71">
            <v>19.117999999999999</v>
          </cell>
          <cell r="EB71">
            <v>36.255000000000003</v>
          </cell>
          <cell r="EC71">
            <v>9.1329999999999991</v>
          </cell>
          <cell r="ED71">
            <v>27.123000000000001</v>
          </cell>
          <cell r="EE71">
            <v>80.932000000000002</v>
          </cell>
          <cell r="EF71">
            <v>29.175000000000001</v>
          </cell>
          <cell r="EG71">
            <v>51.756999999999998</v>
          </cell>
          <cell r="EH71">
            <v>28.498999999999999</v>
          </cell>
          <cell r="EI71">
            <v>17.635000000000002</v>
          </cell>
          <cell r="EJ71">
            <v>10.863</v>
          </cell>
          <cell r="EK71">
            <v>18.384</v>
          </cell>
          <cell r="EL71">
            <v>4.8650000000000002</v>
          </cell>
          <cell r="EM71">
            <v>13.52</v>
          </cell>
          <cell r="EN71">
            <v>34.048999999999999</v>
          </cell>
          <cell r="EO71">
            <v>6.6760000000000002</v>
          </cell>
          <cell r="EP71">
            <v>27.373000000000001</v>
          </cell>
          <cell r="EQ71">
            <v>236.99299999999999</v>
          </cell>
          <cell r="ER71">
            <v>126.782</v>
          </cell>
          <cell r="ES71">
            <v>110.212</v>
          </cell>
          <cell r="ET71">
            <v>174.15799999999999</v>
          </cell>
          <cell r="EU71">
            <v>84.281000000000006</v>
          </cell>
          <cell r="EV71">
            <v>89.878</v>
          </cell>
          <cell r="EW71">
            <v>1517.4739999999999</v>
          </cell>
          <cell r="EX71">
            <v>741.48900000000003</v>
          </cell>
          <cell r="EY71">
            <v>775.98400000000004</v>
          </cell>
          <cell r="EZ71">
            <v>139.28200000000001</v>
          </cell>
          <cell r="FA71">
            <v>66.905000000000001</v>
          </cell>
          <cell r="FB71">
            <v>72.376999999999995</v>
          </cell>
          <cell r="FC71">
            <v>1552.35</v>
          </cell>
          <cell r="FD71">
            <v>758.86500000000001</v>
          </cell>
          <cell r="FE71">
            <v>793.48500000000001</v>
          </cell>
          <cell r="FF71">
            <v>241.67500000000001</v>
          </cell>
          <cell r="FG71">
            <v>120.661</v>
          </cell>
          <cell r="FH71">
            <v>121.014</v>
          </cell>
          <cell r="FI71">
            <v>102.393</v>
          </cell>
          <cell r="FJ71">
            <v>53.756</v>
          </cell>
          <cell r="FK71">
            <v>48.637</v>
          </cell>
          <cell r="FL71">
            <v>67.516999999999996</v>
          </cell>
          <cell r="FM71">
            <v>36.380000000000003</v>
          </cell>
          <cell r="FN71">
            <v>31.135999999999999</v>
          </cell>
          <cell r="FO71">
            <v>71.766000000000005</v>
          </cell>
          <cell r="FP71">
            <v>30.524999999999999</v>
          </cell>
          <cell r="FQ71">
            <v>41.241</v>
          </cell>
          <cell r="FR71">
            <v>1449.9570000000001</v>
          </cell>
          <cell r="FS71">
            <v>705.10900000000004</v>
          </cell>
          <cell r="FT71">
            <v>744.84799999999996</v>
          </cell>
          <cell r="FU71">
            <v>414.39600000000002</v>
          </cell>
          <cell r="FV71">
            <v>259.702</v>
          </cell>
          <cell r="FW71">
            <v>154.69499999999999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  <cell r="EE72">
            <v>0</v>
          </cell>
          <cell r="EF72">
            <v>0</v>
          </cell>
          <cell r="EG72">
            <v>0</v>
          </cell>
          <cell r="EH72">
            <v>0</v>
          </cell>
          <cell r="EI72">
            <v>0</v>
          </cell>
          <cell r="EJ72">
            <v>0</v>
          </cell>
          <cell r="EK72">
            <v>0</v>
          </cell>
          <cell r="EL72">
            <v>0</v>
          </cell>
          <cell r="EM72">
            <v>0</v>
          </cell>
          <cell r="EN72">
            <v>0</v>
          </cell>
          <cell r="EO72">
            <v>0</v>
          </cell>
          <cell r="EP72">
            <v>0</v>
          </cell>
          <cell r="EQ72">
            <v>0</v>
          </cell>
          <cell r="ER72">
            <v>0</v>
          </cell>
          <cell r="ES72">
            <v>0</v>
          </cell>
          <cell r="ET72">
            <v>0</v>
          </cell>
          <cell r="EU72">
            <v>0</v>
          </cell>
          <cell r="EV72">
            <v>0</v>
          </cell>
          <cell r="EW72">
            <v>0</v>
          </cell>
          <cell r="EX72">
            <v>0</v>
          </cell>
          <cell r="EY72">
            <v>0</v>
          </cell>
          <cell r="EZ72">
            <v>0</v>
          </cell>
          <cell r="FA72">
            <v>0</v>
          </cell>
          <cell r="FB72">
            <v>0</v>
          </cell>
          <cell r="FC72">
            <v>0</v>
          </cell>
          <cell r="FD72">
            <v>0</v>
          </cell>
          <cell r="FE72">
            <v>0</v>
          </cell>
          <cell r="FF72">
            <v>0</v>
          </cell>
          <cell r="FG72">
            <v>0</v>
          </cell>
          <cell r="FH72">
            <v>0</v>
          </cell>
          <cell r="FI72">
            <v>0</v>
          </cell>
          <cell r="FJ72">
            <v>0</v>
          </cell>
          <cell r="FK72">
            <v>0</v>
          </cell>
          <cell r="FL72">
            <v>0</v>
          </cell>
          <cell r="FM72">
            <v>0</v>
          </cell>
          <cell r="FN72">
            <v>0</v>
          </cell>
          <cell r="FO72">
            <v>0</v>
          </cell>
          <cell r="FP72">
            <v>0</v>
          </cell>
          <cell r="FQ72">
            <v>0</v>
          </cell>
          <cell r="FR72">
            <v>0</v>
          </cell>
          <cell r="FS72">
            <v>0</v>
          </cell>
          <cell r="FT72">
            <v>0</v>
          </cell>
          <cell r="FU72">
            <v>0</v>
          </cell>
          <cell r="FV72">
            <v>0</v>
          </cell>
          <cell r="FW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K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0</v>
          </cell>
          <cell r="CP73">
            <v>0</v>
          </cell>
          <cell r="CQ73">
            <v>0</v>
          </cell>
          <cell r="CR73">
            <v>0</v>
          </cell>
          <cell r="CS73">
            <v>0</v>
          </cell>
          <cell r="CT73">
            <v>0</v>
          </cell>
          <cell r="CU73">
            <v>0</v>
          </cell>
          <cell r="CV73">
            <v>0</v>
          </cell>
          <cell r="CW73">
            <v>0</v>
          </cell>
          <cell r="CX73">
            <v>0</v>
          </cell>
          <cell r="CY73">
            <v>0</v>
          </cell>
          <cell r="CZ73">
            <v>0</v>
          </cell>
          <cell r="DA73">
            <v>0</v>
          </cell>
          <cell r="DB73">
            <v>0</v>
          </cell>
          <cell r="DC73">
            <v>0</v>
          </cell>
          <cell r="DD73">
            <v>0</v>
          </cell>
          <cell r="DE73">
            <v>0</v>
          </cell>
          <cell r="DF73">
            <v>0</v>
          </cell>
          <cell r="DG73">
            <v>0</v>
          </cell>
          <cell r="DH73">
            <v>0</v>
          </cell>
          <cell r="DI73">
            <v>0</v>
          </cell>
          <cell r="DJ73">
            <v>0</v>
          </cell>
          <cell r="DK73">
            <v>0</v>
          </cell>
          <cell r="DL73">
            <v>0</v>
          </cell>
          <cell r="DM73">
            <v>0</v>
          </cell>
          <cell r="DN73">
            <v>0</v>
          </cell>
          <cell r="DO73">
            <v>0</v>
          </cell>
          <cell r="DP73">
            <v>0</v>
          </cell>
          <cell r="DQ73">
            <v>0</v>
          </cell>
          <cell r="DR73">
            <v>0</v>
          </cell>
          <cell r="DS73">
            <v>0</v>
          </cell>
          <cell r="DT73">
            <v>0</v>
          </cell>
          <cell r="DU73">
            <v>0</v>
          </cell>
          <cell r="DV73">
            <v>0</v>
          </cell>
          <cell r="DW73">
            <v>0</v>
          </cell>
          <cell r="DX73">
            <v>0</v>
          </cell>
          <cell r="DY73">
            <v>0</v>
          </cell>
          <cell r="DZ73">
            <v>0</v>
          </cell>
          <cell r="EA73">
            <v>0</v>
          </cell>
          <cell r="EB73">
            <v>0</v>
          </cell>
          <cell r="EC73">
            <v>0</v>
          </cell>
          <cell r="ED73">
            <v>0</v>
          </cell>
          <cell r="EE73">
            <v>0</v>
          </cell>
          <cell r="EF73">
            <v>0</v>
          </cell>
          <cell r="EG73">
            <v>0</v>
          </cell>
          <cell r="EH73">
            <v>0</v>
          </cell>
          <cell r="EI73">
            <v>0</v>
          </cell>
          <cell r="EJ73">
            <v>0</v>
          </cell>
          <cell r="EK73">
            <v>0</v>
          </cell>
          <cell r="EL73">
            <v>0</v>
          </cell>
          <cell r="EM73">
            <v>0</v>
          </cell>
          <cell r="EN73">
            <v>0</v>
          </cell>
          <cell r="EO73">
            <v>0</v>
          </cell>
          <cell r="EP73">
            <v>0</v>
          </cell>
          <cell r="EQ73">
            <v>0</v>
          </cell>
          <cell r="ER73">
            <v>0</v>
          </cell>
          <cell r="ES73">
            <v>0</v>
          </cell>
          <cell r="ET73">
            <v>0</v>
          </cell>
          <cell r="EU73">
            <v>0</v>
          </cell>
          <cell r="EV73">
            <v>0</v>
          </cell>
          <cell r="EW73">
            <v>0</v>
          </cell>
          <cell r="EX73">
            <v>0</v>
          </cell>
          <cell r="EY73">
            <v>0</v>
          </cell>
          <cell r="EZ73">
            <v>0</v>
          </cell>
          <cell r="FA73">
            <v>0</v>
          </cell>
          <cell r="FB73">
            <v>0</v>
          </cell>
          <cell r="FC73">
            <v>0</v>
          </cell>
          <cell r="FD73">
            <v>0</v>
          </cell>
          <cell r="FE73">
            <v>0</v>
          </cell>
          <cell r="FF73">
            <v>0</v>
          </cell>
          <cell r="FG73">
            <v>0</v>
          </cell>
          <cell r="FH73">
            <v>0</v>
          </cell>
          <cell r="FI73">
            <v>0</v>
          </cell>
          <cell r="FJ73">
            <v>0</v>
          </cell>
          <cell r="FK73">
            <v>0</v>
          </cell>
          <cell r="FL73">
            <v>0</v>
          </cell>
          <cell r="FM73">
            <v>0</v>
          </cell>
          <cell r="FN73">
            <v>0</v>
          </cell>
          <cell r="FO73">
            <v>0</v>
          </cell>
          <cell r="FP73">
            <v>0</v>
          </cell>
          <cell r="FQ73">
            <v>0</v>
          </cell>
          <cell r="FR73">
            <v>0</v>
          </cell>
          <cell r="FS73">
            <v>0</v>
          </cell>
          <cell r="FT73">
            <v>0</v>
          </cell>
          <cell r="FU73">
            <v>0</v>
          </cell>
          <cell r="FV73">
            <v>0</v>
          </cell>
          <cell r="FW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  <cell r="EE74">
            <v>0</v>
          </cell>
          <cell r="EF74">
            <v>0</v>
          </cell>
          <cell r="EG74">
            <v>0</v>
          </cell>
          <cell r="EH74">
            <v>0</v>
          </cell>
          <cell r="EI74">
            <v>0</v>
          </cell>
          <cell r="EJ74">
            <v>0</v>
          </cell>
          <cell r="EK74">
            <v>0</v>
          </cell>
          <cell r="EL74">
            <v>0</v>
          </cell>
          <cell r="EM74">
            <v>0</v>
          </cell>
          <cell r="EN74">
            <v>0</v>
          </cell>
          <cell r="EO74">
            <v>0</v>
          </cell>
          <cell r="EP74">
            <v>0</v>
          </cell>
          <cell r="EQ74">
            <v>0</v>
          </cell>
          <cell r="ER74">
            <v>0</v>
          </cell>
          <cell r="ES74">
            <v>0</v>
          </cell>
          <cell r="ET74">
            <v>0</v>
          </cell>
          <cell r="EU74">
            <v>0</v>
          </cell>
          <cell r="EV74">
            <v>0</v>
          </cell>
          <cell r="EW74">
            <v>0</v>
          </cell>
          <cell r="EX74">
            <v>0</v>
          </cell>
          <cell r="EY74">
            <v>0</v>
          </cell>
          <cell r="EZ74">
            <v>0</v>
          </cell>
          <cell r="FA74">
            <v>0</v>
          </cell>
          <cell r="FB74">
            <v>0</v>
          </cell>
          <cell r="FC74">
            <v>0</v>
          </cell>
          <cell r="FD74">
            <v>0</v>
          </cell>
          <cell r="FE74">
            <v>0</v>
          </cell>
          <cell r="FF74">
            <v>0</v>
          </cell>
          <cell r="FG74">
            <v>0</v>
          </cell>
          <cell r="FH74">
            <v>0</v>
          </cell>
          <cell r="FI74">
            <v>0</v>
          </cell>
          <cell r="FJ74">
            <v>0</v>
          </cell>
          <cell r="FK74">
            <v>0</v>
          </cell>
          <cell r="FL74">
            <v>0</v>
          </cell>
          <cell r="FM74">
            <v>0</v>
          </cell>
          <cell r="FN74">
            <v>0</v>
          </cell>
          <cell r="FO74">
            <v>0</v>
          </cell>
          <cell r="FP74">
            <v>0</v>
          </cell>
          <cell r="FQ74">
            <v>0</v>
          </cell>
          <cell r="FR74">
            <v>0</v>
          </cell>
          <cell r="FS74">
            <v>0</v>
          </cell>
          <cell r="FT74">
            <v>0</v>
          </cell>
          <cell r="FU74">
            <v>0</v>
          </cell>
          <cell r="FV74">
            <v>0</v>
          </cell>
          <cell r="FW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0</v>
          </cell>
          <cell r="CC75">
            <v>0</v>
          </cell>
          <cell r="CD75">
            <v>0</v>
          </cell>
          <cell r="CE75">
            <v>0</v>
          </cell>
          <cell r="CF75">
            <v>0</v>
          </cell>
          <cell r="CG75">
            <v>0</v>
          </cell>
          <cell r="CH75">
            <v>0</v>
          </cell>
          <cell r="CI75">
            <v>0</v>
          </cell>
          <cell r="CJ75">
            <v>0</v>
          </cell>
          <cell r="CK75">
            <v>0</v>
          </cell>
          <cell r="CL75">
            <v>0</v>
          </cell>
          <cell r="CM75">
            <v>0</v>
          </cell>
          <cell r="CN75">
            <v>0</v>
          </cell>
          <cell r="CO75">
            <v>0</v>
          </cell>
          <cell r="CP75">
            <v>0</v>
          </cell>
          <cell r="CQ75">
            <v>0</v>
          </cell>
          <cell r="CR75">
            <v>0</v>
          </cell>
          <cell r="CS75">
            <v>0</v>
          </cell>
          <cell r="CT75">
            <v>0</v>
          </cell>
          <cell r="CU75">
            <v>0</v>
          </cell>
          <cell r="CV75">
            <v>0</v>
          </cell>
          <cell r="CW75">
            <v>0</v>
          </cell>
          <cell r="CX75">
            <v>0</v>
          </cell>
          <cell r="CY75">
            <v>0</v>
          </cell>
          <cell r="CZ75">
            <v>0</v>
          </cell>
          <cell r="DA75">
            <v>0</v>
          </cell>
          <cell r="DB75">
            <v>0</v>
          </cell>
          <cell r="DC75">
            <v>0</v>
          </cell>
          <cell r="DD75">
            <v>0</v>
          </cell>
          <cell r="DE75">
            <v>0</v>
          </cell>
          <cell r="DF75">
            <v>0</v>
          </cell>
          <cell r="DG75">
            <v>0</v>
          </cell>
          <cell r="DH75">
            <v>0</v>
          </cell>
          <cell r="DI75">
            <v>0</v>
          </cell>
          <cell r="DJ75">
            <v>0</v>
          </cell>
          <cell r="DK75">
            <v>0</v>
          </cell>
          <cell r="DL75">
            <v>0</v>
          </cell>
          <cell r="DM75">
            <v>0</v>
          </cell>
          <cell r="DN75">
            <v>0</v>
          </cell>
          <cell r="DO75">
            <v>0</v>
          </cell>
          <cell r="DP75">
            <v>0</v>
          </cell>
          <cell r="DQ75">
            <v>0</v>
          </cell>
          <cell r="DR75">
            <v>0</v>
          </cell>
          <cell r="DS75">
            <v>0</v>
          </cell>
          <cell r="DT75">
            <v>0</v>
          </cell>
          <cell r="DU75">
            <v>0</v>
          </cell>
          <cell r="DV75">
            <v>0</v>
          </cell>
          <cell r="DW75">
            <v>0</v>
          </cell>
          <cell r="DX75">
            <v>0</v>
          </cell>
          <cell r="DY75">
            <v>0</v>
          </cell>
          <cell r="DZ75">
            <v>0</v>
          </cell>
          <cell r="EA75">
            <v>0</v>
          </cell>
          <cell r="EB75">
            <v>0</v>
          </cell>
          <cell r="EC75">
            <v>0</v>
          </cell>
          <cell r="ED75">
            <v>0</v>
          </cell>
          <cell r="EE75">
            <v>0</v>
          </cell>
          <cell r="EF75">
            <v>0</v>
          </cell>
          <cell r="EG75">
            <v>0</v>
          </cell>
          <cell r="EH75">
            <v>0</v>
          </cell>
          <cell r="EI75">
            <v>0</v>
          </cell>
          <cell r="EJ75">
            <v>0</v>
          </cell>
          <cell r="EK75">
            <v>0</v>
          </cell>
          <cell r="EL75">
            <v>0</v>
          </cell>
          <cell r="EM75">
            <v>0</v>
          </cell>
          <cell r="EN75">
            <v>0</v>
          </cell>
          <cell r="EO75">
            <v>0</v>
          </cell>
          <cell r="EP75">
            <v>0</v>
          </cell>
          <cell r="EQ75">
            <v>0</v>
          </cell>
          <cell r="ER75">
            <v>0</v>
          </cell>
          <cell r="ES75">
            <v>0</v>
          </cell>
          <cell r="ET75">
            <v>0</v>
          </cell>
          <cell r="EU75">
            <v>0</v>
          </cell>
          <cell r="EV75">
            <v>0</v>
          </cell>
          <cell r="EW75">
            <v>0</v>
          </cell>
          <cell r="EX75">
            <v>0</v>
          </cell>
          <cell r="EY75">
            <v>0</v>
          </cell>
          <cell r="EZ75">
            <v>0</v>
          </cell>
          <cell r="FA75">
            <v>0</v>
          </cell>
          <cell r="FB75">
            <v>0</v>
          </cell>
          <cell r="FC75">
            <v>0</v>
          </cell>
          <cell r="FD75">
            <v>0</v>
          </cell>
          <cell r="FE75">
            <v>0</v>
          </cell>
          <cell r="FF75">
            <v>0</v>
          </cell>
          <cell r="FG75">
            <v>0</v>
          </cell>
          <cell r="FH75">
            <v>0</v>
          </cell>
          <cell r="FI75">
            <v>0</v>
          </cell>
          <cell r="FJ75">
            <v>0</v>
          </cell>
          <cell r="FK75">
            <v>0</v>
          </cell>
          <cell r="FL75">
            <v>0</v>
          </cell>
          <cell r="FM75">
            <v>0</v>
          </cell>
          <cell r="FN75">
            <v>0</v>
          </cell>
          <cell r="FO75">
            <v>0</v>
          </cell>
          <cell r="FP75">
            <v>0</v>
          </cell>
          <cell r="FQ75">
            <v>0</v>
          </cell>
          <cell r="FR75">
            <v>0</v>
          </cell>
          <cell r="FS75">
            <v>0</v>
          </cell>
          <cell r="FT75">
            <v>0</v>
          </cell>
          <cell r="FU75">
            <v>0</v>
          </cell>
          <cell r="FV75">
            <v>0</v>
          </cell>
          <cell r="FW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K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  <cell r="CV76">
            <v>0</v>
          </cell>
          <cell r="CW76">
            <v>0</v>
          </cell>
          <cell r="CX76">
            <v>0</v>
          </cell>
          <cell r="CY76">
            <v>0</v>
          </cell>
          <cell r="CZ76">
            <v>0</v>
          </cell>
          <cell r="DA76">
            <v>0</v>
          </cell>
          <cell r="DB76">
            <v>0</v>
          </cell>
          <cell r="DC76">
            <v>0</v>
          </cell>
          <cell r="DD76">
            <v>0</v>
          </cell>
          <cell r="DE76">
            <v>0</v>
          </cell>
          <cell r="DF76">
            <v>0</v>
          </cell>
          <cell r="DG76">
            <v>0</v>
          </cell>
          <cell r="DH76">
            <v>0</v>
          </cell>
          <cell r="DI76">
            <v>0</v>
          </cell>
          <cell r="DJ76">
            <v>0</v>
          </cell>
          <cell r="DK76">
            <v>0</v>
          </cell>
          <cell r="DL76">
            <v>0</v>
          </cell>
          <cell r="DM76">
            <v>0</v>
          </cell>
          <cell r="DN76">
            <v>0</v>
          </cell>
          <cell r="DO76">
            <v>0</v>
          </cell>
          <cell r="DP76">
            <v>0</v>
          </cell>
          <cell r="DQ76">
            <v>0</v>
          </cell>
          <cell r="DR76">
            <v>0</v>
          </cell>
          <cell r="DS76">
            <v>0</v>
          </cell>
          <cell r="DT76">
            <v>0</v>
          </cell>
          <cell r="DU76">
            <v>0</v>
          </cell>
          <cell r="DV76">
            <v>0</v>
          </cell>
          <cell r="DW76">
            <v>0</v>
          </cell>
          <cell r="DX76">
            <v>0</v>
          </cell>
          <cell r="DY76">
            <v>0</v>
          </cell>
          <cell r="DZ76">
            <v>0</v>
          </cell>
          <cell r="EA76">
            <v>0</v>
          </cell>
          <cell r="EB76">
            <v>0</v>
          </cell>
          <cell r="EC76">
            <v>0</v>
          </cell>
          <cell r="ED76">
            <v>0</v>
          </cell>
          <cell r="EE76">
            <v>0</v>
          </cell>
          <cell r="EF76">
            <v>0</v>
          </cell>
          <cell r="EG76">
            <v>0</v>
          </cell>
          <cell r="EH76">
            <v>0</v>
          </cell>
          <cell r="EI76">
            <v>0</v>
          </cell>
          <cell r="EJ76">
            <v>0</v>
          </cell>
          <cell r="EK76">
            <v>0</v>
          </cell>
          <cell r="EL76">
            <v>0</v>
          </cell>
          <cell r="EM76">
            <v>0</v>
          </cell>
          <cell r="EN76">
            <v>0</v>
          </cell>
          <cell r="EO76">
            <v>0</v>
          </cell>
          <cell r="EP76">
            <v>0</v>
          </cell>
          <cell r="EQ76">
            <v>0</v>
          </cell>
          <cell r="ER76">
            <v>0</v>
          </cell>
          <cell r="ES76">
            <v>0</v>
          </cell>
          <cell r="ET76">
            <v>0</v>
          </cell>
          <cell r="EU76">
            <v>0</v>
          </cell>
          <cell r="EV76">
            <v>0</v>
          </cell>
          <cell r="EW76">
            <v>0</v>
          </cell>
          <cell r="EX76">
            <v>0</v>
          </cell>
          <cell r="EY76">
            <v>0</v>
          </cell>
          <cell r="EZ76">
            <v>0</v>
          </cell>
          <cell r="FA76">
            <v>0</v>
          </cell>
          <cell r="FB76">
            <v>0</v>
          </cell>
          <cell r="FC76">
            <v>0</v>
          </cell>
          <cell r="FD76">
            <v>0</v>
          </cell>
          <cell r="FE76">
            <v>0</v>
          </cell>
          <cell r="FF76">
            <v>0</v>
          </cell>
          <cell r="FG76">
            <v>0</v>
          </cell>
          <cell r="FH76">
            <v>0</v>
          </cell>
          <cell r="FI76">
            <v>0</v>
          </cell>
          <cell r="FJ76">
            <v>0</v>
          </cell>
          <cell r="FK76">
            <v>0</v>
          </cell>
          <cell r="FL76">
            <v>0</v>
          </cell>
          <cell r="FM76">
            <v>0</v>
          </cell>
          <cell r="FN76">
            <v>0</v>
          </cell>
          <cell r="FO76">
            <v>0</v>
          </cell>
          <cell r="FP76">
            <v>0</v>
          </cell>
          <cell r="FQ76">
            <v>0</v>
          </cell>
          <cell r="FR76">
            <v>0</v>
          </cell>
          <cell r="FS76">
            <v>0</v>
          </cell>
          <cell r="FT76">
            <v>0</v>
          </cell>
          <cell r="FU76">
            <v>0</v>
          </cell>
          <cell r="FV76">
            <v>0</v>
          </cell>
          <cell r="FW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  <cell r="EE77">
            <v>0</v>
          </cell>
          <cell r="EF77">
            <v>0</v>
          </cell>
          <cell r="EG77">
            <v>0</v>
          </cell>
          <cell r="EH77">
            <v>0</v>
          </cell>
          <cell r="EI77">
            <v>0</v>
          </cell>
          <cell r="EJ77">
            <v>0</v>
          </cell>
          <cell r="EK77">
            <v>0</v>
          </cell>
          <cell r="EL77">
            <v>0</v>
          </cell>
          <cell r="EM77">
            <v>0</v>
          </cell>
          <cell r="EN77">
            <v>0</v>
          </cell>
          <cell r="EO77">
            <v>0</v>
          </cell>
          <cell r="EP77">
            <v>0</v>
          </cell>
          <cell r="EQ77">
            <v>0</v>
          </cell>
          <cell r="ER77">
            <v>0</v>
          </cell>
          <cell r="ES77">
            <v>0</v>
          </cell>
          <cell r="ET77">
            <v>0</v>
          </cell>
          <cell r="EU77">
            <v>0</v>
          </cell>
          <cell r="EV77">
            <v>0</v>
          </cell>
          <cell r="EW77">
            <v>0</v>
          </cell>
          <cell r="EX77">
            <v>0</v>
          </cell>
          <cell r="EY77">
            <v>0</v>
          </cell>
          <cell r="EZ77">
            <v>0</v>
          </cell>
          <cell r="FA77">
            <v>0</v>
          </cell>
          <cell r="FB77">
            <v>0</v>
          </cell>
          <cell r="FC77">
            <v>0</v>
          </cell>
          <cell r="FD77">
            <v>0</v>
          </cell>
          <cell r="FE77">
            <v>0</v>
          </cell>
          <cell r="FF77">
            <v>0</v>
          </cell>
          <cell r="FG77">
            <v>0</v>
          </cell>
          <cell r="FH77">
            <v>0</v>
          </cell>
          <cell r="FI77">
            <v>0</v>
          </cell>
          <cell r="FJ77">
            <v>0</v>
          </cell>
          <cell r="FK77">
            <v>0</v>
          </cell>
          <cell r="FL77">
            <v>0</v>
          </cell>
          <cell r="FM77">
            <v>0</v>
          </cell>
          <cell r="FN77">
            <v>0</v>
          </cell>
          <cell r="FO77">
            <v>0</v>
          </cell>
          <cell r="FP77">
            <v>0</v>
          </cell>
          <cell r="FQ77">
            <v>0</v>
          </cell>
          <cell r="FR77">
            <v>0</v>
          </cell>
          <cell r="FS77">
            <v>0</v>
          </cell>
          <cell r="FT77">
            <v>0</v>
          </cell>
          <cell r="FU77">
            <v>0</v>
          </cell>
          <cell r="FV77">
            <v>0</v>
          </cell>
          <cell r="FW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0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0</v>
          </cell>
          <cell r="CF78">
            <v>0</v>
          </cell>
          <cell r="CG78">
            <v>0</v>
          </cell>
          <cell r="CH78">
            <v>0</v>
          </cell>
          <cell r="CI78">
            <v>0</v>
          </cell>
          <cell r="CJ78">
            <v>0</v>
          </cell>
          <cell r="CK78">
            <v>0</v>
          </cell>
          <cell r="CL78">
            <v>0</v>
          </cell>
          <cell r="CM78">
            <v>0</v>
          </cell>
          <cell r="CN78">
            <v>0</v>
          </cell>
          <cell r="CO78">
            <v>0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>
            <v>0</v>
          </cell>
          <cell r="CV78">
            <v>0</v>
          </cell>
          <cell r="CW78">
            <v>0</v>
          </cell>
          <cell r="CX78">
            <v>0</v>
          </cell>
          <cell r="CY78">
            <v>0</v>
          </cell>
          <cell r="CZ78">
            <v>0</v>
          </cell>
          <cell r="DA78">
            <v>0</v>
          </cell>
          <cell r="DB78">
            <v>0</v>
          </cell>
          <cell r="DC78">
            <v>0</v>
          </cell>
          <cell r="DD78">
            <v>0</v>
          </cell>
          <cell r="DE78">
            <v>0</v>
          </cell>
          <cell r="DF78">
            <v>0</v>
          </cell>
          <cell r="DG78">
            <v>0</v>
          </cell>
          <cell r="DH78">
            <v>0</v>
          </cell>
          <cell r="DI78">
            <v>0</v>
          </cell>
          <cell r="DJ78">
            <v>0</v>
          </cell>
          <cell r="DK78">
            <v>0</v>
          </cell>
          <cell r="DL78">
            <v>0</v>
          </cell>
          <cell r="DM78">
            <v>0</v>
          </cell>
          <cell r="DN78">
            <v>0</v>
          </cell>
          <cell r="DO78">
            <v>0</v>
          </cell>
          <cell r="DP78">
            <v>0</v>
          </cell>
          <cell r="DQ78">
            <v>0</v>
          </cell>
          <cell r="DR78">
            <v>0</v>
          </cell>
          <cell r="DS78">
            <v>0</v>
          </cell>
          <cell r="DT78">
            <v>0</v>
          </cell>
          <cell r="DU78">
            <v>0</v>
          </cell>
          <cell r="DV78">
            <v>0</v>
          </cell>
          <cell r="DW78">
            <v>0</v>
          </cell>
          <cell r="DX78">
            <v>0</v>
          </cell>
          <cell r="DY78">
            <v>0</v>
          </cell>
          <cell r="DZ78">
            <v>0</v>
          </cell>
          <cell r="EA78">
            <v>0</v>
          </cell>
          <cell r="EB78">
            <v>0</v>
          </cell>
          <cell r="EC78">
            <v>0</v>
          </cell>
          <cell r="ED78">
            <v>0</v>
          </cell>
          <cell r="EE78">
            <v>0</v>
          </cell>
          <cell r="EF78">
            <v>0</v>
          </cell>
          <cell r="EG78">
            <v>0</v>
          </cell>
          <cell r="EH78">
            <v>0</v>
          </cell>
          <cell r="EI78">
            <v>0</v>
          </cell>
          <cell r="EJ78">
            <v>0</v>
          </cell>
          <cell r="EK78">
            <v>0</v>
          </cell>
          <cell r="EL78">
            <v>0</v>
          </cell>
          <cell r="EM78">
            <v>0</v>
          </cell>
          <cell r="EN78">
            <v>0</v>
          </cell>
          <cell r="EO78">
            <v>0</v>
          </cell>
          <cell r="EP78">
            <v>0</v>
          </cell>
          <cell r="EQ78">
            <v>0</v>
          </cell>
          <cell r="ER78">
            <v>0</v>
          </cell>
          <cell r="ES78">
            <v>0</v>
          </cell>
          <cell r="ET78">
            <v>0</v>
          </cell>
          <cell r="EU78">
            <v>0</v>
          </cell>
          <cell r="EV78">
            <v>0</v>
          </cell>
          <cell r="EW78">
            <v>0</v>
          </cell>
          <cell r="EX78">
            <v>0</v>
          </cell>
          <cell r="EY78">
            <v>0</v>
          </cell>
          <cell r="EZ78">
            <v>0</v>
          </cell>
          <cell r="FA78">
            <v>0</v>
          </cell>
          <cell r="FB78">
            <v>0</v>
          </cell>
          <cell r="FC78">
            <v>0</v>
          </cell>
          <cell r="FD78">
            <v>0</v>
          </cell>
          <cell r="FE78">
            <v>0</v>
          </cell>
          <cell r="FF78">
            <v>0</v>
          </cell>
          <cell r="FG78">
            <v>0</v>
          </cell>
          <cell r="FH78">
            <v>0</v>
          </cell>
          <cell r="FI78">
            <v>0</v>
          </cell>
          <cell r="FJ78">
            <v>0</v>
          </cell>
          <cell r="FK78">
            <v>0</v>
          </cell>
          <cell r="FL78">
            <v>0</v>
          </cell>
          <cell r="FM78">
            <v>0</v>
          </cell>
          <cell r="FN78">
            <v>0</v>
          </cell>
          <cell r="FO78">
            <v>0</v>
          </cell>
          <cell r="FP78">
            <v>0</v>
          </cell>
          <cell r="FQ78">
            <v>0</v>
          </cell>
          <cell r="FR78">
            <v>0</v>
          </cell>
          <cell r="FS78">
            <v>0</v>
          </cell>
          <cell r="FT78">
            <v>0</v>
          </cell>
          <cell r="FU78">
            <v>0</v>
          </cell>
          <cell r="FV78">
            <v>0</v>
          </cell>
          <cell r="FW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  <cell r="EE79">
            <v>0</v>
          </cell>
          <cell r="EF79">
            <v>0</v>
          </cell>
          <cell r="EG79">
            <v>0</v>
          </cell>
          <cell r="EH79">
            <v>0</v>
          </cell>
          <cell r="EI79">
            <v>0</v>
          </cell>
          <cell r="EJ79">
            <v>0</v>
          </cell>
          <cell r="EK79">
            <v>0</v>
          </cell>
          <cell r="EL79">
            <v>0</v>
          </cell>
          <cell r="EM79">
            <v>0</v>
          </cell>
          <cell r="EN79">
            <v>0</v>
          </cell>
          <cell r="EO79">
            <v>0</v>
          </cell>
          <cell r="EP79">
            <v>0</v>
          </cell>
          <cell r="EQ79">
            <v>0</v>
          </cell>
          <cell r="ER79">
            <v>0</v>
          </cell>
          <cell r="ES79">
            <v>0</v>
          </cell>
          <cell r="ET79">
            <v>0</v>
          </cell>
          <cell r="EU79">
            <v>0</v>
          </cell>
          <cell r="EV79">
            <v>0</v>
          </cell>
          <cell r="EW79">
            <v>0</v>
          </cell>
          <cell r="EX79">
            <v>0</v>
          </cell>
          <cell r="EY79">
            <v>0</v>
          </cell>
          <cell r="EZ79">
            <v>0</v>
          </cell>
          <cell r="FA79">
            <v>0</v>
          </cell>
          <cell r="FB79">
            <v>0</v>
          </cell>
          <cell r="FC79">
            <v>0</v>
          </cell>
          <cell r="FD79">
            <v>0</v>
          </cell>
          <cell r="FE79">
            <v>0</v>
          </cell>
          <cell r="FF79">
            <v>0</v>
          </cell>
          <cell r="FG79">
            <v>0</v>
          </cell>
          <cell r="FH79">
            <v>0</v>
          </cell>
          <cell r="FI79">
            <v>0</v>
          </cell>
          <cell r="FJ79">
            <v>0</v>
          </cell>
          <cell r="FK79">
            <v>0</v>
          </cell>
          <cell r="FL79">
            <v>0</v>
          </cell>
          <cell r="FM79">
            <v>0</v>
          </cell>
          <cell r="FN79">
            <v>0</v>
          </cell>
          <cell r="FO79">
            <v>0</v>
          </cell>
          <cell r="FP79">
            <v>0</v>
          </cell>
          <cell r="FQ79">
            <v>0</v>
          </cell>
          <cell r="FR79">
            <v>0</v>
          </cell>
          <cell r="FS79">
            <v>0</v>
          </cell>
          <cell r="FT79">
            <v>0</v>
          </cell>
          <cell r="FU79">
            <v>0</v>
          </cell>
          <cell r="FV79">
            <v>0</v>
          </cell>
          <cell r="FW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  <cell r="EE80">
            <v>0</v>
          </cell>
          <cell r="EF80">
            <v>0</v>
          </cell>
          <cell r="EG80">
            <v>0</v>
          </cell>
          <cell r="EH80">
            <v>0</v>
          </cell>
          <cell r="EI80">
            <v>0</v>
          </cell>
          <cell r="EJ80">
            <v>0</v>
          </cell>
          <cell r="EK80">
            <v>0</v>
          </cell>
          <cell r="EL80">
            <v>0</v>
          </cell>
          <cell r="EM80">
            <v>0</v>
          </cell>
          <cell r="EN80">
            <v>0</v>
          </cell>
          <cell r="EO80">
            <v>0</v>
          </cell>
          <cell r="EP80">
            <v>0</v>
          </cell>
          <cell r="EQ80">
            <v>0</v>
          </cell>
          <cell r="ER80">
            <v>0</v>
          </cell>
          <cell r="ES80">
            <v>0</v>
          </cell>
          <cell r="ET80">
            <v>0</v>
          </cell>
          <cell r="EU80">
            <v>0</v>
          </cell>
          <cell r="EV80">
            <v>0</v>
          </cell>
          <cell r="EW80">
            <v>0</v>
          </cell>
          <cell r="EX80">
            <v>0</v>
          </cell>
          <cell r="EY80">
            <v>0</v>
          </cell>
          <cell r="EZ80">
            <v>0</v>
          </cell>
          <cell r="FA80">
            <v>0</v>
          </cell>
          <cell r="FB80">
            <v>0</v>
          </cell>
          <cell r="FC80">
            <v>0</v>
          </cell>
          <cell r="FD80">
            <v>0</v>
          </cell>
          <cell r="FE80">
            <v>0</v>
          </cell>
          <cell r="FF80">
            <v>0</v>
          </cell>
          <cell r="FG80">
            <v>0</v>
          </cell>
          <cell r="FH80">
            <v>0</v>
          </cell>
          <cell r="FI80">
            <v>0</v>
          </cell>
          <cell r="FJ80">
            <v>0</v>
          </cell>
          <cell r="FK80">
            <v>0</v>
          </cell>
          <cell r="FL80">
            <v>0</v>
          </cell>
          <cell r="FM80">
            <v>0</v>
          </cell>
          <cell r="FN80">
            <v>0</v>
          </cell>
          <cell r="FO80">
            <v>0</v>
          </cell>
          <cell r="FP80">
            <v>0</v>
          </cell>
          <cell r="FQ80">
            <v>0</v>
          </cell>
          <cell r="FR80">
            <v>0</v>
          </cell>
          <cell r="FS80">
            <v>0</v>
          </cell>
          <cell r="FT80">
            <v>0</v>
          </cell>
          <cell r="FU80">
            <v>0</v>
          </cell>
          <cell r="FV80">
            <v>0</v>
          </cell>
          <cell r="FW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  <cell r="EE81">
            <v>0</v>
          </cell>
          <cell r="EF81">
            <v>0</v>
          </cell>
          <cell r="EG81">
            <v>0</v>
          </cell>
          <cell r="EH81">
            <v>0</v>
          </cell>
          <cell r="EI81">
            <v>0</v>
          </cell>
          <cell r="EJ81">
            <v>0</v>
          </cell>
          <cell r="EK81">
            <v>0</v>
          </cell>
          <cell r="EL81">
            <v>0</v>
          </cell>
          <cell r="EM81">
            <v>0</v>
          </cell>
          <cell r="EN81">
            <v>0</v>
          </cell>
          <cell r="EO81">
            <v>0</v>
          </cell>
          <cell r="EP81">
            <v>0</v>
          </cell>
          <cell r="EQ81">
            <v>0</v>
          </cell>
          <cell r="ER81">
            <v>0</v>
          </cell>
          <cell r="ES81">
            <v>0</v>
          </cell>
          <cell r="ET81">
            <v>0</v>
          </cell>
          <cell r="EU81">
            <v>0</v>
          </cell>
          <cell r="EV81">
            <v>0</v>
          </cell>
          <cell r="EW81">
            <v>0</v>
          </cell>
          <cell r="EX81">
            <v>0</v>
          </cell>
          <cell r="EY81">
            <v>0</v>
          </cell>
          <cell r="EZ81">
            <v>0</v>
          </cell>
          <cell r="FA81">
            <v>0</v>
          </cell>
          <cell r="FB81">
            <v>0</v>
          </cell>
          <cell r="FC81">
            <v>0</v>
          </cell>
          <cell r="FD81">
            <v>0</v>
          </cell>
          <cell r="FE81">
            <v>0</v>
          </cell>
          <cell r="FF81">
            <v>0</v>
          </cell>
          <cell r="FG81">
            <v>0</v>
          </cell>
          <cell r="FH81">
            <v>0</v>
          </cell>
          <cell r="FI81">
            <v>0</v>
          </cell>
          <cell r="FJ81">
            <v>0</v>
          </cell>
          <cell r="FK81">
            <v>0</v>
          </cell>
          <cell r="FL81">
            <v>0</v>
          </cell>
          <cell r="FM81">
            <v>0</v>
          </cell>
          <cell r="FN81">
            <v>0</v>
          </cell>
          <cell r="FO81">
            <v>0</v>
          </cell>
          <cell r="FP81">
            <v>0</v>
          </cell>
          <cell r="FQ81">
            <v>0</v>
          </cell>
          <cell r="FR81">
            <v>0</v>
          </cell>
          <cell r="FS81">
            <v>0</v>
          </cell>
          <cell r="FT81">
            <v>0</v>
          </cell>
          <cell r="FU81">
            <v>0</v>
          </cell>
          <cell r="FV81">
            <v>0</v>
          </cell>
          <cell r="FW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  <cell r="EE82">
            <v>0</v>
          </cell>
          <cell r="EF82">
            <v>0</v>
          </cell>
          <cell r="EG82">
            <v>0</v>
          </cell>
          <cell r="EH82">
            <v>0</v>
          </cell>
          <cell r="EI82">
            <v>0</v>
          </cell>
          <cell r="EJ82">
            <v>0</v>
          </cell>
          <cell r="EK82">
            <v>0</v>
          </cell>
          <cell r="EL82">
            <v>0</v>
          </cell>
          <cell r="EM82">
            <v>0</v>
          </cell>
          <cell r="EN82">
            <v>0</v>
          </cell>
          <cell r="EO82">
            <v>0</v>
          </cell>
          <cell r="EP82">
            <v>0</v>
          </cell>
          <cell r="EQ82">
            <v>0</v>
          </cell>
          <cell r="ER82">
            <v>0</v>
          </cell>
          <cell r="ES82">
            <v>0</v>
          </cell>
          <cell r="ET82">
            <v>0</v>
          </cell>
          <cell r="EU82">
            <v>0</v>
          </cell>
          <cell r="EV82">
            <v>0</v>
          </cell>
          <cell r="EW82">
            <v>0</v>
          </cell>
          <cell r="EX82">
            <v>0</v>
          </cell>
          <cell r="EY82">
            <v>0</v>
          </cell>
          <cell r="EZ82">
            <v>0</v>
          </cell>
          <cell r="FA82">
            <v>0</v>
          </cell>
          <cell r="FB82">
            <v>0</v>
          </cell>
          <cell r="FC82">
            <v>0</v>
          </cell>
          <cell r="FD82">
            <v>0</v>
          </cell>
          <cell r="FE82">
            <v>0</v>
          </cell>
          <cell r="FF82">
            <v>0</v>
          </cell>
          <cell r="FG82">
            <v>0</v>
          </cell>
          <cell r="FH82">
            <v>0</v>
          </cell>
          <cell r="FI82">
            <v>0</v>
          </cell>
          <cell r="FJ82">
            <v>0</v>
          </cell>
          <cell r="FK82">
            <v>0</v>
          </cell>
          <cell r="FL82">
            <v>0</v>
          </cell>
          <cell r="FM82">
            <v>0</v>
          </cell>
          <cell r="FN82">
            <v>0</v>
          </cell>
          <cell r="FO82">
            <v>0</v>
          </cell>
          <cell r="FP82">
            <v>0</v>
          </cell>
          <cell r="FQ82">
            <v>0</v>
          </cell>
          <cell r="FR82">
            <v>0</v>
          </cell>
          <cell r="FS82">
            <v>0</v>
          </cell>
          <cell r="FT82">
            <v>0</v>
          </cell>
          <cell r="FU82">
            <v>0</v>
          </cell>
          <cell r="FV82">
            <v>0</v>
          </cell>
          <cell r="FW82">
            <v>0</v>
          </cell>
        </row>
        <row r="83">
          <cell r="B83">
            <v>192.35400000000001</v>
          </cell>
          <cell r="C83">
            <v>123.80800000000001</v>
          </cell>
          <cell r="D83">
            <v>73.070999999999998</v>
          </cell>
          <cell r="E83">
            <v>50.737000000000002</v>
          </cell>
          <cell r="F83">
            <v>126.583</v>
          </cell>
          <cell r="G83">
            <v>63.576999999999998</v>
          </cell>
          <cell r="H83">
            <v>63.005000000000003</v>
          </cell>
          <cell r="I83">
            <v>129.78899999999999</v>
          </cell>
          <cell r="J83">
            <v>51.176000000000002</v>
          </cell>
          <cell r="K83">
            <v>78.611999999999995</v>
          </cell>
          <cell r="L83">
            <v>1915.328</v>
          </cell>
          <cell r="M83">
            <v>980.49900000000002</v>
          </cell>
          <cell r="N83">
            <v>934.82899999999995</v>
          </cell>
          <cell r="O83">
            <v>546.66399999999999</v>
          </cell>
          <cell r="P83">
            <v>354.99400000000003</v>
          </cell>
          <cell r="Q83">
            <v>191.67</v>
          </cell>
          <cell r="R83">
            <v>296.27300000000002</v>
          </cell>
          <cell r="S83">
            <v>195.369</v>
          </cell>
          <cell r="T83">
            <v>100.904</v>
          </cell>
          <cell r="U83">
            <v>39.29</v>
          </cell>
          <cell r="V83">
            <v>26.827000000000002</v>
          </cell>
          <cell r="W83">
            <v>12.462999999999999</v>
          </cell>
          <cell r="X83">
            <v>8.1340000000000003</v>
          </cell>
          <cell r="Y83">
            <v>6.7519999999999998</v>
          </cell>
          <cell r="Z83">
            <v>1.3819999999999999</v>
          </cell>
          <cell r="AA83">
            <v>22.882999999999999</v>
          </cell>
          <cell r="AB83">
            <v>15.962</v>
          </cell>
          <cell r="AC83">
            <v>6.9210000000000003</v>
          </cell>
          <cell r="AD83">
            <v>8.2729999999999997</v>
          </cell>
          <cell r="AE83">
            <v>4.1130000000000004</v>
          </cell>
          <cell r="AF83">
            <v>4.1609999999999996</v>
          </cell>
          <cell r="AG83">
            <v>71.391999999999996</v>
          </cell>
          <cell r="AH83">
            <v>44.600999999999999</v>
          </cell>
          <cell r="AI83">
            <v>26.791</v>
          </cell>
          <cell r="AJ83">
            <v>20.582000000000001</v>
          </cell>
          <cell r="AK83">
            <v>16.600000000000001</v>
          </cell>
          <cell r="AL83">
            <v>3.9820000000000002</v>
          </cell>
          <cell r="AM83">
            <v>26.803999999999998</v>
          </cell>
          <cell r="AN83">
            <v>20.013000000000002</v>
          </cell>
          <cell r="AO83">
            <v>6.7910000000000004</v>
          </cell>
          <cell r="AP83">
            <v>24.004999999999999</v>
          </cell>
          <cell r="AQ83">
            <v>7.9870000000000001</v>
          </cell>
          <cell r="AR83">
            <v>16.018000000000001</v>
          </cell>
          <cell r="AS83">
            <v>139.709</v>
          </cell>
          <cell r="AT83">
            <v>88.197000000000003</v>
          </cell>
          <cell r="AU83">
            <v>51.512</v>
          </cell>
          <cell r="AV83">
            <v>2596.3530000000001</v>
          </cell>
          <cell r="AW83">
            <v>1341.3340000000001</v>
          </cell>
          <cell r="AX83">
            <v>1255.02</v>
          </cell>
          <cell r="AY83">
            <v>490.89499999999998</v>
          </cell>
          <cell r="AZ83">
            <v>242.14500000000001</v>
          </cell>
          <cell r="BA83">
            <v>248.749</v>
          </cell>
          <cell r="BB83">
            <v>202.863</v>
          </cell>
          <cell r="BC83">
            <v>103.26900000000001</v>
          </cell>
          <cell r="BD83">
            <v>99.593000000000004</v>
          </cell>
          <cell r="BE83">
            <v>86.400999999999996</v>
          </cell>
          <cell r="BF83">
            <v>42.555</v>
          </cell>
          <cell r="BG83">
            <v>43.847000000000001</v>
          </cell>
          <cell r="BH83">
            <v>116.462</v>
          </cell>
          <cell r="BI83">
            <v>60.715000000000003</v>
          </cell>
          <cell r="BJ83">
            <v>55.747</v>
          </cell>
          <cell r="BK83">
            <v>108.575</v>
          </cell>
          <cell r="BL83">
            <v>56.517000000000003</v>
          </cell>
          <cell r="BM83">
            <v>52.058999999999997</v>
          </cell>
          <cell r="BN83">
            <v>92.475999999999999</v>
          </cell>
          <cell r="BO83">
            <v>44.942</v>
          </cell>
          <cell r="BP83">
            <v>47.533999999999999</v>
          </cell>
          <cell r="BQ83">
            <v>61.533000000000001</v>
          </cell>
          <cell r="BR83">
            <v>33.793999999999997</v>
          </cell>
          <cell r="BS83">
            <v>27.739000000000001</v>
          </cell>
          <cell r="BT83">
            <v>80.816999999999993</v>
          </cell>
          <cell r="BU83">
            <v>38.31</v>
          </cell>
          <cell r="BV83">
            <v>42.506999999999998</v>
          </cell>
          <cell r="BW83">
            <v>29.792000000000002</v>
          </cell>
          <cell r="BX83">
            <v>17.286999999999999</v>
          </cell>
          <cell r="BY83">
            <v>12.506</v>
          </cell>
          <cell r="BZ83">
            <v>29.797999999999998</v>
          </cell>
          <cell r="CA83">
            <v>14.597</v>
          </cell>
          <cell r="CB83">
            <v>15.201000000000001</v>
          </cell>
          <cell r="CC83">
            <v>21.227</v>
          </cell>
          <cell r="CD83">
            <v>6.4269999999999996</v>
          </cell>
          <cell r="CE83">
            <v>14.8</v>
          </cell>
          <cell r="CF83">
            <v>60.512</v>
          </cell>
          <cell r="CG83">
            <v>31.164999999999999</v>
          </cell>
          <cell r="CH83">
            <v>29.347999999999999</v>
          </cell>
          <cell r="CI83">
            <v>29.457000000000001</v>
          </cell>
          <cell r="CJ83">
            <v>16.396999999999998</v>
          </cell>
          <cell r="CK83">
            <v>13.058999999999999</v>
          </cell>
          <cell r="CL83">
            <v>18.542000000000002</v>
          </cell>
          <cell r="CM83">
            <v>9.9090000000000007</v>
          </cell>
          <cell r="CN83">
            <v>8.6329999999999991</v>
          </cell>
          <cell r="CO83">
            <v>12.513999999999999</v>
          </cell>
          <cell r="CP83">
            <v>4.8579999999999997</v>
          </cell>
          <cell r="CQ83">
            <v>7.6550000000000002</v>
          </cell>
          <cell r="CR83">
            <v>141.334</v>
          </cell>
          <cell r="CS83">
            <v>68.808000000000007</v>
          </cell>
          <cell r="CT83">
            <v>72.525999999999996</v>
          </cell>
          <cell r="CU83">
            <v>61.529000000000003</v>
          </cell>
          <cell r="CV83">
            <v>34.462000000000003</v>
          </cell>
          <cell r="CW83">
            <v>27.067</v>
          </cell>
          <cell r="CX83">
            <v>288.03199999999998</v>
          </cell>
          <cell r="CY83">
            <v>138.876</v>
          </cell>
          <cell r="CZ83">
            <v>149.15600000000001</v>
          </cell>
          <cell r="DA83">
            <v>2105.4589999999998</v>
          </cell>
          <cell r="DB83">
            <v>1099.1880000000001</v>
          </cell>
          <cell r="DC83">
            <v>1006.271</v>
          </cell>
          <cell r="DD83">
            <v>1688.0029999999999</v>
          </cell>
          <cell r="DE83">
            <v>840.05</v>
          </cell>
          <cell r="DF83">
            <v>847.95299999999997</v>
          </cell>
          <cell r="DG83">
            <v>1605.4559999999999</v>
          </cell>
          <cell r="DH83">
            <v>803.65700000000004</v>
          </cell>
          <cell r="DI83">
            <v>801.79899999999998</v>
          </cell>
          <cell r="DJ83">
            <v>45.774000000000001</v>
          </cell>
          <cell r="DK83">
            <v>20.503</v>
          </cell>
          <cell r="DL83">
            <v>25.271000000000001</v>
          </cell>
          <cell r="DM83">
            <v>35.616999999999997</v>
          </cell>
          <cell r="DN83">
            <v>14.734999999999999</v>
          </cell>
          <cell r="DO83">
            <v>20.882999999999999</v>
          </cell>
          <cell r="DP83">
            <v>1240.547</v>
          </cell>
          <cell r="DQ83">
            <v>622.53800000000001</v>
          </cell>
          <cell r="DR83">
            <v>618.00900000000001</v>
          </cell>
          <cell r="DS83">
            <v>109.732</v>
          </cell>
          <cell r="DT83">
            <v>42.078000000000003</v>
          </cell>
          <cell r="DU83">
            <v>67.655000000000001</v>
          </cell>
          <cell r="DV83">
            <v>28.477</v>
          </cell>
          <cell r="DW83">
            <v>17.968</v>
          </cell>
          <cell r="DX83">
            <v>10.509</v>
          </cell>
          <cell r="DY83">
            <v>41.284999999999997</v>
          </cell>
          <cell r="DZ83">
            <v>12.54</v>
          </cell>
          <cell r="EA83">
            <v>28.745000000000001</v>
          </cell>
          <cell r="EB83">
            <v>39.97</v>
          </cell>
          <cell r="EC83">
            <v>11.569000000000001</v>
          </cell>
          <cell r="ED83">
            <v>28.4</v>
          </cell>
          <cell r="EE83">
            <v>104.261</v>
          </cell>
          <cell r="EF83">
            <v>43.307000000000002</v>
          </cell>
          <cell r="EG83">
            <v>60.954000000000001</v>
          </cell>
          <cell r="EH83">
            <v>33.887999999999998</v>
          </cell>
          <cell r="EI83">
            <v>23.126999999999999</v>
          </cell>
          <cell r="EJ83">
            <v>10.760999999999999</v>
          </cell>
          <cell r="EK83">
            <v>31.972999999999999</v>
          </cell>
          <cell r="EL83">
            <v>11.39</v>
          </cell>
          <cell r="EM83">
            <v>20.582000000000001</v>
          </cell>
          <cell r="EN83">
            <v>38.401000000000003</v>
          </cell>
          <cell r="EO83">
            <v>8.7899999999999991</v>
          </cell>
          <cell r="EP83">
            <v>29.611000000000001</v>
          </cell>
          <cell r="EQ83">
            <v>233.46199999999999</v>
          </cell>
          <cell r="ER83">
            <v>132.12700000000001</v>
          </cell>
          <cell r="ES83">
            <v>101.336</v>
          </cell>
          <cell r="ET83">
            <v>166.035</v>
          </cell>
          <cell r="EU83">
            <v>84.084999999999994</v>
          </cell>
          <cell r="EV83">
            <v>81.95</v>
          </cell>
          <cell r="EW83">
            <v>1521.9680000000001</v>
          </cell>
          <cell r="EX83">
            <v>755.96400000000006</v>
          </cell>
          <cell r="EY83">
            <v>766.00300000000004</v>
          </cell>
          <cell r="EZ83">
            <v>162.25800000000001</v>
          </cell>
          <cell r="FA83">
            <v>70.998999999999995</v>
          </cell>
          <cell r="FB83">
            <v>91.259</v>
          </cell>
          <cell r="FC83">
            <v>1525.7449999999999</v>
          </cell>
          <cell r="FD83">
            <v>769.05100000000004</v>
          </cell>
          <cell r="FE83">
            <v>756.69399999999996</v>
          </cell>
          <cell r="FF83">
            <v>246.15</v>
          </cell>
          <cell r="FG83">
            <v>116.062</v>
          </cell>
          <cell r="FH83">
            <v>130.089</v>
          </cell>
          <cell r="FI83">
            <v>83.891999999999996</v>
          </cell>
          <cell r="FJ83">
            <v>45.063000000000002</v>
          </cell>
          <cell r="FK83">
            <v>38.829000000000001</v>
          </cell>
          <cell r="FL83">
            <v>80.114999999999995</v>
          </cell>
          <cell r="FM83">
            <v>31.975999999999999</v>
          </cell>
          <cell r="FN83">
            <v>48.139000000000003</v>
          </cell>
          <cell r="FO83">
            <v>82.143000000000001</v>
          </cell>
          <cell r="FP83">
            <v>39.023000000000003</v>
          </cell>
          <cell r="FQ83">
            <v>43.12</v>
          </cell>
          <cell r="FR83">
            <v>1441.8520000000001</v>
          </cell>
          <cell r="FS83">
            <v>723.98800000000006</v>
          </cell>
          <cell r="FT83">
            <v>717.86400000000003</v>
          </cell>
          <cell r="FU83">
            <v>417.45600000000002</v>
          </cell>
          <cell r="FV83">
            <v>259.13799999999998</v>
          </cell>
          <cell r="FW83">
            <v>158.31800000000001</v>
          </cell>
        </row>
      </sheetData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abs.gov.au/about/contact-us" TargetMode="External"/><Relationship Id="rId3" Type="http://schemas.openxmlformats.org/officeDocument/2006/relationships/hyperlink" Target="http://www.abs.gov.au/ausstats/abs@.nsf/exnote/6333.0" TargetMode="External"/><Relationship Id="rId7" Type="http://schemas.openxmlformats.org/officeDocument/2006/relationships/hyperlink" Target="mailto:labour.statistics@abs.gov.au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methodologies/participation-job-search-and-mobility-australia-methodology/feb-2022" TargetMode="External"/><Relationship Id="rId5" Type="http://schemas.openxmlformats.org/officeDocument/2006/relationships/hyperlink" Target="https://www.abs.gov.au/statistics/labour/jobs/job-mobility/latest-release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333.0" TargetMode="External"/><Relationship Id="rId9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7D09D-5E46-4331-9439-CAB4F8AF17A4}">
  <dimension ref="A1:E27"/>
  <sheetViews>
    <sheetView showGridLines="0" tabSelected="1" workbookViewId="0">
      <pane ySplit="7" topLeftCell="A8" activePane="bottomLeft" state="frozen"/>
      <selection activeCell="B11" sqref="B11"/>
      <selection pane="bottomLeft"/>
    </sheetView>
  </sheetViews>
  <sheetFormatPr defaultColWidth="7.7109375" defaultRowHeight="15" customHeight="1"/>
  <cols>
    <col min="1" max="1" width="17.85546875" customWidth="1"/>
    <col min="2" max="2" width="9.140625" customWidth="1"/>
    <col min="3" max="3" width="98.85546875" customWidth="1"/>
    <col min="5" max="5" width="11" bestFit="1" customWidth="1"/>
    <col min="12" max="12" width="7.7109375" customWidth="1"/>
    <col min="26" max="26" width="7.7109375" customWidth="1"/>
  </cols>
  <sheetData>
    <row r="1" spans="1:5">
      <c r="A1" s="21"/>
      <c r="B1" s="21"/>
      <c r="C1" s="21"/>
      <c r="D1" s="21"/>
      <c r="E1" s="21"/>
    </row>
    <row r="2" spans="1:5">
      <c r="A2" s="21"/>
      <c r="B2" s="13" t="s">
        <v>4254</v>
      </c>
      <c r="C2" s="12"/>
      <c r="D2" s="12"/>
      <c r="E2" s="12"/>
    </row>
    <row r="3" spans="1:5" ht="12" customHeight="1">
      <c r="A3" s="21"/>
      <c r="B3" s="12"/>
      <c r="C3" s="12"/>
      <c r="D3" s="12"/>
      <c r="E3" s="12"/>
    </row>
    <row r="4" spans="1:5">
      <c r="A4" s="21"/>
      <c r="B4" s="12"/>
      <c r="C4" s="12"/>
      <c r="D4" s="12"/>
      <c r="E4" s="12"/>
    </row>
    <row r="5" spans="1:5" ht="15.75">
      <c r="A5" s="21"/>
      <c r="B5" s="14" t="s">
        <v>4264</v>
      </c>
      <c r="C5" s="21"/>
      <c r="D5" s="21"/>
      <c r="E5" s="21"/>
    </row>
    <row r="6" spans="1:5" ht="15.75" customHeight="1">
      <c r="A6" s="21"/>
      <c r="B6" s="69" t="s">
        <v>4256</v>
      </c>
      <c r="C6" s="69"/>
      <c r="D6" s="69"/>
      <c r="E6" s="69"/>
    </row>
    <row r="7" spans="1:5" ht="15.75" customHeight="1">
      <c r="A7" s="21"/>
      <c r="B7" s="22" t="s">
        <v>4265</v>
      </c>
      <c r="C7" s="21"/>
      <c r="D7" s="21"/>
      <c r="E7" s="21"/>
    </row>
    <row r="8" spans="1:5">
      <c r="A8" s="23"/>
      <c r="B8" s="23"/>
      <c r="C8" s="23"/>
      <c r="D8" s="21"/>
      <c r="E8" s="21"/>
    </row>
    <row r="9" spans="1:5" ht="15.75">
      <c r="A9" s="24"/>
      <c r="B9" s="25" t="s">
        <v>4266</v>
      </c>
      <c r="C9" s="25"/>
      <c r="D9" s="21"/>
      <c r="E9" s="21"/>
    </row>
    <row r="10" spans="1:5">
      <c r="A10" s="24"/>
      <c r="B10" s="26" t="s">
        <v>4267</v>
      </c>
      <c r="C10" s="24"/>
      <c r="D10" s="21"/>
      <c r="E10" s="21"/>
    </row>
    <row r="11" spans="1:5">
      <c r="A11" s="24"/>
      <c r="B11" s="27">
        <v>3.1</v>
      </c>
      <c r="C11" s="28" t="s">
        <v>4268</v>
      </c>
      <c r="D11" s="21"/>
      <c r="E11" s="21"/>
    </row>
    <row r="12" spans="1:5">
      <c r="A12" s="24"/>
      <c r="B12" s="27">
        <v>3.2</v>
      </c>
      <c r="C12" s="28" t="s">
        <v>4269</v>
      </c>
      <c r="D12" s="21"/>
      <c r="E12" s="21"/>
    </row>
    <row r="13" spans="1:5">
      <c r="A13" s="24"/>
      <c r="B13" s="27" t="s">
        <v>4270</v>
      </c>
      <c r="C13" s="28" t="s">
        <v>4271</v>
      </c>
      <c r="D13" s="21"/>
      <c r="E13" s="21"/>
    </row>
    <row r="14" spans="1:5">
      <c r="A14" s="23"/>
      <c r="B14" s="23"/>
      <c r="C14" s="23"/>
      <c r="D14" s="21"/>
      <c r="E14" s="21"/>
    </row>
    <row r="15" spans="1:5" ht="15.75">
      <c r="A15" s="24"/>
      <c r="B15" s="70"/>
      <c r="C15" s="70"/>
      <c r="D15" s="21"/>
      <c r="E15" s="21"/>
    </row>
    <row r="16" spans="1:5" ht="15.75">
      <c r="A16" s="24"/>
      <c r="B16" s="71" t="s">
        <v>4272</v>
      </c>
      <c r="C16" s="71"/>
      <c r="D16" s="21"/>
      <c r="E16" s="21"/>
    </row>
    <row r="17" spans="1:5">
      <c r="A17" s="23"/>
      <c r="B17" s="23"/>
      <c r="C17" s="23"/>
      <c r="D17" s="21"/>
      <c r="E17" s="21"/>
    </row>
    <row r="18" spans="1:5">
      <c r="A18" s="24"/>
      <c r="B18" s="29" t="s">
        <v>4273</v>
      </c>
      <c r="C18" s="24"/>
      <c r="D18" s="21"/>
      <c r="E18" s="21"/>
    </row>
    <row r="19" spans="1:5">
      <c r="A19" s="24"/>
      <c r="B19" s="67" t="s">
        <v>4274</v>
      </c>
      <c r="C19" s="67"/>
      <c r="D19" s="67"/>
      <c r="E19" s="67"/>
    </row>
    <row r="20" spans="1:5">
      <c r="A20" s="24"/>
      <c r="B20" s="67" t="s">
        <v>4275</v>
      </c>
      <c r="C20" s="67"/>
      <c r="D20" s="21"/>
      <c r="E20" s="21"/>
    </row>
    <row r="21" spans="1:5">
      <c r="A21" s="23"/>
      <c r="B21" s="67"/>
      <c r="C21" s="67"/>
      <c r="D21" s="21"/>
      <c r="E21" s="21"/>
    </row>
    <row r="22" spans="1:5">
      <c r="A22" s="23"/>
      <c r="B22" s="15" t="s">
        <v>4257</v>
      </c>
      <c r="C22" s="21"/>
      <c r="D22" s="21"/>
      <c r="E22" s="21"/>
    </row>
    <row r="23" spans="1:5">
      <c r="A23" s="23"/>
      <c r="B23" s="68" t="s">
        <v>4276</v>
      </c>
      <c r="C23" s="68"/>
      <c r="D23" s="68"/>
      <c r="E23" s="68"/>
    </row>
    <row r="24" spans="1:5">
      <c r="A24" s="23"/>
      <c r="B24" s="68" t="s">
        <v>4277</v>
      </c>
      <c r="C24" s="68"/>
      <c r="D24" s="68"/>
      <c r="E24" s="68"/>
    </row>
    <row r="25" spans="1:5">
      <c r="A25" s="23"/>
      <c r="B25" s="21"/>
      <c r="C25" s="21"/>
      <c r="D25" s="21"/>
      <c r="E25" s="21"/>
    </row>
    <row r="26" spans="1:5">
      <c r="A26" s="23"/>
      <c r="B26" s="23"/>
      <c r="C26" s="23"/>
      <c r="D26" s="21"/>
      <c r="E26" s="21"/>
    </row>
    <row r="27" spans="1:5">
      <c r="A27" s="23"/>
      <c r="B27" s="30" t="str">
        <f ca="1">"© Commonwealth of Australia "&amp;YEAR(TODAY())</f>
        <v>© Commonwealth of Australia 2022</v>
      </c>
      <c r="C27" s="24"/>
      <c r="D27" s="21"/>
      <c r="E27" s="21"/>
    </row>
  </sheetData>
  <mergeCells count="9">
    <mergeCell ref="B21:C21"/>
    <mergeCell ref="B23:E23"/>
    <mergeCell ref="B24:E24"/>
    <mergeCell ref="B6:E6"/>
    <mergeCell ref="B15:C15"/>
    <mergeCell ref="B16:C16"/>
    <mergeCell ref="B19:C19"/>
    <mergeCell ref="D19:E19"/>
    <mergeCell ref="B20:C20"/>
  </mergeCells>
  <hyperlinks>
    <hyperlink ref="B16" r:id="rId1" xr:uid="{A3989E1B-E18D-42C7-8B62-A8F9868672FC}"/>
    <hyperlink ref="B13" location="Index!A12" display="Index" xr:uid="{AF724E33-5AD9-4BCD-87BD-DEFFDDA68611}"/>
    <hyperlink ref="B27" r:id="rId2" display="© Commonwealth of Australia 2015" xr:uid="{9E7D3787-0DB1-419D-9F83-214AE688543E}"/>
    <hyperlink ref="B20" r:id="rId3" display="Explanatory Notes" xr:uid="{059BE2F2-0B25-43E7-926D-38E4C4176577}"/>
    <hyperlink ref="B19" r:id="rId4" xr:uid="{3CB5AB31-57CF-4BE9-B8A4-CCD1FD98A7E4}"/>
    <hyperlink ref="B19:C19" r:id="rId5" display="Summary" xr:uid="{09A1E3E1-4D0F-443D-A9A3-A32FB92A13C1}"/>
    <hyperlink ref="B20:C20" r:id="rId6" display="Methodology" xr:uid="{D4ECA653-0785-4C18-8305-0CB73CE71B2F}"/>
    <hyperlink ref="B12" location="'Table 3.2'!C10" display="'Table 3.2'!C10" xr:uid="{47C3BF0B-F1AB-4D01-AE90-759DADC55894}"/>
    <hyperlink ref="B24" r:id="rId7" display="or the Labour Surveys Branch at labour.statistics@abs.gov.au." xr:uid="{2A905DC6-B4F3-42C1-8BB6-2A67C1B0A1A4}"/>
    <hyperlink ref="B23:E23" r:id="rId8" display="For further information about these and related statistics visit www.abs.gov.au/about/contact-us" xr:uid="{4B112FA5-C798-446D-9AFE-C340AE5CC5F6}"/>
    <hyperlink ref="B11" location="'Table 3.1'!C10" display="'Table 3.1'!C10" xr:uid="{42F23EA8-39D2-42CD-8454-79FF1E8BAD58}"/>
  </hyperlinks>
  <pageMargins left="0.7" right="0.7" top="0.75" bottom="0.75" header="0.3" footer="0.3"/>
  <pageSetup paperSize="9" orientation="portrait" r:id="rId9"/>
  <drawing r:id="rId1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2365</v>
      </c>
      <c r="C1" s="3" t="s">
        <v>2366</v>
      </c>
      <c r="D1" s="3" t="s">
        <v>2367</v>
      </c>
      <c r="E1" s="3" t="s">
        <v>2368</v>
      </c>
      <c r="F1" s="3" t="s">
        <v>2369</v>
      </c>
      <c r="G1" s="3" t="s">
        <v>2370</v>
      </c>
      <c r="H1" s="3" t="s">
        <v>2371</v>
      </c>
      <c r="I1" s="3" t="s">
        <v>2372</v>
      </c>
      <c r="J1" s="3" t="s">
        <v>2373</v>
      </c>
      <c r="K1" s="3" t="s">
        <v>2374</v>
      </c>
      <c r="L1" s="3" t="s">
        <v>2375</v>
      </c>
      <c r="M1" s="3" t="s">
        <v>2376</v>
      </c>
      <c r="N1" s="3" t="s">
        <v>2377</v>
      </c>
      <c r="O1" s="3" t="s">
        <v>2378</v>
      </c>
      <c r="P1" s="3" t="s">
        <v>2379</v>
      </c>
      <c r="Q1" s="3" t="s">
        <v>2380</v>
      </c>
      <c r="R1" s="3" t="s">
        <v>2381</v>
      </c>
      <c r="S1" s="3" t="s">
        <v>2382</v>
      </c>
      <c r="T1" s="3" t="s">
        <v>2383</v>
      </c>
      <c r="U1" s="3" t="s">
        <v>2384</v>
      </c>
      <c r="V1" s="3" t="s">
        <v>2385</v>
      </c>
      <c r="W1" s="3" t="s">
        <v>2386</v>
      </c>
      <c r="X1" s="3" t="s">
        <v>2077</v>
      </c>
      <c r="Y1" s="3" t="s">
        <v>2078</v>
      </c>
      <c r="Z1" s="3" t="s">
        <v>2079</v>
      </c>
      <c r="AA1" s="3" t="s">
        <v>2080</v>
      </c>
      <c r="AB1" s="3" t="s">
        <v>2081</v>
      </c>
      <c r="AC1" s="3" t="s">
        <v>2082</v>
      </c>
      <c r="AD1" s="3" t="s">
        <v>2083</v>
      </c>
      <c r="AE1" s="3" t="s">
        <v>2084</v>
      </c>
      <c r="AF1" s="3" t="s">
        <v>2085</v>
      </c>
      <c r="AG1" s="3" t="s">
        <v>2387</v>
      </c>
      <c r="AH1" s="3" t="s">
        <v>2388</v>
      </c>
      <c r="AI1" s="3" t="s">
        <v>2389</v>
      </c>
      <c r="AJ1" s="3" t="s">
        <v>2089</v>
      </c>
      <c r="AK1" s="3" t="s">
        <v>2090</v>
      </c>
      <c r="AL1" s="3" t="s">
        <v>2091</v>
      </c>
      <c r="AM1" s="3" t="s">
        <v>2092</v>
      </c>
      <c r="AN1" s="3" t="s">
        <v>2093</v>
      </c>
      <c r="AO1" s="3" t="s">
        <v>2094</v>
      </c>
      <c r="AP1" s="3" t="s">
        <v>2095</v>
      </c>
      <c r="AQ1" s="3" t="s">
        <v>2096</v>
      </c>
      <c r="AR1" s="3" t="s">
        <v>2097</v>
      </c>
      <c r="AS1" s="3" t="s">
        <v>2098</v>
      </c>
      <c r="AT1" s="3" t="s">
        <v>2099</v>
      </c>
      <c r="AU1" s="3" t="s">
        <v>2100</v>
      </c>
      <c r="AV1" s="3" t="s">
        <v>2390</v>
      </c>
      <c r="AW1" s="3" t="s">
        <v>2391</v>
      </c>
      <c r="AX1" s="3" t="s">
        <v>2392</v>
      </c>
      <c r="AY1" s="3" t="s">
        <v>2393</v>
      </c>
      <c r="AZ1" s="3" t="s">
        <v>2394</v>
      </c>
      <c r="BA1" s="3" t="s">
        <v>2395</v>
      </c>
      <c r="BB1" s="3" t="s">
        <v>2396</v>
      </c>
      <c r="BC1" s="3" t="s">
        <v>2397</v>
      </c>
      <c r="BD1" s="3" t="s">
        <v>2398</v>
      </c>
      <c r="BE1" s="3" t="s">
        <v>2399</v>
      </c>
      <c r="BF1" s="3" t="s">
        <v>2400</v>
      </c>
      <c r="BG1" s="3" t="s">
        <v>2401</v>
      </c>
      <c r="BH1" s="3" t="s">
        <v>2402</v>
      </c>
      <c r="BI1" s="3" t="s">
        <v>2403</v>
      </c>
      <c r="BJ1" s="3" t="s">
        <v>2404</v>
      </c>
      <c r="BK1" s="3" t="s">
        <v>2405</v>
      </c>
      <c r="BL1" s="3" t="s">
        <v>2406</v>
      </c>
      <c r="BM1" s="3" t="s">
        <v>2407</v>
      </c>
      <c r="BN1" s="3" t="s">
        <v>2408</v>
      </c>
      <c r="BO1" s="3" t="s">
        <v>2409</v>
      </c>
      <c r="BP1" s="3" t="s">
        <v>2410</v>
      </c>
      <c r="BQ1" s="3" t="s">
        <v>2411</v>
      </c>
      <c r="BR1" s="3" t="s">
        <v>2412</v>
      </c>
      <c r="BS1" s="3" t="s">
        <v>2413</v>
      </c>
      <c r="BT1" s="3" t="s">
        <v>2414</v>
      </c>
      <c r="BU1" s="3" t="s">
        <v>2415</v>
      </c>
      <c r="BV1" s="3" t="s">
        <v>2416</v>
      </c>
      <c r="BW1" s="3" t="s">
        <v>2417</v>
      </c>
      <c r="BX1" s="3" t="s">
        <v>2418</v>
      </c>
      <c r="BY1" s="3" t="s">
        <v>2419</v>
      </c>
      <c r="BZ1" s="3" t="s">
        <v>2420</v>
      </c>
      <c r="CA1" s="3" t="s">
        <v>2421</v>
      </c>
      <c r="CB1" s="3" t="s">
        <v>2422</v>
      </c>
      <c r="CC1" s="3" t="s">
        <v>2423</v>
      </c>
      <c r="CD1" s="3" t="s">
        <v>2424</v>
      </c>
      <c r="CE1" s="3" t="s">
        <v>2425</v>
      </c>
      <c r="CF1" s="3" t="s">
        <v>2426</v>
      </c>
      <c r="CG1" s="3" t="s">
        <v>2427</v>
      </c>
      <c r="CH1" s="3" t="s">
        <v>2428</v>
      </c>
      <c r="CI1" s="3" t="s">
        <v>2429</v>
      </c>
      <c r="CJ1" s="3" t="s">
        <v>2430</v>
      </c>
      <c r="CK1" s="3" t="s">
        <v>2431</v>
      </c>
      <c r="CL1" s="3" t="s">
        <v>2432</v>
      </c>
      <c r="CM1" s="3" t="s">
        <v>2433</v>
      </c>
      <c r="CN1" s="3" t="s">
        <v>2434</v>
      </c>
      <c r="CO1" s="3" t="s">
        <v>2435</v>
      </c>
      <c r="CP1" s="3" t="s">
        <v>2436</v>
      </c>
      <c r="CQ1" s="3" t="s">
        <v>2437</v>
      </c>
      <c r="CR1" s="3" t="s">
        <v>2438</v>
      </c>
      <c r="CS1" s="3" t="s">
        <v>2439</v>
      </c>
      <c r="CT1" s="3" t="s">
        <v>2440</v>
      </c>
      <c r="CU1" s="3" t="s">
        <v>2441</v>
      </c>
      <c r="CV1" s="3" t="s">
        <v>2442</v>
      </c>
      <c r="CW1" s="3" t="s">
        <v>2443</v>
      </c>
      <c r="CX1" s="3" t="s">
        <v>2444</v>
      </c>
      <c r="CY1" s="3" t="s">
        <v>2445</v>
      </c>
      <c r="CZ1" s="3" t="s">
        <v>2446</v>
      </c>
      <c r="DA1" s="3" t="s">
        <v>2447</v>
      </c>
      <c r="DB1" s="3" t="s">
        <v>2448</v>
      </c>
      <c r="DC1" s="3" t="s">
        <v>2449</v>
      </c>
      <c r="DD1" s="3" t="s">
        <v>2450</v>
      </c>
      <c r="DE1" s="3" t="s">
        <v>2451</v>
      </c>
      <c r="DF1" s="3" t="s">
        <v>2452</v>
      </c>
      <c r="DG1" s="3" t="s">
        <v>2453</v>
      </c>
      <c r="DH1" s="3" t="s">
        <v>2454</v>
      </c>
      <c r="DI1" s="3" t="s">
        <v>2455</v>
      </c>
      <c r="DJ1" s="3" t="s">
        <v>2456</v>
      </c>
      <c r="DK1" s="3" t="s">
        <v>2457</v>
      </c>
      <c r="DL1" s="3" t="s">
        <v>2458</v>
      </c>
      <c r="DM1" s="3" t="s">
        <v>2459</v>
      </c>
      <c r="DN1" s="3" t="s">
        <v>2460</v>
      </c>
      <c r="DO1" s="3" t="s">
        <v>2461</v>
      </c>
      <c r="DP1" s="3" t="s">
        <v>2462</v>
      </c>
      <c r="DQ1" s="3" t="s">
        <v>2463</v>
      </c>
      <c r="DR1" s="3" t="s">
        <v>2464</v>
      </c>
      <c r="DS1" s="3" t="s">
        <v>2465</v>
      </c>
      <c r="DT1" s="3" t="s">
        <v>2466</v>
      </c>
      <c r="DU1" s="3" t="s">
        <v>2467</v>
      </c>
      <c r="DV1" s="3" t="s">
        <v>2468</v>
      </c>
      <c r="DW1" s="3" t="s">
        <v>2469</v>
      </c>
      <c r="DX1" s="3" t="s">
        <v>2470</v>
      </c>
      <c r="DY1" s="3" t="s">
        <v>2471</v>
      </c>
      <c r="DZ1" s="3" t="s">
        <v>2472</v>
      </c>
      <c r="EA1" s="3" t="s">
        <v>2473</v>
      </c>
      <c r="EB1" s="3" t="s">
        <v>2474</v>
      </c>
      <c r="EC1" s="3" t="s">
        <v>2475</v>
      </c>
      <c r="ED1" s="3" t="s">
        <v>2476</v>
      </c>
      <c r="EE1" s="3" t="s">
        <v>2477</v>
      </c>
      <c r="EF1" s="3" t="s">
        <v>2478</v>
      </c>
      <c r="EG1" s="3" t="s">
        <v>2479</v>
      </c>
      <c r="EH1" s="3" t="s">
        <v>2480</v>
      </c>
      <c r="EI1" s="3" t="s">
        <v>2481</v>
      </c>
      <c r="EJ1" s="3" t="s">
        <v>2482</v>
      </c>
      <c r="EK1" s="3" t="s">
        <v>2483</v>
      </c>
      <c r="EL1" s="3" t="s">
        <v>2484</v>
      </c>
      <c r="EM1" s="3" t="s">
        <v>2485</v>
      </c>
      <c r="EN1" s="3" t="s">
        <v>2486</v>
      </c>
      <c r="EO1" s="3" t="s">
        <v>2487</v>
      </c>
      <c r="EP1" s="3" t="s">
        <v>2488</v>
      </c>
      <c r="EQ1" s="3" t="s">
        <v>2489</v>
      </c>
      <c r="ER1" s="3" t="s">
        <v>2490</v>
      </c>
      <c r="ES1" s="3" t="s">
        <v>2491</v>
      </c>
      <c r="ET1" s="3" t="s">
        <v>2492</v>
      </c>
      <c r="EU1" s="3" t="s">
        <v>2493</v>
      </c>
      <c r="EV1" s="3" t="s">
        <v>2494</v>
      </c>
      <c r="EW1" s="3" t="s">
        <v>2495</v>
      </c>
      <c r="EX1" s="3" t="s">
        <v>2496</v>
      </c>
      <c r="EY1" s="3" t="s">
        <v>2497</v>
      </c>
      <c r="EZ1" s="3" t="s">
        <v>2498</v>
      </c>
      <c r="FA1" s="3" t="s">
        <v>2499</v>
      </c>
      <c r="FB1" s="3" t="s">
        <v>2500</v>
      </c>
      <c r="FC1" s="3" t="s">
        <v>2501</v>
      </c>
      <c r="FD1" s="3" t="s">
        <v>2502</v>
      </c>
      <c r="FE1" s="3" t="s">
        <v>2503</v>
      </c>
      <c r="FF1" s="3" t="s">
        <v>2504</v>
      </c>
      <c r="FG1" s="3" t="s">
        <v>2505</v>
      </c>
      <c r="FH1" s="3" t="s">
        <v>2506</v>
      </c>
      <c r="FI1" s="3" t="s">
        <v>2507</v>
      </c>
      <c r="FJ1" s="3" t="s">
        <v>2508</v>
      </c>
      <c r="FK1" s="3" t="s">
        <v>2509</v>
      </c>
      <c r="FL1" s="3" t="s">
        <v>2510</v>
      </c>
      <c r="FM1" s="3" t="s">
        <v>2511</v>
      </c>
      <c r="FN1" s="3" t="s">
        <v>2512</v>
      </c>
      <c r="FO1" s="3" t="s">
        <v>2513</v>
      </c>
      <c r="FP1" s="3" t="s">
        <v>2514</v>
      </c>
      <c r="FQ1" s="3" t="s">
        <v>2515</v>
      </c>
      <c r="FR1" s="3" t="s">
        <v>2516</v>
      </c>
      <c r="FS1" s="3" t="s">
        <v>2517</v>
      </c>
      <c r="FT1" s="3" t="s">
        <v>2518</v>
      </c>
      <c r="FU1" s="3" t="s">
        <v>2519</v>
      </c>
      <c r="FV1" s="3" t="s">
        <v>2520</v>
      </c>
      <c r="FW1" s="3" t="s">
        <v>2521</v>
      </c>
      <c r="FX1" s="3" t="s">
        <v>2522</v>
      </c>
      <c r="FY1" s="3" t="s">
        <v>2523</v>
      </c>
      <c r="FZ1" s="3" t="s">
        <v>2524</v>
      </c>
      <c r="GA1" s="3" t="s">
        <v>2525</v>
      </c>
      <c r="GB1" s="3" t="s">
        <v>2526</v>
      </c>
      <c r="GC1" s="3" t="s">
        <v>2527</v>
      </c>
      <c r="GD1" s="3" t="s">
        <v>2468</v>
      </c>
      <c r="GE1" s="3" t="s">
        <v>2469</v>
      </c>
      <c r="GF1" s="3" t="s">
        <v>2470</v>
      </c>
      <c r="GG1" s="3" t="s">
        <v>2471</v>
      </c>
      <c r="GH1" s="3" t="s">
        <v>2472</v>
      </c>
      <c r="GI1" s="3" t="s">
        <v>2473</v>
      </c>
      <c r="GJ1" s="3" t="s">
        <v>2474</v>
      </c>
      <c r="GK1" s="3" t="s">
        <v>2475</v>
      </c>
      <c r="GL1" s="3" t="s">
        <v>2476</v>
      </c>
      <c r="GM1" s="3" t="s">
        <v>2528</v>
      </c>
      <c r="GN1" s="3" t="s">
        <v>2529</v>
      </c>
      <c r="GO1" s="3" t="s">
        <v>2530</v>
      </c>
      <c r="GP1" s="3" t="s">
        <v>2480</v>
      </c>
      <c r="GQ1" s="3" t="s">
        <v>2481</v>
      </c>
      <c r="GR1" s="3" t="s">
        <v>2482</v>
      </c>
      <c r="GS1" s="3" t="s">
        <v>2483</v>
      </c>
      <c r="GT1" s="3" t="s">
        <v>2484</v>
      </c>
      <c r="GU1" s="3" t="s">
        <v>2485</v>
      </c>
      <c r="GV1" s="3" t="s">
        <v>2486</v>
      </c>
      <c r="GW1" s="3" t="s">
        <v>2487</v>
      </c>
      <c r="GX1" s="3" t="s">
        <v>2488</v>
      </c>
      <c r="GY1" s="3" t="s">
        <v>2489</v>
      </c>
      <c r="GZ1" s="3" t="s">
        <v>2490</v>
      </c>
      <c r="HA1" s="3" t="s">
        <v>2491</v>
      </c>
      <c r="HB1" s="3" t="s">
        <v>2531</v>
      </c>
      <c r="HC1" s="3" t="s">
        <v>2532</v>
      </c>
      <c r="HD1" s="3" t="s">
        <v>2533</v>
      </c>
      <c r="HE1" s="3" t="s">
        <v>2534</v>
      </c>
      <c r="HF1" s="3" t="s">
        <v>2535</v>
      </c>
      <c r="HG1" s="3" t="s">
        <v>2536</v>
      </c>
      <c r="HH1" s="3" t="s">
        <v>2537</v>
      </c>
      <c r="HI1" s="3" t="s">
        <v>2538</v>
      </c>
      <c r="HJ1" s="3" t="s">
        <v>2539</v>
      </c>
      <c r="HK1" s="3" t="s">
        <v>2540</v>
      </c>
      <c r="HL1" s="3" t="s">
        <v>2541</v>
      </c>
      <c r="HM1" s="3" t="s">
        <v>2542</v>
      </c>
      <c r="HN1" s="3" t="s">
        <v>2543</v>
      </c>
      <c r="HO1" s="3" t="s">
        <v>2544</v>
      </c>
      <c r="HP1" s="3" t="s">
        <v>2545</v>
      </c>
      <c r="HQ1" s="3" t="s">
        <v>2546</v>
      </c>
      <c r="HR1" s="3" t="s">
        <v>2547</v>
      </c>
      <c r="HS1" s="3" t="s">
        <v>2548</v>
      </c>
      <c r="HT1" s="3" t="s">
        <v>2549</v>
      </c>
      <c r="HU1" s="3" t="s">
        <v>2550</v>
      </c>
      <c r="HV1" s="3" t="s">
        <v>2551</v>
      </c>
      <c r="HW1" s="3" t="s">
        <v>2552</v>
      </c>
      <c r="HX1" s="3" t="s">
        <v>2553</v>
      </c>
      <c r="HY1" s="3" t="s">
        <v>2554</v>
      </c>
      <c r="HZ1" s="3" t="s">
        <v>2555</v>
      </c>
      <c r="IA1" s="3" t="s">
        <v>2556</v>
      </c>
      <c r="IB1" s="3" t="s">
        <v>2557</v>
      </c>
      <c r="IC1" s="3" t="s">
        <v>2558</v>
      </c>
      <c r="ID1" s="3" t="s">
        <v>2559</v>
      </c>
      <c r="IE1" s="3" t="s">
        <v>2560</v>
      </c>
      <c r="IF1" s="3" t="s">
        <v>2561</v>
      </c>
      <c r="IG1" s="3" t="s">
        <v>2562</v>
      </c>
      <c r="IH1" s="3" t="s">
        <v>2563</v>
      </c>
      <c r="II1" s="3" t="s">
        <v>2564</v>
      </c>
      <c r="IJ1" s="3" t="s">
        <v>2565</v>
      </c>
      <c r="IK1" s="3" t="s">
        <v>2566</v>
      </c>
      <c r="IL1" s="3" t="s">
        <v>2567</v>
      </c>
      <c r="IM1" s="3" t="s">
        <v>2568</v>
      </c>
      <c r="IN1" s="3" t="s">
        <v>2569</v>
      </c>
      <c r="IO1" s="3" t="s">
        <v>2570</v>
      </c>
      <c r="IP1" s="3" t="s">
        <v>2571</v>
      </c>
      <c r="IQ1" s="3" t="s">
        <v>2572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2573</v>
      </c>
      <c r="C10" s="8" t="s">
        <v>2574</v>
      </c>
      <c r="D10" s="8" t="s">
        <v>2575</v>
      </c>
      <c r="E10" s="8" t="s">
        <v>2576</v>
      </c>
      <c r="F10" s="8" t="s">
        <v>2577</v>
      </c>
      <c r="G10" s="8" t="s">
        <v>2578</v>
      </c>
      <c r="H10" s="8" t="s">
        <v>2579</v>
      </c>
      <c r="I10" s="8" t="s">
        <v>2580</v>
      </c>
      <c r="J10" s="8" t="s">
        <v>2581</v>
      </c>
      <c r="K10" s="8" t="s">
        <v>2582</v>
      </c>
      <c r="L10" s="8" t="s">
        <v>2583</v>
      </c>
      <c r="M10" s="8" t="s">
        <v>2584</v>
      </c>
      <c r="N10" s="8" t="s">
        <v>2585</v>
      </c>
      <c r="O10" s="8" t="s">
        <v>2586</v>
      </c>
      <c r="P10" s="8" t="s">
        <v>2587</v>
      </c>
      <c r="Q10" s="8" t="s">
        <v>2588</v>
      </c>
      <c r="R10" s="8" t="s">
        <v>2589</v>
      </c>
      <c r="S10" s="8" t="s">
        <v>2590</v>
      </c>
      <c r="T10" s="8" t="s">
        <v>2591</v>
      </c>
      <c r="U10" s="8" t="s">
        <v>2592</v>
      </c>
      <c r="V10" s="8" t="s">
        <v>2593</v>
      </c>
      <c r="W10" s="8" t="s">
        <v>2594</v>
      </c>
      <c r="X10" s="8" t="s">
        <v>2595</v>
      </c>
      <c r="Y10" s="8" t="s">
        <v>2596</v>
      </c>
      <c r="Z10" s="8" t="s">
        <v>2597</v>
      </c>
      <c r="AA10" s="8" t="s">
        <v>2598</v>
      </c>
      <c r="AB10" s="8" t="s">
        <v>2599</v>
      </c>
      <c r="AC10" s="8" t="s">
        <v>2600</v>
      </c>
      <c r="AD10" s="8" t="s">
        <v>2601</v>
      </c>
      <c r="AE10" s="8" t="s">
        <v>2602</v>
      </c>
      <c r="AF10" s="8" t="s">
        <v>2603</v>
      </c>
      <c r="AG10" s="8" t="s">
        <v>2604</v>
      </c>
      <c r="AH10" s="8" t="s">
        <v>2605</v>
      </c>
      <c r="AI10" s="8" t="s">
        <v>2606</v>
      </c>
      <c r="AJ10" s="8" t="s">
        <v>2607</v>
      </c>
      <c r="AK10" s="8" t="s">
        <v>2608</v>
      </c>
      <c r="AL10" s="8" t="s">
        <v>2609</v>
      </c>
      <c r="AM10" s="8" t="s">
        <v>2610</v>
      </c>
      <c r="AN10" s="8" t="s">
        <v>2611</v>
      </c>
      <c r="AO10" s="8" t="s">
        <v>2612</v>
      </c>
      <c r="AP10" s="8" t="s">
        <v>2613</v>
      </c>
      <c r="AQ10" s="8" t="s">
        <v>2614</v>
      </c>
      <c r="AR10" s="8" t="s">
        <v>2615</v>
      </c>
      <c r="AS10" s="8" t="s">
        <v>2616</v>
      </c>
      <c r="AT10" s="8" t="s">
        <v>2617</v>
      </c>
      <c r="AU10" s="8" t="s">
        <v>2618</v>
      </c>
      <c r="AV10" s="8" t="s">
        <v>2619</v>
      </c>
      <c r="AW10" s="8" t="s">
        <v>2620</v>
      </c>
      <c r="AX10" s="8" t="s">
        <v>2621</v>
      </c>
      <c r="AY10" s="8" t="s">
        <v>2622</v>
      </c>
      <c r="AZ10" s="8" t="s">
        <v>2623</v>
      </c>
      <c r="BA10" s="8" t="s">
        <v>2624</v>
      </c>
      <c r="BB10" s="8" t="s">
        <v>2625</v>
      </c>
      <c r="BC10" s="8" t="s">
        <v>2626</v>
      </c>
      <c r="BD10" s="8" t="s">
        <v>2627</v>
      </c>
      <c r="BE10" s="8" t="s">
        <v>2628</v>
      </c>
      <c r="BF10" s="8" t="s">
        <v>2629</v>
      </c>
      <c r="BG10" s="8" t="s">
        <v>2630</v>
      </c>
      <c r="BH10" s="8" t="s">
        <v>2631</v>
      </c>
      <c r="BI10" s="8" t="s">
        <v>2632</v>
      </c>
      <c r="BJ10" s="8" t="s">
        <v>2633</v>
      </c>
      <c r="BK10" s="8" t="s">
        <v>2634</v>
      </c>
      <c r="BL10" s="8" t="s">
        <v>2635</v>
      </c>
      <c r="BM10" s="8" t="s">
        <v>2636</v>
      </c>
      <c r="BN10" s="8" t="s">
        <v>2637</v>
      </c>
      <c r="BO10" s="8" t="s">
        <v>2638</v>
      </c>
      <c r="BP10" s="8" t="s">
        <v>2639</v>
      </c>
      <c r="BQ10" s="8" t="s">
        <v>2640</v>
      </c>
      <c r="BR10" s="8" t="s">
        <v>2641</v>
      </c>
      <c r="BS10" s="8" t="s">
        <v>2642</v>
      </c>
      <c r="BT10" s="8" t="s">
        <v>2643</v>
      </c>
      <c r="BU10" s="8" t="s">
        <v>2644</v>
      </c>
      <c r="BV10" s="8" t="s">
        <v>2645</v>
      </c>
      <c r="BW10" s="8" t="s">
        <v>2646</v>
      </c>
      <c r="BX10" s="8" t="s">
        <v>2647</v>
      </c>
      <c r="BY10" s="8" t="s">
        <v>2648</v>
      </c>
      <c r="BZ10" s="8" t="s">
        <v>2649</v>
      </c>
      <c r="CA10" s="8" t="s">
        <v>2650</v>
      </c>
      <c r="CB10" s="8" t="s">
        <v>2651</v>
      </c>
      <c r="CC10" s="8" t="s">
        <v>2652</v>
      </c>
      <c r="CD10" s="8" t="s">
        <v>2653</v>
      </c>
      <c r="CE10" s="8" t="s">
        <v>2654</v>
      </c>
      <c r="CF10" s="8" t="s">
        <v>2655</v>
      </c>
      <c r="CG10" s="8" t="s">
        <v>2656</v>
      </c>
      <c r="CH10" s="8" t="s">
        <v>2657</v>
      </c>
      <c r="CI10" s="8" t="s">
        <v>2658</v>
      </c>
      <c r="CJ10" s="8" t="s">
        <v>2659</v>
      </c>
      <c r="CK10" s="8" t="s">
        <v>2660</v>
      </c>
      <c r="CL10" s="8" t="s">
        <v>2661</v>
      </c>
      <c r="CM10" s="8" t="s">
        <v>2662</v>
      </c>
      <c r="CN10" s="8" t="s">
        <v>2663</v>
      </c>
      <c r="CO10" s="8" t="s">
        <v>2664</v>
      </c>
      <c r="CP10" s="8" t="s">
        <v>2665</v>
      </c>
      <c r="CQ10" s="8" t="s">
        <v>2666</v>
      </c>
      <c r="CR10" s="8" t="s">
        <v>2667</v>
      </c>
      <c r="CS10" s="8" t="s">
        <v>2668</v>
      </c>
      <c r="CT10" s="8" t="s">
        <v>2669</v>
      </c>
      <c r="CU10" s="8" t="s">
        <v>2670</v>
      </c>
      <c r="CV10" s="8" t="s">
        <v>2671</v>
      </c>
      <c r="CW10" s="8" t="s">
        <v>2672</v>
      </c>
      <c r="CX10" s="8" t="s">
        <v>2673</v>
      </c>
      <c r="CY10" s="8" t="s">
        <v>2674</v>
      </c>
      <c r="CZ10" s="8" t="s">
        <v>2675</v>
      </c>
      <c r="DA10" s="8" t="s">
        <v>2676</v>
      </c>
      <c r="DB10" s="8" t="s">
        <v>2677</v>
      </c>
      <c r="DC10" s="8" t="s">
        <v>2678</v>
      </c>
      <c r="DD10" s="8" t="s">
        <v>2679</v>
      </c>
      <c r="DE10" s="8" t="s">
        <v>2680</v>
      </c>
      <c r="DF10" s="8" t="s">
        <v>2681</v>
      </c>
      <c r="DG10" s="8" t="s">
        <v>2682</v>
      </c>
      <c r="DH10" s="8" t="s">
        <v>2683</v>
      </c>
      <c r="DI10" s="8" t="s">
        <v>2684</v>
      </c>
      <c r="DJ10" s="8" t="s">
        <v>2685</v>
      </c>
      <c r="DK10" s="8" t="s">
        <v>2686</v>
      </c>
      <c r="DL10" s="8" t="s">
        <v>2687</v>
      </c>
      <c r="DM10" s="8" t="s">
        <v>2688</v>
      </c>
      <c r="DN10" s="8" t="s">
        <v>2689</v>
      </c>
      <c r="DO10" s="8" t="s">
        <v>2690</v>
      </c>
      <c r="DP10" s="8" t="s">
        <v>2691</v>
      </c>
      <c r="DQ10" s="8" t="s">
        <v>2692</v>
      </c>
      <c r="DR10" s="8" t="s">
        <v>2693</v>
      </c>
      <c r="DS10" s="8" t="s">
        <v>2694</v>
      </c>
      <c r="DT10" s="8" t="s">
        <v>2695</v>
      </c>
      <c r="DU10" s="8" t="s">
        <v>2696</v>
      </c>
      <c r="DV10" s="8" t="s">
        <v>2697</v>
      </c>
      <c r="DW10" s="8" t="s">
        <v>2698</v>
      </c>
      <c r="DX10" s="8" t="s">
        <v>2699</v>
      </c>
      <c r="DY10" s="8" t="s">
        <v>2700</v>
      </c>
      <c r="DZ10" s="8" t="s">
        <v>2701</v>
      </c>
      <c r="EA10" s="8" t="s">
        <v>2702</v>
      </c>
      <c r="EB10" s="8" t="s">
        <v>2703</v>
      </c>
      <c r="EC10" s="8" t="s">
        <v>2704</v>
      </c>
      <c r="ED10" s="8" t="s">
        <v>2705</v>
      </c>
      <c r="EE10" s="8" t="s">
        <v>2706</v>
      </c>
      <c r="EF10" s="8" t="s">
        <v>2707</v>
      </c>
      <c r="EG10" s="8" t="s">
        <v>2708</v>
      </c>
      <c r="EH10" s="8" t="s">
        <v>2709</v>
      </c>
      <c r="EI10" s="8" t="s">
        <v>2710</v>
      </c>
      <c r="EJ10" s="8" t="s">
        <v>2711</v>
      </c>
      <c r="EK10" s="8" t="s">
        <v>2712</v>
      </c>
      <c r="EL10" s="8" t="s">
        <v>2713</v>
      </c>
      <c r="EM10" s="8" t="s">
        <v>2714</v>
      </c>
      <c r="EN10" s="8" t="s">
        <v>2715</v>
      </c>
      <c r="EO10" s="8" t="s">
        <v>2716</v>
      </c>
      <c r="EP10" s="8" t="s">
        <v>2717</v>
      </c>
      <c r="EQ10" s="8" t="s">
        <v>2718</v>
      </c>
      <c r="ER10" s="8" t="s">
        <v>2719</v>
      </c>
      <c r="ES10" s="8" t="s">
        <v>2720</v>
      </c>
      <c r="ET10" s="8" t="s">
        <v>2721</v>
      </c>
      <c r="EU10" s="8" t="s">
        <v>2722</v>
      </c>
      <c r="EV10" s="8" t="s">
        <v>2723</v>
      </c>
      <c r="EW10" s="8" t="s">
        <v>2724</v>
      </c>
      <c r="EX10" s="8" t="s">
        <v>2725</v>
      </c>
      <c r="EY10" s="8" t="s">
        <v>2726</v>
      </c>
      <c r="EZ10" s="8" t="s">
        <v>2727</v>
      </c>
      <c r="FA10" s="8" t="s">
        <v>2728</v>
      </c>
      <c r="FB10" s="8" t="s">
        <v>2729</v>
      </c>
      <c r="FC10" s="8" t="s">
        <v>2730</v>
      </c>
      <c r="FD10" s="8" t="s">
        <v>2731</v>
      </c>
      <c r="FE10" s="8" t="s">
        <v>2732</v>
      </c>
      <c r="FF10" s="8" t="s">
        <v>2733</v>
      </c>
      <c r="FG10" s="8" t="s">
        <v>2734</v>
      </c>
      <c r="FH10" s="8" t="s">
        <v>2735</v>
      </c>
      <c r="FI10" s="8" t="s">
        <v>2736</v>
      </c>
      <c r="FJ10" s="8" t="s">
        <v>2737</v>
      </c>
      <c r="FK10" s="8" t="s">
        <v>2738</v>
      </c>
      <c r="FL10" s="8" t="s">
        <v>2739</v>
      </c>
      <c r="FM10" s="8" t="s">
        <v>2740</v>
      </c>
      <c r="FN10" s="8" t="s">
        <v>2741</v>
      </c>
      <c r="FO10" s="8" t="s">
        <v>2742</v>
      </c>
      <c r="FP10" s="8" t="s">
        <v>2743</v>
      </c>
      <c r="FQ10" s="8" t="s">
        <v>2744</v>
      </c>
      <c r="FR10" s="8" t="s">
        <v>2745</v>
      </c>
      <c r="FS10" s="8" t="s">
        <v>2746</v>
      </c>
      <c r="FT10" s="8" t="s">
        <v>2747</v>
      </c>
      <c r="FU10" s="8" t="s">
        <v>2748</v>
      </c>
      <c r="FV10" s="8" t="s">
        <v>2749</v>
      </c>
      <c r="FW10" s="8" t="s">
        <v>2750</v>
      </c>
      <c r="FX10" s="8" t="s">
        <v>2751</v>
      </c>
      <c r="FY10" s="8" t="s">
        <v>2752</v>
      </c>
      <c r="FZ10" s="8" t="s">
        <v>2753</v>
      </c>
      <c r="GA10" s="8" t="s">
        <v>2754</v>
      </c>
      <c r="GB10" s="8" t="s">
        <v>2755</v>
      </c>
      <c r="GC10" s="8" t="s">
        <v>2756</v>
      </c>
      <c r="GD10" s="8" t="s">
        <v>2757</v>
      </c>
      <c r="GE10" s="8" t="s">
        <v>2758</v>
      </c>
      <c r="GF10" s="8" t="s">
        <v>2759</v>
      </c>
      <c r="GG10" s="8" t="s">
        <v>2760</v>
      </c>
      <c r="GH10" s="8" t="s">
        <v>2761</v>
      </c>
      <c r="GI10" s="8" t="s">
        <v>2762</v>
      </c>
      <c r="GJ10" s="8" t="s">
        <v>2763</v>
      </c>
      <c r="GK10" s="8" t="s">
        <v>2764</v>
      </c>
      <c r="GL10" s="8" t="s">
        <v>2765</v>
      </c>
      <c r="GM10" s="8" t="s">
        <v>2766</v>
      </c>
      <c r="GN10" s="8" t="s">
        <v>2767</v>
      </c>
      <c r="GO10" s="8" t="s">
        <v>2768</v>
      </c>
      <c r="GP10" s="8" t="s">
        <v>2769</v>
      </c>
      <c r="GQ10" s="8" t="s">
        <v>2770</v>
      </c>
      <c r="GR10" s="8" t="s">
        <v>2771</v>
      </c>
      <c r="GS10" s="8" t="s">
        <v>2772</v>
      </c>
      <c r="GT10" s="8" t="s">
        <v>2773</v>
      </c>
      <c r="GU10" s="8" t="s">
        <v>2774</v>
      </c>
      <c r="GV10" s="8" t="s">
        <v>2775</v>
      </c>
      <c r="GW10" s="8" t="s">
        <v>2776</v>
      </c>
      <c r="GX10" s="8" t="s">
        <v>2777</v>
      </c>
      <c r="GY10" s="8" t="s">
        <v>2778</v>
      </c>
      <c r="GZ10" s="8" t="s">
        <v>2779</v>
      </c>
      <c r="HA10" s="8" t="s">
        <v>2780</v>
      </c>
      <c r="HB10" s="8" t="s">
        <v>2781</v>
      </c>
      <c r="HC10" s="8" t="s">
        <v>2782</v>
      </c>
      <c r="HD10" s="8" t="s">
        <v>2783</v>
      </c>
      <c r="HE10" s="8" t="s">
        <v>2784</v>
      </c>
      <c r="HF10" s="8" t="s">
        <v>2785</v>
      </c>
      <c r="HG10" s="8" t="s">
        <v>2786</v>
      </c>
      <c r="HH10" s="8" t="s">
        <v>2787</v>
      </c>
      <c r="HI10" s="8" t="s">
        <v>2788</v>
      </c>
      <c r="HJ10" s="8" t="s">
        <v>2789</v>
      </c>
      <c r="HK10" s="8" t="s">
        <v>2790</v>
      </c>
      <c r="HL10" s="8" t="s">
        <v>2791</v>
      </c>
      <c r="HM10" s="8" t="s">
        <v>2792</v>
      </c>
      <c r="HN10" s="8" t="s">
        <v>2793</v>
      </c>
      <c r="HO10" s="8" t="s">
        <v>2794</v>
      </c>
      <c r="HP10" s="8" t="s">
        <v>2795</v>
      </c>
      <c r="HQ10" s="8" t="s">
        <v>2796</v>
      </c>
      <c r="HR10" s="8" t="s">
        <v>2797</v>
      </c>
      <c r="HS10" s="8" t="s">
        <v>2798</v>
      </c>
      <c r="HT10" s="8" t="s">
        <v>2799</v>
      </c>
      <c r="HU10" s="8" t="s">
        <v>2800</v>
      </c>
      <c r="HV10" s="8" t="s">
        <v>2801</v>
      </c>
      <c r="HW10" s="8" t="s">
        <v>2802</v>
      </c>
      <c r="HX10" s="8" t="s">
        <v>2803</v>
      </c>
      <c r="HY10" s="8" t="s">
        <v>2804</v>
      </c>
      <c r="HZ10" s="8" t="s">
        <v>2805</v>
      </c>
      <c r="IA10" s="8" t="s">
        <v>2806</v>
      </c>
      <c r="IB10" s="8" t="s">
        <v>2807</v>
      </c>
      <c r="IC10" s="8" t="s">
        <v>2808</v>
      </c>
      <c r="ID10" s="8" t="s">
        <v>2809</v>
      </c>
      <c r="IE10" s="8" t="s">
        <v>2810</v>
      </c>
      <c r="IF10" s="8" t="s">
        <v>2811</v>
      </c>
      <c r="IG10" s="8" t="s">
        <v>2812</v>
      </c>
      <c r="IH10" s="8" t="s">
        <v>2813</v>
      </c>
      <c r="II10" s="8" t="s">
        <v>2814</v>
      </c>
      <c r="IJ10" s="8" t="s">
        <v>2815</v>
      </c>
      <c r="IK10" s="8" t="s">
        <v>2816</v>
      </c>
      <c r="IL10" s="8" t="s">
        <v>2817</v>
      </c>
      <c r="IM10" s="8" t="s">
        <v>2818</v>
      </c>
      <c r="IN10" s="8" t="s">
        <v>2819</v>
      </c>
      <c r="IO10" s="8" t="s">
        <v>2820</v>
      </c>
      <c r="IP10" s="8" t="s">
        <v>2821</v>
      </c>
      <c r="IQ10" s="8" t="s">
        <v>2822</v>
      </c>
    </row>
    <row r="11" spans="1:251">
      <c r="A11" s="10">
        <v>42036</v>
      </c>
      <c r="B11" s="9">
        <v>181.83099999999999</v>
      </c>
      <c r="C11" s="9">
        <v>113.363</v>
      </c>
      <c r="D11" s="9">
        <v>51.268000000000001</v>
      </c>
      <c r="E11" s="9">
        <v>62.094999999999999</v>
      </c>
      <c r="F11" s="9">
        <v>113.86499999999999</v>
      </c>
      <c r="G11" s="9">
        <v>55.591999999999999</v>
      </c>
      <c r="H11" s="9">
        <v>58.271999999999998</v>
      </c>
      <c r="I11" s="9">
        <v>114.49</v>
      </c>
      <c r="J11" s="9">
        <v>53.026000000000003</v>
      </c>
      <c r="K11" s="9">
        <v>61.463999999999999</v>
      </c>
      <c r="L11" s="9">
        <v>1583.0840000000001</v>
      </c>
      <c r="M11" s="9">
        <v>819.36699999999996</v>
      </c>
      <c r="N11" s="9">
        <v>763.71699999999998</v>
      </c>
      <c r="O11" s="9">
        <v>508.94499999999999</v>
      </c>
      <c r="P11" s="9">
        <v>336.863</v>
      </c>
      <c r="Q11" s="9">
        <v>172.08199999999999</v>
      </c>
      <c r="R11" s="9">
        <v>332.27199999999999</v>
      </c>
      <c r="S11" s="9">
        <v>220.44800000000001</v>
      </c>
      <c r="T11" s="9">
        <v>111.82299999999999</v>
      </c>
      <c r="U11" s="9">
        <v>18.68</v>
      </c>
      <c r="V11" s="9">
        <v>9.782</v>
      </c>
      <c r="W11" s="9">
        <v>8.8989999999999991</v>
      </c>
      <c r="X11" s="9">
        <v>7.58</v>
      </c>
      <c r="Y11" s="9">
        <v>6.5759999999999996</v>
      </c>
      <c r="Z11" s="9">
        <v>1.004</v>
      </c>
      <c r="AA11" s="9">
        <v>5.3739999999999997</v>
      </c>
      <c r="AB11" s="9">
        <v>2.621</v>
      </c>
      <c r="AC11" s="9">
        <v>2.7530000000000001</v>
      </c>
      <c r="AD11" s="9">
        <v>5.7249999999999996</v>
      </c>
      <c r="AE11" s="9">
        <v>0.58399999999999996</v>
      </c>
      <c r="AF11" s="9">
        <v>5.1420000000000003</v>
      </c>
      <c r="AG11" s="9">
        <v>19.771999999999998</v>
      </c>
      <c r="AH11" s="9">
        <v>8.7330000000000005</v>
      </c>
      <c r="AI11" s="9">
        <v>11.039</v>
      </c>
      <c r="AJ11" s="9">
        <v>6.4219999999999997</v>
      </c>
      <c r="AK11" s="9">
        <v>3.21</v>
      </c>
      <c r="AL11" s="9">
        <v>3.2130000000000001</v>
      </c>
      <c r="AM11" s="9">
        <v>5.0259999999999998</v>
      </c>
      <c r="AN11" s="9">
        <v>3.8570000000000002</v>
      </c>
      <c r="AO11" s="9">
        <v>1.169</v>
      </c>
      <c r="AP11" s="9">
        <v>8.3230000000000004</v>
      </c>
      <c r="AQ11" s="9">
        <v>1.6659999999999999</v>
      </c>
      <c r="AR11" s="9">
        <v>6.6580000000000004</v>
      </c>
      <c r="AS11" s="9">
        <v>138.22200000000001</v>
      </c>
      <c r="AT11" s="9">
        <v>97.900999999999996</v>
      </c>
      <c r="AU11" s="9">
        <v>40.320999999999998</v>
      </c>
      <c r="AV11" s="9">
        <v>2328.873</v>
      </c>
      <c r="AW11" s="9">
        <v>1237.1110000000001</v>
      </c>
      <c r="AX11" s="9">
        <v>1091.7619999999999</v>
      </c>
      <c r="AY11" s="9">
        <v>460.83100000000002</v>
      </c>
      <c r="AZ11" s="9">
        <v>231.827</v>
      </c>
      <c r="BA11" s="9">
        <v>229.00399999999999</v>
      </c>
      <c r="BB11" s="9">
        <v>198.65600000000001</v>
      </c>
      <c r="BC11" s="9">
        <v>111.07599999999999</v>
      </c>
      <c r="BD11" s="9">
        <v>87.58</v>
      </c>
      <c r="BE11" s="9">
        <v>82.355999999999995</v>
      </c>
      <c r="BF11" s="9">
        <v>48.158999999999999</v>
      </c>
      <c r="BG11" s="9">
        <v>34.197000000000003</v>
      </c>
      <c r="BH11" s="9">
        <v>115.77200000000001</v>
      </c>
      <c r="BI11" s="9">
        <v>62.387999999999998</v>
      </c>
      <c r="BJ11" s="9">
        <v>53.383000000000003</v>
      </c>
      <c r="BK11" s="9">
        <v>114.10899999999999</v>
      </c>
      <c r="BL11" s="9">
        <v>66.361999999999995</v>
      </c>
      <c r="BM11" s="9">
        <v>47.746000000000002</v>
      </c>
      <c r="BN11" s="9">
        <v>84.548000000000002</v>
      </c>
      <c r="BO11" s="9">
        <v>44.713999999999999</v>
      </c>
      <c r="BP11" s="9">
        <v>39.834000000000003</v>
      </c>
      <c r="BQ11" s="9">
        <v>46.508000000000003</v>
      </c>
      <c r="BR11" s="9">
        <v>27.834</v>
      </c>
      <c r="BS11" s="9">
        <v>18.673999999999999</v>
      </c>
      <c r="BT11" s="9">
        <v>76.787999999999997</v>
      </c>
      <c r="BU11" s="9">
        <v>40.521999999999998</v>
      </c>
      <c r="BV11" s="9">
        <v>36.265000000000001</v>
      </c>
      <c r="BW11" s="9">
        <v>25.867000000000001</v>
      </c>
      <c r="BX11" s="9">
        <v>20.036999999999999</v>
      </c>
      <c r="BY11" s="9">
        <v>5.83</v>
      </c>
      <c r="BZ11" s="9">
        <v>33.878999999999998</v>
      </c>
      <c r="CA11" s="9">
        <v>14.653</v>
      </c>
      <c r="CB11" s="9">
        <v>19.225999999999999</v>
      </c>
      <c r="CC11" s="9">
        <v>17.041</v>
      </c>
      <c r="CD11" s="9">
        <v>5.8319999999999999</v>
      </c>
      <c r="CE11" s="9">
        <v>11.209</v>
      </c>
      <c r="CF11" s="9">
        <v>75.361000000000004</v>
      </c>
      <c r="CG11" s="9">
        <v>42.72</v>
      </c>
      <c r="CH11" s="9">
        <v>32.64</v>
      </c>
      <c r="CI11" s="9">
        <v>45.95</v>
      </c>
      <c r="CJ11" s="9">
        <v>34.515999999999998</v>
      </c>
      <c r="CK11" s="9">
        <v>11.433999999999999</v>
      </c>
      <c r="CL11" s="9">
        <v>18.937999999999999</v>
      </c>
      <c r="CM11" s="9">
        <v>6.9509999999999996</v>
      </c>
      <c r="CN11" s="9">
        <v>11.987</v>
      </c>
      <c r="CO11" s="9">
        <v>10.472</v>
      </c>
      <c r="CP11" s="9">
        <v>1.2529999999999999</v>
      </c>
      <c r="CQ11" s="9">
        <v>9.2189999999999994</v>
      </c>
      <c r="CR11" s="9">
        <v>120.875</v>
      </c>
      <c r="CS11" s="9">
        <v>66.207999999999998</v>
      </c>
      <c r="CT11" s="9">
        <v>54.667999999999999</v>
      </c>
      <c r="CU11" s="9">
        <v>77.781000000000006</v>
      </c>
      <c r="CV11" s="9">
        <v>44.868000000000002</v>
      </c>
      <c r="CW11" s="9">
        <v>32.912999999999997</v>
      </c>
      <c r="CX11" s="9">
        <v>262.17500000000001</v>
      </c>
      <c r="CY11" s="9">
        <v>120.751</v>
      </c>
      <c r="CZ11" s="9">
        <v>141.42400000000001</v>
      </c>
      <c r="DA11" s="9">
        <v>1868.0419999999999</v>
      </c>
      <c r="DB11" s="9">
        <v>1005.284</v>
      </c>
      <c r="DC11" s="9">
        <v>862.75800000000004</v>
      </c>
      <c r="DD11" s="9">
        <v>1521.413</v>
      </c>
      <c r="DE11" s="9">
        <v>798.60199999999998</v>
      </c>
      <c r="DF11" s="9">
        <v>722.81100000000004</v>
      </c>
      <c r="DG11" s="9">
        <v>1457.3979999999999</v>
      </c>
      <c r="DH11" s="9">
        <v>767.61699999999996</v>
      </c>
      <c r="DI11" s="9">
        <v>689.78099999999995</v>
      </c>
      <c r="DJ11" s="9">
        <v>31.783999999999999</v>
      </c>
      <c r="DK11" s="9">
        <v>15.254</v>
      </c>
      <c r="DL11" s="9">
        <v>16.530999999999999</v>
      </c>
      <c r="DM11" s="9">
        <v>32.231000000000002</v>
      </c>
      <c r="DN11" s="9">
        <v>15.731</v>
      </c>
      <c r="DO11" s="9">
        <v>16.5</v>
      </c>
      <c r="DP11" s="9">
        <v>1154.3040000000001</v>
      </c>
      <c r="DQ11" s="9">
        <v>621.529</v>
      </c>
      <c r="DR11" s="9">
        <v>532.77499999999998</v>
      </c>
      <c r="DS11" s="9">
        <v>88.066000000000003</v>
      </c>
      <c r="DT11" s="9">
        <v>34.945999999999998</v>
      </c>
      <c r="DU11" s="9">
        <v>53.12</v>
      </c>
      <c r="DV11" s="9">
        <v>29.234999999999999</v>
      </c>
      <c r="DW11" s="9">
        <v>21.404</v>
      </c>
      <c r="DX11" s="9">
        <v>7.8310000000000004</v>
      </c>
      <c r="DY11" s="9">
        <v>29.611999999999998</v>
      </c>
      <c r="DZ11" s="9">
        <v>8.4789999999999992</v>
      </c>
      <c r="EA11" s="9">
        <v>21.132000000000001</v>
      </c>
      <c r="EB11" s="9">
        <v>29.22</v>
      </c>
      <c r="EC11" s="9">
        <v>5.0620000000000003</v>
      </c>
      <c r="ED11" s="9">
        <v>24.157</v>
      </c>
      <c r="EE11" s="9">
        <v>80.299000000000007</v>
      </c>
      <c r="EF11" s="9">
        <v>34.624000000000002</v>
      </c>
      <c r="EG11" s="9">
        <v>45.673999999999999</v>
      </c>
      <c r="EH11" s="9">
        <v>30.184000000000001</v>
      </c>
      <c r="EI11" s="9">
        <v>23.809000000000001</v>
      </c>
      <c r="EJ11" s="9">
        <v>6.375</v>
      </c>
      <c r="EK11" s="9">
        <v>28.513999999999999</v>
      </c>
      <c r="EL11" s="9">
        <v>5.7190000000000003</v>
      </c>
      <c r="EM11" s="9">
        <v>22.795000000000002</v>
      </c>
      <c r="EN11" s="9">
        <v>21.600999999999999</v>
      </c>
      <c r="EO11" s="9">
        <v>5.0960000000000001</v>
      </c>
      <c r="EP11" s="9">
        <v>16.504999999999999</v>
      </c>
      <c r="EQ11" s="9">
        <v>198.744</v>
      </c>
      <c r="ER11" s="9">
        <v>107.503</v>
      </c>
      <c r="ES11" s="9">
        <v>91.241</v>
      </c>
      <c r="ET11" s="9">
        <v>150.15899999999999</v>
      </c>
      <c r="EU11" s="9">
        <v>76.22</v>
      </c>
      <c r="EV11" s="9">
        <v>73.94</v>
      </c>
      <c r="EW11" s="9">
        <v>1371.2539999999999</v>
      </c>
      <c r="EX11" s="9">
        <v>722.38199999999995</v>
      </c>
      <c r="EY11" s="9">
        <v>648.87199999999996</v>
      </c>
      <c r="EZ11" s="9">
        <v>159.09800000000001</v>
      </c>
      <c r="FA11" s="9">
        <v>74.686999999999998</v>
      </c>
      <c r="FB11" s="9">
        <v>84.412000000000006</v>
      </c>
      <c r="FC11" s="9">
        <v>1362.3150000000001</v>
      </c>
      <c r="FD11" s="9">
        <v>723.91499999999996</v>
      </c>
      <c r="FE11" s="9">
        <v>638.4</v>
      </c>
      <c r="FF11" s="9">
        <v>231.96</v>
      </c>
      <c r="FG11" s="9">
        <v>113.086</v>
      </c>
      <c r="FH11" s="9">
        <v>118.874</v>
      </c>
      <c r="FI11" s="9">
        <v>77.298000000000002</v>
      </c>
      <c r="FJ11" s="9">
        <v>37.820999999999998</v>
      </c>
      <c r="FK11" s="9">
        <v>39.476999999999997</v>
      </c>
      <c r="FL11" s="9">
        <v>72.861000000000004</v>
      </c>
      <c r="FM11" s="9">
        <v>38.399000000000001</v>
      </c>
      <c r="FN11" s="9">
        <v>34.462000000000003</v>
      </c>
      <c r="FO11" s="9">
        <v>81.801000000000002</v>
      </c>
      <c r="FP11" s="9">
        <v>36.866</v>
      </c>
      <c r="FQ11" s="9">
        <v>44.935000000000002</v>
      </c>
      <c r="FR11" s="9">
        <v>1289.454</v>
      </c>
      <c r="FS11" s="9">
        <v>685.51599999999996</v>
      </c>
      <c r="FT11" s="9">
        <v>603.93700000000001</v>
      </c>
      <c r="FU11" s="9">
        <v>346.62799999999999</v>
      </c>
      <c r="FV11" s="9">
        <v>206.68199999999999</v>
      </c>
      <c r="FW11" s="9">
        <v>139.946</v>
      </c>
      <c r="FX11" s="9">
        <v>225.71700000000001</v>
      </c>
      <c r="FY11" s="9">
        <v>134.69800000000001</v>
      </c>
      <c r="FZ11" s="9">
        <v>91.019000000000005</v>
      </c>
      <c r="GA11" s="9">
        <v>11.522</v>
      </c>
      <c r="GB11" s="9">
        <v>6.5960000000000001</v>
      </c>
      <c r="GC11" s="9">
        <v>4.9260000000000002</v>
      </c>
      <c r="GD11" s="9">
        <v>4.7590000000000003</v>
      </c>
      <c r="GE11" s="9">
        <v>3.9390000000000001</v>
      </c>
      <c r="GF11" s="9">
        <v>0.82</v>
      </c>
      <c r="GG11" s="9">
        <v>3.8580000000000001</v>
      </c>
      <c r="GH11" s="9">
        <v>1.732</v>
      </c>
      <c r="GI11" s="9">
        <v>2.1259999999999999</v>
      </c>
      <c r="GJ11" s="9">
        <v>2.9049999999999998</v>
      </c>
      <c r="GK11" s="9">
        <v>0.92500000000000004</v>
      </c>
      <c r="GL11" s="9">
        <v>1.9810000000000001</v>
      </c>
      <c r="GM11" s="9">
        <v>23.463000000000001</v>
      </c>
      <c r="GN11" s="9">
        <v>12.722</v>
      </c>
      <c r="GO11" s="9">
        <v>10.741</v>
      </c>
      <c r="GP11" s="9">
        <v>10.045</v>
      </c>
      <c r="GQ11" s="9">
        <v>5.0090000000000003</v>
      </c>
      <c r="GR11" s="9">
        <v>5.0350000000000001</v>
      </c>
      <c r="GS11" s="9">
        <v>6.4889999999999999</v>
      </c>
      <c r="GT11" s="9">
        <v>3.6989999999999998</v>
      </c>
      <c r="GU11" s="9">
        <v>2.79</v>
      </c>
      <c r="GV11" s="9">
        <v>6.9290000000000003</v>
      </c>
      <c r="GW11" s="9">
        <v>4.0140000000000002</v>
      </c>
      <c r="GX11" s="9">
        <v>2.9159999999999999</v>
      </c>
      <c r="GY11" s="9">
        <v>85.926000000000002</v>
      </c>
      <c r="GZ11" s="9">
        <v>52.665999999999997</v>
      </c>
      <c r="HA11" s="9">
        <v>33.261000000000003</v>
      </c>
      <c r="HB11" s="9">
        <v>797.64</v>
      </c>
      <c r="HC11" s="9">
        <v>428.983</v>
      </c>
      <c r="HD11" s="9">
        <v>368.65699999999998</v>
      </c>
      <c r="HE11" s="9">
        <v>129.55099999999999</v>
      </c>
      <c r="HF11" s="9">
        <v>69.912000000000006</v>
      </c>
      <c r="HG11" s="9">
        <v>59.639000000000003</v>
      </c>
      <c r="HH11" s="9">
        <v>51.713999999999999</v>
      </c>
      <c r="HI11" s="9">
        <v>27.475000000000001</v>
      </c>
      <c r="HJ11" s="9">
        <v>24.239000000000001</v>
      </c>
      <c r="HK11" s="9">
        <v>21.620999999999999</v>
      </c>
      <c r="HL11" s="9">
        <v>12.045</v>
      </c>
      <c r="HM11" s="9">
        <v>9.577</v>
      </c>
      <c r="HN11" s="9">
        <v>30.093</v>
      </c>
      <c r="HO11" s="9">
        <v>15.43</v>
      </c>
      <c r="HP11" s="9">
        <v>14.662000000000001</v>
      </c>
      <c r="HQ11" s="9">
        <v>27.873000000000001</v>
      </c>
      <c r="HR11" s="9">
        <v>15.007</v>
      </c>
      <c r="HS11" s="9">
        <v>12.866</v>
      </c>
      <c r="HT11" s="9">
        <v>23.841000000000001</v>
      </c>
      <c r="HU11" s="9">
        <v>12.468</v>
      </c>
      <c r="HV11" s="9">
        <v>11.372999999999999</v>
      </c>
      <c r="HW11" s="9">
        <v>14.351000000000001</v>
      </c>
      <c r="HX11" s="9">
        <v>9.7360000000000007</v>
      </c>
      <c r="HY11" s="9">
        <v>4.6150000000000002</v>
      </c>
      <c r="HZ11" s="9">
        <v>20.094999999999999</v>
      </c>
      <c r="IA11" s="9">
        <v>10.452</v>
      </c>
      <c r="IB11" s="9">
        <v>9.6430000000000007</v>
      </c>
      <c r="IC11" s="9">
        <v>5.4370000000000003</v>
      </c>
      <c r="ID11" s="9">
        <v>4.6189999999999998</v>
      </c>
      <c r="IE11" s="9">
        <v>0.81799999999999995</v>
      </c>
      <c r="IF11" s="9">
        <v>9.4450000000000003</v>
      </c>
      <c r="IG11" s="9">
        <v>4.7080000000000002</v>
      </c>
      <c r="IH11" s="9">
        <v>4.7370000000000001</v>
      </c>
      <c r="II11" s="9">
        <v>5.2130000000000001</v>
      </c>
      <c r="IJ11" s="9">
        <v>1.125</v>
      </c>
      <c r="IK11" s="9">
        <v>4.0890000000000004</v>
      </c>
      <c r="IL11" s="9">
        <v>17.268000000000001</v>
      </c>
      <c r="IM11" s="9">
        <v>7.2869999999999999</v>
      </c>
      <c r="IN11" s="9">
        <v>9.9809999999999999</v>
      </c>
      <c r="IO11" s="9">
        <v>5.3250000000000002</v>
      </c>
      <c r="IP11" s="9">
        <v>3.863</v>
      </c>
      <c r="IQ11" s="9">
        <v>1.462</v>
      </c>
    </row>
    <row r="12" spans="1:251">
      <c r="A12" s="10">
        <v>42401</v>
      </c>
      <c r="B12" s="9">
        <v>155.60300000000001</v>
      </c>
      <c r="C12" s="9">
        <v>101.74299999999999</v>
      </c>
      <c r="D12" s="9">
        <v>51.908000000000001</v>
      </c>
      <c r="E12" s="9">
        <v>49.835999999999999</v>
      </c>
      <c r="F12" s="9">
        <v>109.962</v>
      </c>
      <c r="G12" s="9">
        <v>60.886000000000003</v>
      </c>
      <c r="H12" s="9">
        <v>49.076000000000001</v>
      </c>
      <c r="I12" s="9">
        <v>109.29300000000001</v>
      </c>
      <c r="J12" s="9">
        <v>52.600999999999999</v>
      </c>
      <c r="K12" s="9">
        <v>56.691000000000003</v>
      </c>
      <c r="L12" s="9">
        <v>1626.886</v>
      </c>
      <c r="M12" s="9">
        <v>824.67100000000005</v>
      </c>
      <c r="N12" s="9">
        <v>802.21500000000003</v>
      </c>
      <c r="O12" s="9">
        <v>533.11099999999999</v>
      </c>
      <c r="P12" s="9">
        <v>357.846</v>
      </c>
      <c r="Q12" s="9">
        <v>175.26400000000001</v>
      </c>
      <c r="R12" s="9">
        <v>341.99599999999998</v>
      </c>
      <c r="S12" s="9">
        <v>235.82599999999999</v>
      </c>
      <c r="T12" s="9">
        <v>106.17</v>
      </c>
      <c r="U12" s="9">
        <v>17.311</v>
      </c>
      <c r="V12" s="9">
        <v>9.827</v>
      </c>
      <c r="W12" s="9">
        <v>7.484</v>
      </c>
      <c r="X12" s="9">
        <v>9.7690000000000001</v>
      </c>
      <c r="Y12" s="9">
        <v>7.0590000000000002</v>
      </c>
      <c r="Z12" s="9">
        <v>2.71</v>
      </c>
      <c r="AA12" s="9">
        <v>3.5609999999999999</v>
      </c>
      <c r="AB12" s="9">
        <v>1.246</v>
      </c>
      <c r="AC12" s="9">
        <v>2.3149999999999999</v>
      </c>
      <c r="AD12" s="9">
        <v>3.9809999999999999</v>
      </c>
      <c r="AE12" s="9">
        <v>1.5209999999999999</v>
      </c>
      <c r="AF12" s="9">
        <v>2.46</v>
      </c>
      <c r="AG12" s="9">
        <v>23.742000000000001</v>
      </c>
      <c r="AH12" s="9">
        <v>16.158000000000001</v>
      </c>
      <c r="AI12" s="9">
        <v>7.585</v>
      </c>
      <c r="AJ12" s="9">
        <v>8.7370000000000001</v>
      </c>
      <c r="AK12" s="9">
        <v>6.5030000000000001</v>
      </c>
      <c r="AL12" s="9">
        <v>2.234</v>
      </c>
      <c r="AM12" s="9">
        <v>6.806</v>
      </c>
      <c r="AN12" s="9">
        <v>4.7809999999999997</v>
      </c>
      <c r="AO12" s="9">
        <v>2.0249999999999999</v>
      </c>
      <c r="AP12" s="9">
        <v>8.1989999999999998</v>
      </c>
      <c r="AQ12" s="9">
        <v>4.8739999999999997</v>
      </c>
      <c r="AR12" s="9">
        <v>3.3250000000000002</v>
      </c>
      <c r="AS12" s="9">
        <v>150.06100000000001</v>
      </c>
      <c r="AT12" s="9">
        <v>96.036000000000001</v>
      </c>
      <c r="AU12" s="9">
        <v>54.024999999999999</v>
      </c>
      <c r="AV12" s="9">
        <v>2378.3389999999999</v>
      </c>
      <c r="AW12" s="9">
        <v>1262.009</v>
      </c>
      <c r="AX12" s="9">
        <v>1116.33</v>
      </c>
      <c r="AY12" s="9">
        <v>439.88900000000001</v>
      </c>
      <c r="AZ12" s="9">
        <v>240.40100000000001</v>
      </c>
      <c r="BA12" s="9">
        <v>199.488</v>
      </c>
      <c r="BB12" s="9">
        <v>179.833</v>
      </c>
      <c r="BC12" s="9">
        <v>106.29</v>
      </c>
      <c r="BD12" s="9">
        <v>73.542000000000002</v>
      </c>
      <c r="BE12" s="9">
        <v>80.63</v>
      </c>
      <c r="BF12" s="9">
        <v>48.151000000000003</v>
      </c>
      <c r="BG12" s="9">
        <v>32.478999999999999</v>
      </c>
      <c r="BH12" s="9">
        <v>99.203000000000003</v>
      </c>
      <c r="BI12" s="9">
        <v>58.139000000000003</v>
      </c>
      <c r="BJ12" s="9">
        <v>41.063000000000002</v>
      </c>
      <c r="BK12" s="9">
        <v>108.27500000000001</v>
      </c>
      <c r="BL12" s="9">
        <v>63.744999999999997</v>
      </c>
      <c r="BM12" s="9">
        <v>44.53</v>
      </c>
      <c r="BN12" s="9">
        <v>71.051000000000002</v>
      </c>
      <c r="BO12" s="9">
        <v>42.039000000000001</v>
      </c>
      <c r="BP12" s="9">
        <v>29.012</v>
      </c>
      <c r="BQ12" s="9">
        <v>48.482999999999997</v>
      </c>
      <c r="BR12" s="9">
        <v>31.527999999999999</v>
      </c>
      <c r="BS12" s="9">
        <v>16.954999999999998</v>
      </c>
      <c r="BT12" s="9">
        <v>60.761000000000003</v>
      </c>
      <c r="BU12" s="9">
        <v>31.632000000000001</v>
      </c>
      <c r="BV12" s="9">
        <v>29.129000000000001</v>
      </c>
      <c r="BW12" s="9">
        <v>24.224</v>
      </c>
      <c r="BX12" s="9">
        <v>16.332999999999998</v>
      </c>
      <c r="BY12" s="9">
        <v>7.891</v>
      </c>
      <c r="BZ12" s="9">
        <v>20.876000000000001</v>
      </c>
      <c r="CA12" s="9">
        <v>9.91</v>
      </c>
      <c r="CB12" s="9">
        <v>10.965999999999999</v>
      </c>
      <c r="CC12" s="9">
        <v>15.661</v>
      </c>
      <c r="CD12" s="9">
        <v>5.3879999999999999</v>
      </c>
      <c r="CE12" s="9">
        <v>10.272</v>
      </c>
      <c r="CF12" s="9">
        <v>70.588999999999999</v>
      </c>
      <c r="CG12" s="9">
        <v>43.13</v>
      </c>
      <c r="CH12" s="9">
        <v>27.459</v>
      </c>
      <c r="CI12" s="9">
        <v>38.329000000000001</v>
      </c>
      <c r="CJ12" s="9">
        <v>28.673999999999999</v>
      </c>
      <c r="CK12" s="9">
        <v>9.6549999999999994</v>
      </c>
      <c r="CL12" s="9">
        <v>17.710999999999999</v>
      </c>
      <c r="CM12" s="9">
        <v>9.48</v>
      </c>
      <c r="CN12" s="9">
        <v>8.2309999999999999</v>
      </c>
      <c r="CO12" s="9">
        <v>14.55</v>
      </c>
      <c r="CP12" s="9">
        <v>4.9770000000000003</v>
      </c>
      <c r="CQ12" s="9">
        <v>9.5730000000000004</v>
      </c>
      <c r="CR12" s="9">
        <v>109.146</v>
      </c>
      <c r="CS12" s="9">
        <v>64.489000000000004</v>
      </c>
      <c r="CT12" s="9">
        <v>44.656999999999996</v>
      </c>
      <c r="CU12" s="9">
        <v>70.686999999999998</v>
      </c>
      <c r="CV12" s="9">
        <v>41.801000000000002</v>
      </c>
      <c r="CW12" s="9">
        <v>28.885000000000002</v>
      </c>
      <c r="CX12" s="9">
        <v>260.05599999999998</v>
      </c>
      <c r="CY12" s="9">
        <v>134.11000000000001</v>
      </c>
      <c r="CZ12" s="9">
        <v>125.946</v>
      </c>
      <c r="DA12" s="9">
        <v>1938.45</v>
      </c>
      <c r="DB12" s="9">
        <v>1021.6079999999999</v>
      </c>
      <c r="DC12" s="9">
        <v>916.84199999999998</v>
      </c>
      <c r="DD12" s="9">
        <v>1570.758</v>
      </c>
      <c r="DE12" s="9">
        <v>791.14599999999996</v>
      </c>
      <c r="DF12" s="9">
        <v>779.61199999999997</v>
      </c>
      <c r="DG12" s="9">
        <v>1500.5</v>
      </c>
      <c r="DH12" s="9">
        <v>761.83900000000006</v>
      </c>
      <c r="DI12" s="9">
        <v>738.66099999999994</v>
      </c>
      <c r="DJ12" s="9">
        <v>37.243000000000002</v>
      </c>
      <c r="DK12" s="9">
        <v>12.708</v>
      </c>
      <c r="DL12" s="9">
        <v>24.535</v>
      </c>
      <c r="DM12" s="9">
        <v>32.470999999999997</v>
      </c>
      <c r="DN12" s="9">
        <v>16.599</v>
      </c>
      <c r="DO12" s="9">
        <v>15.872</v>
      </c>
      <c r="DP12" s="9">
        <v>1223.9760000000001</v>
      </c>
      <c r="DQ12" s="9">
        <v>632.13599999999997</v>
      </c>
      <c r="DR12" s="9">
        <v>591.84</v>
      </c>
      <c r="DS12" s="9">
        <v>83.650999999999996</v>
      </c>
      <c r="DT12" s="9">
        <v>33.058</v>
      </c>
      <c r="DU12" s="9">
        <v>50.594000000000001</v>
      </c>
      <c r="DV12" s="9">
        <v>26.126000000000001</v>
      </c>
      <c r="DW12" s="9">
        <v>18.501999999999999</v>
      </c>
      <c r="DX12" s="9">
        <v>7.6239999999999997</v>
      </c>
      <c r="DY12" s="9">
        <v>29.277000000000001</v>
      </c>
      <c r="DZ12" s="9">
        <v>6.3259999999999996</v>
      </c>
      <c r="EA12" s="9">
        <v>22.951000000000001</v>
      </c>
      <c r="EB12" s="9">
        <v>28.248000000000001</v>
      </c>
      <c r="EC12" s="9">
        <v>8.23</v>
      </c>
      <c r="ED12" s="9">
        <v>20.018000000000001</v>
      </c>
      <c r="EE12" s="9">
        <v>90.230999999999995</v>
      </c>
      <c r="EF12" s="9">
        <v>35.646000000000001</v>
      </c>
      <c r="EG12" s="9">
        <v>54.585999999999999</v>
      </c>
      <c r="EH12" s="9">
        <v>26.693000000000001</v>
      </c>
      <c r="EI12" s="9">
        <v>19.443999999999999</v>
      </c>
      <c r="EJ12" s="9">
        <v>7.2489999999999997</v>
      </c>
      <c r="EK12" s="9">
        <v>25.23</v>
      </c>
      <c r="EL12" s="9">
        <v>7.7389999999999999</v>
      </c>
      <c r="EM12" s="9">
        <v>17.491</v>
      </c>
      <c r="EN12" s="9">
        <v>38.308999999999997</v>
      </c>
      <c r="EO12" s="9">
        <v>8.4640000000000004</v>
      </c>
      <c r="EP12" s="9">
        <v>29.844999999999999</v>
      </c>
      <c r="EQ12" s="9">
        <v>172.898</v>
      </c>
      <c r="ER12" s="9">
        <v>90.305999999999997</v>
      </c>
      <c r="ES12" s="9">
        <v>82.591999999999999</v>
      </c>
      <c r="ET12" s="9">
        <v>155.72800000000001</v>
      </c>
      <c r="EU12" s="9">
        <v>67.575000000000003</v>
      </c>
      <c r="EV12" s="9">
        <v>88.152000000000001</v>
      </c>
      <c r="EW12" s="9">
        <v>1415.03</v>
      </c>
      <c r="EX12" s="9">
        <v>723.57100000000003</v>
      </c>
      <c r="EY12" s="9">
        <v>691.45899999999995</v>
      </c>
      <c r="EZ12" s="9">
        <v>157.00899999999999</v>
      </c>
      <c r="FA12" s="9">
        <v>65.948999999999998</v>
      </c>
      <c r="FB12" s="9">
        <v>91.06</v>
      </c>
      <c r="FC12" s="9">
        <v>1413.749</v>
      </c>
      <c r="FD12" s="9">
        <v>725.197</v>
      </c>
      <c r="FE12" s="9">
        <v>688.55200000000002</v>
      </c>
      <c r="FF12" s="9">
        <v>239.715</v>
      </c>
      <c r="FG12" s="9">
        <v>105.306</v>
      </c>
      <c r="FH12" s="9">
        <v>134.40899999999999</v>
      </c>
      <c r="FI12" s="9">
        <v>73.022000000000006</v>
      </c>
      <c r="FJ12" s="9">
        <v>28.218</v>
      </c>
      <c r="FK12" s="9">
        <v>44.804000000000002</v>
      </c>
      <c r="FL12" s="9">
        <v>82.706000000000003</v>
      </c>
      <c r="FM12" s="9">
        <v>39.356999999999999</v>
      </c>
      <c r="FN12" s="9">
        <v>43.348999999999997</v>
      </c>
      <c r="FO12" s="9">
        <v>83.986999999999995</v>
      </c>
      <c r="FP12" s="9">
        <v>37.731000000000002</v>
      </c>
      <c r="FQ12" s="9">
        <v>46.256</v>
      </c>
      <c r="FR12" s="9">
        <v>1331.0419999999999</v>
      </c>
      <c r="FS12" s="9">
        <v>685.84</v>
      </c>
      <c r="FT12" s="9">
        <v>645.20299999999997</v>
      </c>
      <c r="FU12" s="9">
        <v>367.69200000000001</v>
      </c>
      <c r="FV12" s="9">
        <v>230.46199999999999</v>
      </c>
      <c r="FW12" s="9">
        <v>137.22999999999999</v>
      </c>
      <c r="FX12" s="9">
        <v>251.756</v>
      </c>
      <c r="FY12" s="9">
        <v>155.87899999999999</v>
      </c>
      <c r="FZ12" s="9">
        <v>95.876000000000005</v>
      </c>
      <c r="GA12" s="9">
        <v>14.096</v>
      </c>
      <c r="GB12" s="9">
        <v>7.62</v>
      </c>
      <c r="GC12" s="9">
        <v>6.476</v>
      </c>
      <c r="GD12" s="9">
        <v>7.359</v>
      </c>
      <c r="GE12" s="9">
        <v>5.65</v>
      </c>
      <c r="GF12" s="9">
        <v>1.708</v>
      </c>
      <c r="GG12" s="9">
        <v>2.9980000000000002</v>
      </c>
      <c r="GH12" s="9">
        <v>0.68700000000000006</v>
      </c>
      <c r="GI12" s="9">
        <v>2.3109999999999999</v>
      </c>
      <c r="GJ12" s="9">
        <v>3.7389999999999999</v>
      </c>
      <c r="GK12" s="9">
        <v>1.2829999999999999</v>
      </c>
      <c r="GL12" s="9">
        <v>2.456</v>
      </c>
      <c r="GM12" s="9">
        <v>15.090999999999999</v>
      </c>
      <c r="GN12" s="9">
        <v>8.4209999999999994</v>
      </c>
      <c r="GO12" s="9">
        <v>6.6689999999999996</v>
      </c>
      <c r="GP12" s="9">
        <v>7.5309999999999997</v>
      </c>
      <c r="GQ12" s="9">
        <v>4.8</v>
      </c>
      <c r="GR12" s="9">
        <v>2.7309999999999999</v>
      </c>
      <c r="GS12" s="9">
        <v>4.6189999999999998</v>
      </c>
      <c r="GT12" s="9">
        <v>2.1819999999999999</v>
      </c>
      <c r="GU12" s="9">
        <v>2.4359999999999999</v>
      </c>
      <c r="GV12" s="9">
        <v>2.9409999999999998</v>
      </c>
      <c r="GW12" s="9">
        <v>1.4390000000000001</v>
      </c>
      <c r="GX12" s="9">
        <v>1.502</v>
      </c>
      <c r="GY12" s="9">
        <v>86.75</v>
      </c>
      <c r="GZ12" s="9">
        <v>58.542000000000002</v>
      </c>
      <c r="HA12" s="9">
        <v>28.209</v>
      </c>
      <c r="HB12" s="9">
        <v>804.77200000000005</v>
      </c>
      <c r="HC12" s="9">
        <v>425.02699999999999</v>
      </c>
      <c r="HD12" s="9">
        <v>379.74400000000003</v>
      </c>
      <c r="HE12" s="9">
        <v>137.624</v>
      </c>
      <c r="HF12" s="9">
        <v>70.649000000000001</v>
      </c>
      <c r="HG12" s="9">
        <v>66.975999999999999</v>
      </c>
      <c r="HH12" s="9">
        <v>58.936999999999998</v>
      </c>
      <c r="HI12" s="9">
        <v>31.681999999999999</v>
      </c>
      <c r="HJ12" s="9">
        <v>27.254999999999999</v>
      </c>
      <c r="HK12" s="9">
        <v>25.454999999999998</v>
      </c>
      <c r="HL12" s="9">
        <v>14.407999999999999</v>
      </c>
      <c r="HM12" s="9">
        <v>11.045999999999999</v>
      </c>
      <c r="HN12" s="9">
        <v>33.194000000000003</v>
      </c>
      <c r="HO12" s="9">
        <v>16.986000000000001</v>
      </c>
      <c r="HP12" s="9">
        <v>16.207999999999998</v>
      </c>
      <c r="HQ12" s="9">
        <v>31.73</v>
      </c>
      <c r="HR12" s="9">
        <v>15.381</v>
      </c>
      <c r="HS12" s="9">
        <v>16.349</v>
      </c>
      <c r="HT12" s="9">
        <v>26.917999999999999</v>
      </c>
      <c r="HU12" s="9">
        <v>16.013000000000002</v>
      </c>
      <c r="HV12" s="9">
        <v>10.906000000000001</v>
      </c>
      <c r="HW12" s="9">
        <v>17.693999999999999</v>
      </c>
      <c r="HX12" s="9">
        <v>11.106999999999999</v>
      </c>
      <c r="HY12" s="9">
        <v>6.5869999999999997</v>
      </c>
      <c r="HZ12" s="9">
        <v>20.521000000000001</v>
      </c>
      <c r="IA12" s="9">
        <v>10.994</v>
      </c>
      <c r="IB12" s="9">
        <v>9.5269999999999992</v>
      </c>
      <c r="IC12" s="9">
        <v>5.64</v>
      </c>
      <c r="ID12" s="9">
        <v>4.827</v>
      </c>
      <c r="IE12" s="9">
        <v>0.81299999999999994</v>
      </c>
      <c r="IF12" s="9">
        <v>7.2130000000000001</v>
      </c>
      <c r="IG12" s="9">
        <v>3.7509999999999999</v>
      </c>
      <c r="IH12" s="9">
        <v>3.4620000000000002</v>
      </c>
      <c r="II12" s="9">
        <v>7.6669999999999998</v>
      </c>
      <c r="IJ12" s="9">
        <v>2.4159999999999999</v>
      </c>
      <c r="IK12" s="9">
        <v>5.2510000000000003</v>
      </c>
      <c r="IL12" s="9">
        <v>20.722000000000001</v>
      </c>
      <c r="IM12" s="9">
        <v>9.5809999999999995</v>
      </c>
      <c r="IN12" s="9">
        <v>11.141</v>
      </c>
      <c r="IO12" s="9">
        <v>8.7629999999999999</v>
      </c>
      <c r="IP12" s="9">
        <v>6.03</v>
      </c>
      <c r="IQ12" s="9">
        <v>2.7330000000000001</v>
      </c>
    </row>
    <row r="13" spans="1:251">
      <c r="A13" s="10">
        <v>42767</v>
      </c>
      <c r="B13" s="9">
        <v>150.327</v>
      </c>
      <c r="C13" s="9">
        <v>96.26</v>
      </c>
      <c r="D13" s="9">
        <v>45.67</v>
      </c>
      <c r="E13" s="9">
        <v>50.59</v>
      </c>
      <c r="F13" s="9">
        <v>109.736</v>
      </c>
      <c r="G13" s="9">
        <v>59.777999999999999</v>
      </c>
      <c r="H13" s="9">
        <v>49.957999999999998</v>
      </c>
      <c r="I13" s="9">
        <v>102.971</v>
      </c>
      <c r="J13" s="9">
        <v>53.192</v>
      </c>
      <c r="K13" s="9">
        <v>49.779000000000003</v>
      </c>
      <c r="L13" s="9">
        <v>1745.1959999999999</v>
      </c>
      <c r="M13" s="9">
        <v>868.21</v>
      </c>
      <c r="N13" s="9">
        <v>876.98599999999999</v>
      </c>
      <c r="O13" s="9">
        <v>531.36800000000005</v>
      </c>
      <c r="P13" s="9">
        <v>361.642</v>
      </c>
      <c r="Q13" s="9">
        <v>169.726</v>
      </c>
      <c r="R13" s="9">
        <v>341.21899999999999</v>
      </c>
      <c r="S13" s="9">
        <v>237.09700000000001</v>
      </c>
      <c r="T13" s="9">
        <v>104.122</v>
      </c>
      <c r="U13" s="9">
        <v>22.579000000000001</v>
      </c>
      <c r="V13" s="9">
        <v>11.377000000000001</v>
      </c>
      <c r="W13" s="9">
        <v>11.202</v>
      </c>
      <c r="X13" s="9">
        <v>9.0869999999999997</v>
      </c>
      <c r="Y13" s="9">
        <v>6.4080000000000004</v>
      </c>
      <c r="Z13" s="9">
        <v>2.6789999999999998</v>
      </c>
      <c r="AA13" s="9">
        <v>2.77</v>
      </c>
      <c r="AB13" s="9">
        <v>2.2280000000000002</v>
      </c>
      <c r="AC13" s="9">
        <v>0.54200000000000004</v>
      </c>
      <c r="AD13" s="9">
        <v>10.723000000000001</v>
      </c>
      <c r="AE13" s="9">
        <v>2.742</v>
      </c>
      <c r="AF13" s="9">
        <v>7.9809999999999999</v>
      </c>
      <c r="AG13" s="9">
        <v>24.111999999999998</v>
      </c>
      <c r="AH13" s="9">
        <v>12.622</v>
      </c>
      <c r="AI13" s="9">
        <v>11.49</v>
      </c>
      <c r="AJ13" s="9">
        <v>6.5949999999999998</v>
      </c>
      <c r="AK13" s="9">
        <v>5.4690000000000003</v>
      </c>
      <c r="AL13" s="9">
        <v>1.127</v>
      </c>
      <c r="AM13" s="9">
        <v>8.2880000000000003</v>
      </c>
      <c r="AN13" s="9">
        <v>4.1470000000000002</v>
      </c>
      <c r="AO13" s="9">
        <v>4.141</v>
      </c>
      <c r="AP13" s="9">
        <v>9.2289999999999992</v>
      </c>
      <c r="AQ13" s="9">
        <v>3.0070000000000001</v>
      </c>
      <c r="AR13" s="9">
        <v>6.2220000000000004</v>
      </c>
      <c r="AS13" s="9">
        <v>143.458</v>
      </c>
      <c r="AT13" s="9">
        <v>100.545</v>
      </c>
      <c r="AU13" s="9">
        <v>42.912999999999997</v>
      </c>
      <c r="AV13" s="9">
        <v>2344.3069999999998</v>
      </c>
      <c r="AW13" s="9">
        <v>1234.2249999999999</v>
      </c>
      <c r="AX13" s="9">
        <v>1110.0820000000001</v>
      </c>
      <c r="AY13" s="9">
        <v>477.64400000000001</v>
      </c>
      <c r="AZ13" s="9">
        <v>269.82</v>
      </c>
      <c r="BA13" s="9">
        <v>207.82400000000001</v>
      </c>
      <c r="BB13" s="9">
        <v>188.06200000000001</v>
      </c>
      <c r="BC13" s="9">
        <v>117.024</v>
      </c>
      <c r="BD13" s="9">
        <v>71.037999999999997</v>
      </c>
      <c r="BE13" s="9">
        <v>91.704999999999998</v>
      </c>
      <c r="BF13" s="9">
        <v>62.652000000000001</v>
      </c>
      <c r="BG13" s="9">
        <v>29.053000000000001</v>
      </c>
      <c r="BH13" s="9">
        <v>96.356999999999999</v>
      </c>
      <c r="BI13" s="9">
        <v>54.372</v>
      </c>
      <c r="BJ13" s="9">
        <v>41.984999999999999</v>
      </c>
      <c r="BK13" s="9">
        <v>108.70099999999999</v>
      </c>
      <c r="BL13" s="9">
        <v>72.953999999999994</v>
      </c>
      <c r="BM13" s="9">
        <v>35.747</v>
      </c>
      <c r="BN13" s="9">
        <v>78.828999999999994</v>
      </c>
      <c r="BO13" s="9">
        <v>43.539000000000001</v>
      </c>
      <c r="BP13" s="9">
        <v>35.29</v>
      </c>
      <c r="BQ13" s="9">
        <v>54.701999999999998</v>
      </c>
      <c r="BR13" s="9">
        <v>38.822000000000003</v>
      </c>
      <c r="BS13" s="9">
        <v>15.879</v>
      </c>
      <c r="BT13" s="9">
        <v>70.340999999999994</v>
      </c>
      <c r="BU13" s="9">
        <v>39.859000000000002</v>
      </c>
      <c r="BV13" s="9">
        <v>30.481999999999999</v>
      </c>
      <c r="BW13" s="9">
        <v>23.125</v>
      </c>
      <c r="BX13" s="9">
        <v>19.454999999999998</v>
      </c>
      <c r="BY13" s="9">
        <v>3.67</v>
      </c>
      <c r="BZ13" s="9">
        <v>29.824999999999999</v>
      </c>
      <c r="CA13" s="9">
        <v>14.198</v>
      </c>
      <c r="CB13" s="9">
        <v>15.627000000000001</v>
      </c>
      <c r="CC13" s="9">
        <v>17.390999999999998</v>
      </c>
      <c r="CD13" s="9">
        <v>6.2050000000000001</v>
      </c>
      <c r="CE13" s="9">
        <v>11.186</v>
      </c>
      <c r="CF13" s="9">
        <v>63.02</v>
      </c>
      <c r="CG13" s="9">
        <v>38.343000000000004</v>
      </c>
      <c r="CH13" s="9">
        <v>24.675999999999998</v>
      </c>
      <c r="CI13" s="9">
        <v>32.052999999999997</v>
      </c>
      <c r="CJ13" s="9">
        <v>24.919</v>
      </c>
      <c r="CK13" s="9">
        <v>7.1340000000000003</v>
      </c>
      <c r="CL13" s="9">
        <v>19.89</v>
      </c>
      <c r="CM13" s="9">
        <v>9.2650000000000006</v>
      </c>
      <c r="CN13" s="9">
        <v>10.625</v>
      </c>
      <c r="CO13" s="9">
        <v>11.076000000000001</v>
      </c>
      <c r="CP13" s="9">
        <v>4.1589999999999998</v>
      </c>
      <c r="CQ13" s="9">
        <v>6.9169999999999998</v>
      </c>
      <c r="CR13" s="9">
        <v>119.149</v>
      </c>
      <c r="CS13" s="9">
        <v>69.269000000000005</v>
      </c>
      <c r="CT13" s="9">
        <v>49.88</v>
      </c>
      <c r="CU13" s="9">
        <v>68.912999999999997</v>
      </c>
      <c r="CV13" s="9">
        <v>47.755000000000003</v>
      </c>
      <c r="CW13" s="9">
        <v>21.158000000000001</v>
      </c>
      <c r="CX13" s="9">
        <v>289.58199999999999</v>
      </c>
      <c r="CY13" s="9">
        <v>152.79599999999999</v>
      </c>
      <c r="CZ13" s="9">
        <v>136.786</v>
      </c>
      <c r="DA13" s="9">
        <v>1866.663</v>
      </c>
      <c r="DB13" s="9">
        <v>964.40499999999997</v>
      </c>
      <c r="DC13" s="9">
        <v>902.25800000000004</v>
      </c>
      <c r="DD13" s="9">
        <v>1516.902</v>
      </c>
      <c r="DE13" s="9">
        <v>739.83100000000002</v>
      </c>
      <c r="DF13" s="9">
        <v>777.07100000000003</v>
      </c>
      <c r="DG13" s="9">
        <v>1449.9169999999999</v>
      </c>
      <c r="DH13" s="9">
        <v>710.78899999999999</v>
      </c>
      <c r="DI13" s="9">
        <v>739.12800000000004</v>
      </c>
      <c r="DJ13" s="9">
        <v>37.356999999999999</v>
      </c>
      <c r="DK13" s="9">
        <v>16.64</v>
      </c>
      <c r="DL13" s="9">
        <v>20.718</v>
      </c>
      <c r="DM13" s="9">
        <v>28.736999999999998</v>
      </c>
      <c r="DN13" s="9">
        <v>11.911</v>
      </c>
      <c r="DO13" s="9">
        <v>16.826000000000001</v>
      </c>
      <c r="DP13" s="9">
        <v>1190.673</v>
      </c>
      <c r="DQ13" s="9">
        <v>597.80499999999995</v>
      </c>
      <c r="DR13" s="9">
        <v>592.86800000000005</v>
      </c>
      <c r="DS13" s="9">
        <v>83.415999999999997</v>
      </c>
      <c r="DT13" s="9">
        <v>24.86</v>
      </c>
      <c r="DU13" s="9">
        <v>58.555</v>
      </c>
      <c r="DV13" s="9">
        <v>20.481000000000002</v>
      </c>
      <c r="DW13" s="9">
        <v>13.821999999999999</v>
      </c>
      <c r="DX13" s="9">
        <v>6.6589999999999998</v>
      </c>
      <c r="DY13" s="9">
        <v>35.531999999999996</v>
      </c>
      <c r="DZ13" s="9">
        <v>7.45</v>
      </c>
      <c r="EA13" s="9">
        <v>28.082000000000001</v>
      </c>
      <c r="EB13" s="9">
        <v>27.402000000000001</v>
      </c>
      <c r="EC13" s="9">
        <v>3.5880000000000001</v>
      </c>
      <c r="ED13" s="9">
        <v>23.814</v>
      </c>
      <c r="EE13" s="9">
        <v>80.853999999999999</v>
      </c>
      <c r="EF13" s="9">
        <v>28.765000000000001</v>
      </c>
      <c r="EG13" s="9">
        <v>52.088999999999999</v>
      </c>
      <c r="EH13" s="9">
        <v>19.812999999999999</v>
      </c>
      <c r="EI13" s="9">
        <v>13.7</v>
      </c>
      <c r="EJ13" s="9">
        <v>6.1130000000000004</v>
      </c>
      <c r="EK13" s="9">
        <v>30.757000000000001</v>
      </c>
      <c r="EL13" s="9">
        <v>8.6679999999999993</v>
      </c>
      <c r="EM13" s="9">
        <v>22.088999999999999</v>
      </c>
      <c r="EN13" s="9">
        <v>30.285</v>
      </c>
      <c r="EO13" s="9">
        <v>6.3979999999999997</v>
      </c>
      <c r="EP13" s="9">
        <v>23.887</v>
      </c>
      <c r="EQ13" s="9">
        <v>161.959</v>
      </c>
      <c r="ER13" s="9">
        <v>88.4</v>
      </c>
      <c r="ES13" s="9">
        <v>73.558999999999997</v>
      </c>
      <c r="ET13" s="9">
        <v>134.65</v>
      </c>
      <c r="EU13" s="9">
        <v>65.659000000000006</v>
      </c>
      <c r="EV13" s="9">
        <v>68.991</v>
      </c>
      <c r="EW13" s="9">
        <v>1382.252</v>
      </c>
      <c r="EX13" s="9">
        <v>674.17200000000003</v>
      </c>
      <c r="EY13" s="9">
        <v>708.08</v>
      </c>
      <c r="EZ13" s="9">
        <v>127.14700000000001</v>
      </c>
      <c r="FA13" s="9">
        <v>60.417999999999999</v>
      </c>
      <c r="FB13" s="9">
        <v>66.728999999999999</v>
      </c>
      <c r="FC13" s="9">
        <v>1389.7550000000001</v>
      </c>
      <c r="FD13" s="9">
        <v>679.41300000000001</v>
      </c>
      <c r="FE13" s="9">
        <v>710.34199999999998</v>
      </c>
      <c r="FF13" s="9">
        <v>204.07499999999999</v>
      </c>
      <c r="FG13" s="9">
        <v>94.947000000000003</v>
      </c>
      <c r="FH13" s="9">
        <v>109.128</v>
      </c>
      <c r="FI13" s="9">
        <v>57.722999999999999</v>
      </c>
      <c r="FJ13" s="9">
        <v>31.13</v>
      </c>
      <c r="FK13" s="9">
        <v>26.591999999999999</v>
      </c>
      <c r="FL13" s="9">
        <v>76.927000000000007</v>
      </c>
      <c r="FM13" s="9">
        <v>34.529000000000003</v>
      </c>
      <c r="FN13" s="9">
        <v>42.398000000000003</v>
      </c>
      <c r="FO13" s="9">
        <v>69.424999999999997</v>
      </c>
      <c r="FP13" s="9">
        <v>29.288</v>
      </c>
      <c r="FQ13" s="9">
        <v>40.137</v>
      </c>
      <c r="FR13" s="9">
        <v>1312.827</v>
      </c>
      <c r="FS13" s="9">
        <v>644.88400000000001</v>
      </c>
      <c r="FT13" s="9">
        <v>667.94299999999998</v>
      </c>
      <c r="FU13" s="9">
        <v>349.76100000000002</v>
      </c>
      <c r="FV13" s="9">
        <v>224.57400000000001</v>
      </c>
      <c r="FW13" s="9">
        <v>125.187</v>
      </c>
      <c r="FX13" s="9">
        <v>240.62</v>
      </c>
      <c r="FY13" s="9">
        <v>161.67699999999999</v>
      </c>
      <c r="FZ13" s="9">
        <v>78.942999999999998</v>
      </c>
      <c r="GA13" s="9">
        <v>10.058999999999999</v>
      </c>
      <c r="GB13" s="9">
        <v>5.0380000000000003</v>
      </c>
      <c r="GC13" s="9">
        <v>5.0199999999999996</v>
      </c>
      <c r="GD13" s="9">
        <v>4.5</v>
      </c>
      <c r="GE13" s="9">
        <v>3.6280000000000001</v>
      </c>
      <c r="GF13" s="9">
        <v>0.872</v>
      </c>
      <c r="GG13" s="9">
        <v>3.0190000000000001</v>
      </c>
      <c r="GH13" s="9">
        <v>0.48799999999999999</v>
      </c>
      <c r="GI13" s="9">
        <v>2.532</v>
      </c>
      <c r="GJ13" s="9">
        <v>2.5390000000000001</v>
      </c>
      <c r="GK13" s="9">
        <v>0.92200000000000004</v>
      </c>
      <c r="GL13" s="9">
        <v>1.617</v>
      </c>
      <c r="GM13" s="9">
        <v>19.120999999999999</v>
      </c>
      <c r="GN13" s="9">
        <v>8.3629999999999995</v>
      </c>
      <c r="GO13" s="9">
        <v>10.757999999999999</v>
      </c>
      <c r="GP13" s="9">
        <v>6.6520000000000001</v>
      </c>
      <c r="GQ13" s="9">
        <v>3.923</v>
      </c>
      <c r="GR13" s="9">
        <v>2.7290000000000001</v>
      </c>
      <c r="GS13" s="9">
        <v>9.1039999999999992</v>
      </c>
      <c r="GT13" s="9">
        <v>4.0350000000000001</v>
      </c>
      <c r="GU13" s="9">
        <v>5.07</v>
      </c>
      <c r="GV13" s="9">
        <v>3.3650000000000002</v>
      </c>
      <c r="GW13" s="9">
        <v>0.40500000000000003</v>
      </c>
      <c r="GX13" s="9">
        <v>2.96</v>
      </c>
      <c r="GY13" s="9">
        <v>79.962000000000003</v>
      </c>
      <c r="GZ13" s="9">
        <v>49.496000000000002</v>
      </c>
      <c r="HA13" s="9">
        <v>30.466000000000001</v>
      </c>
      <c r="HB13" s="9">
        <v>821.43299999999999</v>
      </c>
      <c r="HC13" s="9">
        <v>429.93</v>
      </c>
      <c r="HD13" s="9">
        <v>391.50299999999999</v>
      </c>
      <c r="HE13" s="9">
        <v>123.331</v>
      </c>
      <c r="HF13" s="9">
        <v>65.454999999999998</v>
      </c>
      <c r="HG13" s="9">
        <v>57.875999999999998</v>
      </c>
      <c r="HH13" s="9">
        <v>50.374000000000002</v>
      </c>
      <c r="HI13" s="9">
        <v>27.456</v>
      </c>
      <c r="HJ13" s="9">
        <v>22.917999999999999</v>
      </c>
      <c r="HK13" s="9">
        <v>23.094999999999999</v>
      </c>
      <c r="HL13" s="9">
        <v>11.667999999999999</v>
      </c>
      <c r="HM13" s="9">
        <v>11.428000000000001</v>
      </c>
      <c r="HN13" s="9">
        <v>27.279</v>
      </c>
      <c r="HO13" s="9">
        <v>15.789</v>
      </c>
      <c r="HP13" s="9">
        <v>11.491</v>
      </c>
      <c r="HQ13" s="9">
        <v>26.428999999999998</v>
      </c>
      <c r="HR13" s="9">
        <v>16.364999999999998</v>
      </c>
      <c r="HS13" s="9">
        <v>10.064</v>
      </c>
      <c r="HT13" s="9">
        <v>23.946000000000002</v>
      </c>
      <c r="HU13" s="9">
        <v>11.090999999999999</v>
      </c>
      <c r="HV13" s="9">
        <v>12.853999999999999</v>
      </c>
      <c r="HW13" s="9">
        <v>12.192</v>
      </c>
      <c r="HX13" s="9">
        <v>6.077</v>
      </c>
      <c r="HY13" s="9">
        <v>6.1150000000000002</v>
      </c>
      <c r="HZ13" s="9">
        <v>16.634</v>
      </c>
      <c r="IA13" s="9">
        <v>10.885</v>
      </c>
      <c r="IB13" s="9">
        <v>5.7489999999999997</v>
      </c>
      <c r="IC13" s="9">
        <v>6.2229999999999999</v>
      </c>
      <c r="ID13" s="9">
        <v>5.68</v>
      </c>
      <c r="IE13" s="9">
        <v>0.54400000000000004</v>
      </c>
      <c r="IF13" s="9">
        <v>4.8380000000000001</v>
      </c>
      <c r="IG13" s="9">
        <v>1.59</v>
      </c>
      <c r="IH13" s="9">
        <v>3.2480000000000002</v>
      </c>
      <c r="II13" s="9">
        <v>5.5730000000000004</v>
      </c>
      <c r="IJ13" s="9">
        <v>3.6160000000000001</v>
      </c>
      <c r="IK13" s="9">
        <v>1.9570000000000001</v>
      </c>
      <c r="IL13" s="9">
        <v>21.548999999999999</v>
      </c>
      <c r="IM13" s="9">
        <v>10.494</v>
      </c>
      <c r="IN13" s="9">
        <v>11.054</v>
      </c>
      <c r="IO13" s="9">
        <v>10.45</v>
      </c>
      <c r="IP13" s="9">
        <v>6.8079999999999998</v>
      </c>
      <c r="IQ13" s="9">
        <v>3.6419999999999999</v>
      </c>
    </row>
    <row r="14" spans="1:251">
      <c r="A14" s="10">
        <v>43132</v>
      </c>
      <c r="B14" s="9">
        <v>178.17500000000001</v>
      </c>
      <c r="C14" s="9">
        <v>104.21899999999999</v>
      </c>
      <c r="D14" s="9">
        <v>52.387999999999998</v>
      </c>
      <c r="E14" s="9">
        <v>51.831000000000003</v>
      </c>
      <c r="F14" s="9">
        <v>126.086</v>
      </c>
      <c r="G14" s="9">
        <v>62.506</v>
      </c>
      <c r="H14" s="9">
        <v>63.58</v>
      </c>
      <c r="I14" s="9">
        <v>113.29300000000001</v>
      </c>
      <c r="J14" s="9">
        <v>50.527999999999999</v>
      </c>
      <c r="K14" s="9">
        <v>62.764000000000003</v>
      </c>
      <c r="L14" s="9">
        <v>1738.1420000000001</v>
      </c>
      <c r="M14" s="9">
        <v>883.36699999999996</v>
      </c>
      <c r="N14" s="9">
        <v>854.77499999999998</v>
      </c>
      <c r="O14" s="9">
        <v>518.08399999999995</v>
      </c>
      <c r="P14" s="9">
        <v>368.666</v>
      </c>
      <c r="Q14" s="9">
        <v>149.41800000000001</v>
      </c>
      <c r="R14" s="9">
        <v>344.32499999999999</v>
      </c>
      <c r="S14" s="9">
        <v>252.173</v>
      </c>
      <c r="T14" s="9">
        <v>92.152000000000001</v>
      </c>
      <c r="U14" s="9">
        <v>19.521999999999998</v>
      </c>
      <c r="V14" s="9">
        <v>11.61</v>
      </c>
      <c r="W14" s="9">
        <v>7.9119999999999999</v>
      </c>
      <c r="X14" s="9">
        <v>7.3769999999999998</v>
      </c>
      <c r="Y14" s="9">
        <v>6.8310000000000004</v>
      </c>
      <c r="Z14" s="9">
        <v>0.54600000000000004</v>
      </c>
      <c r="AA14" s="9">
        <v>6.976</v>
      </c>
      <c r="AB14" s="9">
        <v>3.734</v>
      </c>
      <c r="AC14" s="9">
        <v>3.2410000000000001</v>
      </c>
      <c r="AD14" s="9">
        <v>5.1689999999999996</v>
      </c>
      <c r="AE14" s="9">
        <v>1.044</v>
      </c>
      <c r="AF14" s="9">
        <v>4.125</v>
      </c>
      <c r="AG14" s="9">
        <v>22.952999999999999</v>
      </c>
      <c r="AH14" s="9">
        <v>13.887</v>
      </c>
      <c r="AI14" s="9">
        <v>9.0670000000000002</v>
      </c>
      <c r="AJ14" s="9">
        <v>8.468</v>
      </c>
      <c r="AK14" s="9">
        <v>6.3179999999999996</v>
      </c>
      <c r="AL14" s="9">
        <v>2.15</v>
      </c>
      <c r="AM14" s="9">
        <v>6.6630000000000003</v>
      </c>
      <c r="AN14" s="9">
        <v>4.5209999999999999</v>
      </c>
      <c r="AO14" s="9">
        <v>2.1429999999999998</v>
      </c>
      <c r="AP14" s="9">
        <v>7.8220000000000001</v>
      </c>
      <c r="AQ14" s="9">
        <v>3.048</v>
      </c>
      <c r="AR14" s="9">
        <v>4.774</v>
      </c>
      <c r="AS14" s="9">
        <v>131.28399999999999</v>
      </c>
      <c r="AT14" s="9">
        <v>90.997</v>
      </c>
      <c r="AU14" s="9">
        <v>40.286999999999999</v>
      </c>
      <c r="AV14" s="9">
        <v>2474.3180000000002</v>
      </c>
      <c r="AW14" s="9">
        <v>1295.1790000000001</v>
      </c>
      <c r="AX14" s="9">
        <v>1179.1379999999999</v>
      </c>
      <c r="AY14" s="9">
        <v>489.11799999999999</v>
      </c>
      <c r="AZ14" s="9">
        <v>269.57400000000001</v>
      </c>
      <c r="BA14" s="9">
        <v>219.54499999999999</v>
      </c>
      <c r="BB14" s="9">
        <v>200.435</v>
      </c>
      <c r="BC14" s="9">
        <v>129.358</v>
      </c>
      <c r="BD14" s="9">
        <v>71.076999999999998</v>
      </c>
      <c r="BE14" s="9">
        <v>99.93</v>
      </c>
      <c r="BF14" s="9">
        <v>62.694000000000003</v>
      </c>
      <c r="BG14" s="9">
        <v>37.234999999999999</v>
      </c>
      <c r="BH14" s="9">
        <v>99.849000000000004</v>
      </c>
      <c r="BI14" s="9">
        <v>66.007000000000005</v>
      </c>
      <c r="BJ14" s="9">
        <v>33.841999999999999</v>
      </c>
      <c r="BK14" s="9">
        <v>110.512</v>
      </c>
      <c r="BL14" s="9">
        <v>71.933999999999997</v>
      </c>
      <c r="BM14" s="9">
        <v>38.578000000000003</v>
      </c>
      <c r="BN14" s="9">
        <v>88.742999999999995</v>
      </c>
      <c r="BO14" s="9">
        <v>56.244</v>
      </c>
      <c r="BP14" s="9">
        <v>32.499000000000002</v>
      </c>
      <c r="BQ14" s="9">
        <v>50.405000000000001</v>
      </c>
      <c r="BR14" s="9">
        <v>32.207999999999998</v>
      </c>
      <c r="BS14" s="9">
        <v>18.196999999999999</v>
      </c>
      <c r="BT14" s="9">
        <v>74.849999999999994</v>
      </c>
      <c r="BU14" s="9">
        <v>47.664999999999999</v>
      </c>
      <c r="BV14" s="9">
        <v>27.184000000000001</v>
      </c>
      <c r="BW14" s="9">
        <v>32.582000000000001</v>
      </c>
      <c r="BX14" s="9">
        <v>26.635000000000002</v>
      </c>
      <c r="BY14" s="9">
        <v>5.9470000000000001</v>
      </c>
      <c r="BZ14" s="9">
        <v>29.077999999999999</v>
      </c>
      <c r="CA14" s="9">
        <v>17.128</v>
      </c>
      <c r="CB14" s="9">
        <v>11.95</v>
      </c>
      <c r="CC14" s="9">
        <v>13.189</v>
      </c>
      <c r="CD14" s="9">
        <v>3.9020000000000001</v>
      </c>
      <c r="CE14" s="9">
        <v>9.2870000000000008</v>
      </c>
      <c r="CF14" s="9">
        <v>75.180000000000007</v>
      </c>
      <c r="CG14" s="9">
        <v>49.484000000000002</v>
      </c>
      <c r="CH14" s="9">
        <v>25.696000000000002</v>
      </c>
      <c r="CI14" s="9">
        <v>42.402999999999999</v>
      </c>
      <c r="CJ14" s="9">
        <v>34.347000000000001</v>
      </c>
      <c r="CK14" s="9">
        <v>8.0559999999999992</v>
      </c>
      <c r="CL14" s="9">
        <v>18.32</v>
      </c>
      <c r="CM14" s="9">
        <v>9.6850000000000005</v>
      </c>
      <c r="CN14" s="9">
        <v>8.6349999999999998</v>
      </c>
      <c r="CO14" s="9">
        <v>14.457000000000001</v>
      </c>
      <c r="CP14" s="9">
        <v>5.452</v>
      </c>
      <c r="CQ14" s="9">
        <v>9.0050000000000008</v>
      </c>
      <c r="CR14" s="9">
        <v>127.19199999999999</v>
      </c>
      <c r="CS14" s="9">
        <v>81.293000000000006</v>
      </c>
      <c r="CT14" s="9">
        <v>45.899000000000001</v>
      </c>
      <c r="CU14" s="9">
        <v>73.242999999999995</v>
      </c>
      <c r="CV14" s="9">
        <v>48.064</v>
      </c>
      <c r="CW14" s="9">
        <v>25.178999999999998</v>
      </c>
      <c r="CX14" s="9">
        <v>288.68299999999999</v>
      </c>
      <c r="CY14" s="9">
        <v>140.21600000000001</v>
      </c>
      <c r="CZ14" s="9">
        <v>148.46700000000001</v>
      </c>
      <c r="DA14" s="9">
        <v>1985.1990000000001</v>
      </c>
      <c r="DB14" s="9">
        <v>1025.606</v>
      </c>
      <c r="DC14" s="9">
        <v>959.59400000000005</v>
      </c>
      <c r="DD14" s="9">
        <v>1623.575</v>
      </c>
      <c r="DE14" s="9">
        <v>795.47299999999996</v>
      </c>
      <c r="DF14" s="9">
        <v>828.10199999999998</v>
      </c>
      <c r="DG14" s="9">
        <v>1549.057</v>
      </c>
      <c r="DH14" s="9">
        <v>764.57299999999998</v>
      </c>
      <c r="DI14" s="9">
        <v>784.48299999999995</v>
      </c>
      <c r="DJ14" s="9">
        <v>42.198</v>
      </c>
      <c r="DK14" s="9">
        <v>17.251999999999999</v>
      </c>
      <c r="DL14" s="9">
        <v>24.946000000000002</v>
      </c>
      <c r="DM14" s="9">
        <v>31.757000000000001</v>
      </c>
      <c r="DN14" s="9">
        <v>13.648</v>
      </c>
      <c r="DO14" s="9">
        <v>18.109000000000002</v>
      </c>
      <c r="DP14" s="9">
        <v>1289.221</v>
      </c>
      <c r="DQ14" s="9">
        <v>657.09699999999998</v>
      </c>
      <c r="DR14" s="9">
        <v>632.12400000000002</v>
      </c>
      <c r="DS14" s="9">
        <v>95.683000000000007</v>
      </c>
      <c r="DT14" s="9">
        <v>30.664000000000001</v>
      </c>
      <c r="DU14" s="9">
        <v>65.019000000000005</v>
      </c>
      <c r="DV14" s="9">
        <v>21.516999999999999</v>
      </c>
      <c r="DW14" s="9">
        <v>14.228</v>
      </c>
      <c r="DX14" s="9">
        <v>7.2889999999999997</v>
      </c>
      <c r="DY14" s="9">
        <v>37.106999999999999</v>
      </c>
      <c r="DZ14" s="9">
        <v>9.109</v>
      </c>
      <c r="EA14" s="9">
        <v>27.997</v>
      </c>
      <c r="EB14" s="9">
        <v>37.058999999999997</v>
      </c>
      <c r="EC14" s="9">
        <v>7.327</v>
      </c>
      <c r="ED14" s="9">
        <v>29.733000000000001</v>
      </c>
      <c r="EE14" s="9">
        <v>69.936000000000007</v>
      </c>
      <c r="EF14" s="9">
        <v>22.305</v>
      </c>
      <c r="EG14" s="9">
        <v>47.631</v>
      </c>
      <c r="EH14" s="9">
        <v>16.327999999999999</v>
      </c>
      <c r="EI14" s="9">
        <v>10.958</v>
      </c>
      <c r="EJ14" s="9">
        <v>5.37</v>
      </c>
      <c r="EK14" s="9">
        <v>24.459</v>
      </c>
      <c r="EL14" s="9">
        <v>7.048</v>
      </c>
      <c r="EM14" s="9">
        <v>17.411000000000001</v>
      </c>
      <c r="EN14" s="9">
        <v>29.149000000000001</v>
      </c>
      <c r="EO14" s="9">
        <v>4.3</v>
      </c>
      <c r="EP14" s="9">
        <v>24.849</v>
      </c>
      <c r="EQ14" s="9">
        <v>168.73500000000001</v>
      </c>
      <c r="ER14" s="9">
        <v>85.406999999999996</v>
      </c>
      <c r="ES14" s="9">
        <v>83.328000000000003</v>
      </c>
      <c r="ET14" s="9">
        <v>150.04400000000001</v>
      </c>
      <c r="EU14" s="9">
        <v>76.146000000000001</v>
      </c>
      <c r="EV14" s="9">
        <v>73.899000000000001</v>
      </c>
      <c r="EW14" s="9">
        <v>1473.53</v>
      </c>
      <c r="EX14" s="9">
        <v>719.327</v>
      </c>
      <c r="EY14" s="9">
        <v>754.20299999999997</v>
      </c>
      <c r="EZ14" s="9">
        <v>149.226</v>
      </c>
      <c r="FA14" s="9">
        <v>64.022000000000006</v>
      </c>
      <c r="FB14" s="9">
        <v>85.203999999999994</v>
      </c>
      <c r="FC14" s="9">
        <v>1474.348</v>
      </c>
      <c r="FD14" s="9">
        <v>731.45100000000002</v>
      </c>
      <c r="FE14" s="9">
        <v>742.89700000000005</v>
      </c>
      <c r="FF14" s="9">
        <v>226.63399999999999</v>
      </c>
      <c r="FG14" s="9">
        <v>108.071</v>
      </c>
      <c r="FH14" s="9">
        <v>118.563</v>
      </c>
      <c r="FI14" s="9">
        <v>72.637</v>
      </c>
      <c r="FJ14" s="9">
        <v>32.097000000000001</v>
      </c>
      <c r="FK14" s="9">
        <v>40.54</v>
      </c>
      <c r="FL14" s="9">
        <v>77.408000000000001</v>
      </c>
      <c r="FM14" s="9">
        <v>44.048999999999999</v>
      </c>
      <c r="FN14" s="9">
        <v>33.359000000000002</v>
      </c>
      <c r="FO14" s="9">
        <v>76.59</v>
      </c>
      <c r="FP14" s="9">
        <v>31.925000000000001</v>
      </c>
      <c r="FQ14" s="9">
        <v>44.664999999999999</v>
      </c>
      <c r="FR14" s="9">
        <v>1396.94</v>
      </c>
      <c r="FS14" s="9">
        <v>687.40200000000004</v>
      </c>
      <c r="FT14" s="9">
        <v>709.53800000000001</v>
      </c>
      <c r="FU14" s="9">
        <v>361.625</v>
      </c>
      <c r="FV14" s="9">
        <v>230.13300000000001</v>
      </c>
      <c r="FW14" s="9">
        <v>131.49199999999999</v>
      </c>
      <c r="FX14" s="9">
        <v>256.43099999999998</v>
      </c>
      <c r="FY14" s="9">
        <v>163.749</v>
      </c>
      <c r="FZ14" s="9">
        <v>92.683000000000007</v>
      </c>
      <c r="GA14" s="9">
        <v>10.856</v>
      </c>
      <c r="GB14" s="9">
        <v>5.5140000000000002</v>
      </c>
      <c r="GC14" s="9">
        <v>5.343</v>
      </c>
      <c r="GD14" s="9">
        <v>4.1909999999999998</v>
      </c>
      <c r="GE14" s="9">
        <v>3.59</v>
      </c>
      <c r="GF14" s="9">
        <v>0.60099999999999998</v>
      </c>
      <c r="GG14" s="9">
        <v>0.96699999999999997</v>
      </c>
      <c r="GH14" s="9">
        <v>0.55900000000000005</v>
      </c>
      <c r="GI14" s="9">
        <v>0.40799999999999997</v>
      </c>
      <c r="GJ14" s="9">
        <v>5.6980000000000004</v>
      </c>
      <c r="GK14" s="9">
        <v>1.365</v>
      </c>
      <c r="GL14" s="9">
        <v>4.3330000000000002</v>
      </c>
      <c r="GM14" s="9">
        <v>19.591000000000001</v>
      </c>
      <c r="GN14" s="9">
        <v>10.291</v>
      </c>
      <c r="GO14" s="9">
        <v>9.3000000000000007</v>
      </c>
      <c r="GP14" s="9">
        <v>4.4649999999999999</v>
      </c>
      <c r="GQ14" s="9">
        <v>2.6080000000000001</v>
      </c>
      <c r="GR14" s="9">
        <v>1.857</v>
      </c>
      <c r="GS14" s="9">
        <v>6.1040000000000001</v>
      </c>
      <c r="GT14" s="9">
        <v>3.1840000000000002</v>
      </c>
      <c r="GU14" s="9">
        <v>2.92</v>
      </c>
      <c r="GV14" s="9">
        <v>9.0220000000000002</v>
      </c>
      <c r="GW14" s="9">
        <v>4.4989999999999997</v>
      </c>
      <c r="GX14" s="9">
        <v>4.524</v>
      </c>
      <c r="GY14" s="9">
        <v>74.745999999999995</v>
      </c>
      <c r="GZ14" s="9">
        <v>50.58</v>
      </c>
      <c r="HA14" s="9">
        <v>24.166</v>
      </c>
      <c r="HB14" s="9">
        <v>844.97299999999996</v>
      </c>
      <c r="HC14" s="9">
        <v>444.09300000000002</v>
      </c>
      <c r="HD14" s="9">
        <v>400.88</v>
      </c>
      <c r="HE14" s="9">
        <v>145.05699999999999</v>
      </c>
      <c r="HF14" s="9">
        <v>74.638999999999996</v>
      </c>
      <c r="HG14" s="9">
        <v>70.418000000000006</v>
      </c>
      <c r="HH14" s="9">
        <v>59.987000000000002</v>
      </c>
      <c r="HI14" s="9">
        <v>29.219000000000001</v>
      </c>
      <c r="HJ14" s="9">
        <v>30.768000000000001</v>
      </c>
      <c r="HK14" s="9">
        <v>26.95</v>
      </c>
      <c r="HL14" s="9">
        <v>14.231999999999999</v>
      </c>
      <c r="HM14" s="9">
        <v>12.718</v>
      </c>
      <c r="HN14" s="9">
        <v>33.036000000000001</v>
      </c>
      <c r="HO14" s="9">
        <v>14.987</v>
      </c>
      <c r="HP14" s="9">
        <v>18.05</v>
      </c>
      <c r="HQ14" s="9">
        <v>32.604999999999997</v>
      </c>
      <c r="HR14" s="9">
        <v>15.772</v>
      </c>
      <c r="HS14" s="9">
        <v>16.832999999999998</v>
      </c>
      <c r="HT14" s="9">
        <v>27.081</v>
      </c>
      <c r="HU14" s="9">
        <v>13.446</v>
      </c>
      <c r="HV14" s="9">
        <v>13.635</v>
      </c>
      <c r="HW14" s="9">
        <v>17.972999999999999</v>
      </c>
      <c r="HX14" s="9">
        <v>9.6760000000000002</v>
      </c>
      <c r="HY14" s="9">
        <v>8.2970000000000006</v>
      </c>
      <c r="HZ14" s="9">
        <v>19.669</v>
      </c>
      <c r="IA14" s="9">
        <v>10.183999999999999</v>
      </c>
      <c r="IB14" s="9">
        <v>9.4860000000000007</v>
      </c>
      <c r="IC14" s="9">
        <v>5.6559999999999997</v>
      </c>
      <c r="ID14" s="9">
        <v>4.1390000000000002</v>
      </c>
      <c r="IE14" s="9">
        <v>1.5169999999999999</v>
      </c>
      <c r="IF14" s="9">
        <v>7.6289999999999996</v>
      </c>
      <c r="IG14" s="9">
        <v>4.1159999999999997</v>
      </c>
      <c r="IH14" s="9">
        <v>3.5129999999999999</v>
      </c>
      <c r="II14" s="9">
        <v>6.3840000000000003</v>
      </c>
      <c r="IJ14" s="9">
        <v>1.929</v>
      </c>
      <c r="IK14" s="9">
        <v>4.4560000000000004</v>
      </c>
      <c r="IL14" s="9">
        <v>22.344000000000001</v>
      </c>
      <c r="IM14" s="9">
        <v>9.359</v>
      </c>
      <c r="IN14" s="9">
        <v>12.986000000000001</v>
      </c>
      <c r="IO14" s="9">
        <v>9.3680000000000003</v>
      </c>
      <c r="IP14" s="9">
        <v>5.8520000000000003</v>
      </c>
      <c r="IQ14" s="9">
        <v>3.516</v>
      </c>
    </row>
    <row r="15" spans="1:251">
      <c r="A15" s="10">
        <v>43497</v>
      </c>
      <c r="B15" s="9">
        <v>195.41200000000001</v>
      </c>
      <c r="C15" s="9">
        <v>129.93899999999999</v>
      </c>
      <c r="D15" s="9">
        <v>61.13</v>
      </c>
      <c r="E15" s="9">
        <v>68.808999999999997</v>
      </c>
      <c r="F15" s="9">
        <v>165.57</v>
      </c>
      <c r="G15" s="9">
        <v>92.275999999999996</v>
      </c>
      <c r="H15" s="9">
        <v>73.293999999999997</v>
      </c>
      <c r="I15" s="9">
        <v>112.93899999999999</v>
      </c>
      <c r="J15" s="9">
        <v>59.63</v>
      </c>
      <c r="K15" s="9">
        <v>53.308999999999997</v>
      </c>
      <c r="L15" s="9">
        <v>1765.454</v>
      </c>
      <c r="M15" s="9">
        <v>895.62099999999998</v>
      </c>
      <c r="N15" s="9">
        <v>869.83299999999997</v>
      </c>
      <c r="O15" s="9">
        <v>516.03399999999999</v>
      </c>
      <c r="P15" s="9">
        <v>341.68700000000001</v>
      </c>
      <c r="Q15" s="9">
        <v>174.34700000000001</v>
      </c>
      <c r="R15" s="9">
        <v>341.495</v>
      </c>
      <c r="S15" s="9">
        <v>232.053</v>
      </c>
      <c r="T15" s="9">
        <v>109.44199999999999</v>
      </c>
      <c r="U15" s="9">
        <v>23.535</v>
      </c>
      <c r="V15" s="9">
        <v>12.541</v>
      </c>
      <c r="W15" s="9">
        <v>10.994</v>
      </c>
      <c r="X15" s="9">
        <v>7.67</v>
      </c>
      <c r="Y15" s="9">
        <v>6.3620000000000001</v>
      </c>
      <c r="Z15" s="9">
        <v>1.3080000000000001</v>
      </c>
      <c r="AA15" s="9">
        <v>5.7130000000000001</v>
      </c>
      <c r="AB15" s="9">
        <v>3.8839999999999999</v>
      </c>
      <c r="AC15" s="9">
        <v>1.83</v>
      </c>
      <c r="AD15" s="9">
        <v>10.151999999999999</v>
      </c>
      <c r="AE15" s="9">
        <v>2.2949999999999999</v>
      </c>
      <c r="AF15" s="9">
        <v>7.8570000000000002</v>
      </c>
      <c r="AG15" s="9">
        <v>27.254999999999999</v>
      </c>
      <c r="AH15" s="9">
        <v>18.452999999999999</v>
      </c>
      <c r="AI15" s="9">
        <v>8.8019999999999996</v>
      </c>
      <c r="AJ15" s="9">
        <v>11.772</v>
      </c>
      <c r="AK15" s="9">
        <v>7.8849999999999998</v>
      </c>
      <c r="AL15" s="9">
        <v>3.887</v>
      </c>
      <c r="AM15" s="9">
        <v>6.798</v>
      </c>
      <c r="AN15" s="9">
        <v>4.0430000000000001</v>
      </c>
      <c r="AO15" s="9">
        <v>2.7549999999999999</v>
      </c>
      <c r="AP15" s="9">
        <v>8.6850000000000005</v>
      </c>
      <c r="AQ15" s="9">
        <v>6.5250000000000004</v>
      </c>
      <c r="AR15" s="9">
        <v>2.16</v>
      </c>
      <c r="AS15" s="9">
        <v>123.75</v>
      </c>
      <c r="AT15" s="9">
        <v>78.641000000000005</v>
      </c>
      <c r="AU15" s="9">
        <v>45.109000000000002</v>
      </c>
      <c r="AV15" s="9">
        <v>2491.0709999999999</v>
      </c>
      <c r="AW15" s="9">
        <v>1298.105</v>
      </c>
      <c r="AX15" s="9">
        <v>1192.9659999999999</v>
      </c>
      <c r="AY15" s="9">
        <v>480.98200000000003</v>
      </c>
      <c r="AZ15" s="9">
        <v>244.67699999999999</v>
      </c>
      <c r="BA15" s="9">
        <v>236.304</v>
      </c>
      <c r="BB15" s="9">
        <v>203.899</v>
      </c>
      <c r="BC15" s="9">
        <v>117.149</v>
      </c>
      <c r="BD15" s="9">
        <v>86.75</v>
      </c>
      <c r="BE15" s="9">
        <v>82.376999999999995</v>
      </c>
      <c r="BF15" s="9">
        <v>46.156999999999996</v>
      </c>
      <c r="BG15" s="9">
        <v>36.22</v>
      </c>
      <c r="BH15" s="9">
        <v>121.134</v>
      </c>
      <c r="BI15" s="9">
        <v>70.603999999999999</v>
      </c>
      <c r="BJ15" s="9">
        <v>50.53</v>
      </c>
      <c r="BK15" s="9">
        <v>111.69</v>
      </c>
      <c r="BL15" s="9">
        <v>61.466000000000001</v>
      </c>
      <c r="BM15" s="9">
        <v>50.223999999999997</v>
      </c>
      <c r="BN15" s="9">
        <v>91.820999999999998</v>
      </c>
      <c r="BO15" s="9">
        <v>55.295000000000002</v>
      </c>
      <c r="BP15" s="9">
        <v>36.526000000000003</v>
      </c>
      <c r="BQ15" s="9">
        <v>51.500999999999998</v>
      </c>
      <c r="BR15" s="9">
        <v>26.994</v>
      </c>
      <c r="BS15" s="9">
        <v>24.507000000000001</v>
      </c>
      <c r="BT15" s="9">
        <v>81.120999999999995</v>
      </c>
      <c r="BU15" s="9">
        <v>49.954999999999998</v>
      </c>
      <c r="BV15" s="9">
        <v>31.167000000000002</v>
      </c>
      <c r="BW15" s="9">
        <v>33.707999999999998</v>
      </c>
      <c r="BX15" s="9">
        <v>26.925000000000001</v>
      </c>
      <c r="BY15" s="9">
        <v>6.7839999999999998</v>
      </c>
      <c r="BZ15" s="9">
        <v>34.139000000000003</v>
      </c>
      <c r="CA15" s="9">
        <v>16.846</v>
      </c>
      <c r="CB15" s="9">
        <v>17.292999999999999</v>
      </c>
      <c r="CC15" s="9">
        <v>13.273999999999999</v>
      </c>
      <c r="CD15" s="9">
        <v>6.1840000000000002</v>
      </c>
      <c r="CE15" s="9">
        <v>7.09</v>
      </c>
      <c r="CF15" s="9">
        <v>71.275999999999996</v>
      </c>
      <c r="CG15" s="9">
        <v>40.200000000000003</v>
      </c>
      <c r="CH15" s="9">
        <v>31.077000000000002</v>
      </c>
      <c r="CI15" s="9">
        <v>43.362000000000002</v>
      </c>
      <c r="CJ15" s="9">
        <v>28.776</v>
      </c>
      <c r="CK15" s="9">
        <v>14.586</v>
      </c>
      <c r="CL15" s="9">
        <v>18.791</v>
      </c>
      <c r="CM15" s="9">
        <v>8.9949999999999992</v>
      </c>
      <c r="CN15" s="9">
        <v>9.7959999999999994</v>
      </c>
      <c r="CO15" s="9">
        <v>9.1229999999999993</v>
      </c>
      <c r="CP15" s="9">
        <v>2.4279999999999999</v>
      </c>
      <c r="CQ15" s="9">
        <v>6.6950000000000003</v>
      </c>
      <c r="CR15" s="9">
        <v>127.973</v>
      </c>
      <c r="CS15" s="9">
        <v>71.191000000000003</v>
      </c>
      <c r="CT15" s="9">
        <v>56.781999999999996</v>
      </c>
      <c r="CU15" s="9">
        <v>75.924999999999997</v>
      </c>
      <c r="CV15" s="9">
        <v>45.957000000000001</v>
      </c>
      <c r="CW15" s="9">
        <v>29.968</v>
      </c>
      <c r="CX15" s="9">
        <v>277.08300000000003</v>
      </c>
      <c r="CY15" s="9">
        <v>127.529</v>
      </c>
      <c r="CZ15" s="9">
        <v>149.554</v>
      </c>
      <c r="DA15" s="9">
        <v>2010.09</v>
      </c>
      <c r="DB15" s="9">
        <v>1053.4269999999999</v>
      </c>
      <c r="DC15" s="9">
        <v>956.66200000000003</v>
      </c>
      <c r="DD15" s="9">
        <v>1629.8489999999999</v>
      </c>
      <c r="DE15" s="9">
        <v>808.83100000000002</v>
      </c>
      <c r="DF15" s="9">
        <v>821.01800000000003</v>
      </c>
      <c r="DG15" s="9">
        <v>1553.423</v>
      </c>
      <c r="DH15" s="9">
        <v>775.06200000000001</v>
      </c>
      <c r="DI15" s="9">
        <v>778.36099999999999</v>
      </c>
      <c r="DJ15" s="9">
        <v>40.371000000000002</v>
      </c>
      <c r="DK15" s="9">
        <v>18.260000000000002</v>
      </c>
      <c r="DL15" s="9">
        <v>22.111000000000001</v>
      </c>
      <c r="DM15" s="9">
        <v>35.412999999999997</v>
      </c>
      <c r="DN15" s="9">
        <v>14.867000000000001</v>
      </c>
      <c r="DO15" s="9">
        <v>20.545999999999999</v>
      </c>
      <c r="DP15" s="9">
        <v>1298.8109999999999</v>
      </c>
      <c r="DQ15" s="9">
        <v>673.82299999999998</v>
      </c>
      <c r="DR15" s="9">
        <v>624.98800000000006</v>
      </c>
      <c r="DS15" s="9">
        <v>77.722999999999999</v>
      </c>
      <c r="DT15" s="9">
        <v>27.248999999999999</v>
      </c>
      <c r="DU15" s="9">
        <v>50.473999999999997</v>
      </c>
      <c r="DV15" s="9">
        <v>17.785</v>
      </c>
      <c r="DW15" s="9">
        <v>12.237</v>
      </c>
      <c r="DX15" s="9">
        <v>5.548</v>
      </c>
      <c r="DY15" s="9">
        <v>25.77</v>
      </c>
      <c r="DZ15" s="9">
        <v>7.7519999999999998</v>
      </c>
      <c r="EA15" s="9">
        <v>18.018000000000001</v>
      </c>
      <c r="EB15" s="9">
        <v>34.167999999999999</v>
      </c>
      <c r="EC15" s="9">
        <v>7.26</v>
      </c>
      <c r="ED15" s="9">
        <v>26.908000000000001</v>
      </c>
      <c r="EE15" s="9">
        <v>76.537999999999997</v>
      </c>
      <c r="EF15" s="9">
        <v>21.032</v>
      </c>
      <c r="EG15" s="9">
        <v>55.506</v>
      </c>
      <c r="EH15" s="9">
        <v>23.446999999999999</v>
      </c>
      <c r="EI15" s="9">
        <v>13.465</v>
      </c>
      <c r="EJ15" s="9">
        <v>9.9819999999999993</v>
      </c>
      <c r="EK15" s="9">
        <v>25.908000000000001</v>
      </c>
      <c r="EL15" s="9">
        <v>3.5659999999999998</v>
      </c>
      <c r="EM15" s="9">
        <v>22.343</v>
      </c>
      <c r="EN15" s="9">
        <v>27.183</v>
      </c>
      <c r="EO15" s="9">
        <v>4.0010000000000003</v>
      </c>
      <c r="EP15" s="9">
        <v>23.181999999999999</v>
      </c>
      <c r="EQ15" s="9">
        <v>176.77699999999999</v>
      </c>
      <c r="ER15" s="9">
        <v>86.727000000000004</v>
      </c>
      <c r="ES15" s="9">
        <v>90.05</v>
      </c>
      <c r="ET15" s="9">
        <v>178.91300000000001</v>
      </c>
      <c r="EU15" s="9">
        <v>90.173000000000002</v>
      </c>
      <c r="EV15" s="9">
        <v>88.74</v>
      </c>
      <c r="EW15" s="9">
        <v>1450.9359999999999</v>
      </c>
      <c r="EX15" s="9">
        <v>718.65800000000002</v>
      </c>
      <c r="EY15" s="9">
        <v>732.27800000000002</v>
      </c>
      <c r="EZ15" s="9">
        <v>156.46799999999999</v>
      </c>
      <c r="FA15" s="9">
        <v>77.466999999999999</v>
      </c>
      <c r="FB15" s="9">
        <v>79.001000000000005</v>
      </c>
      <c r="FC15" s="9">
        <v>1473.3820000000001</v>
      </c>
      <c r="FD15" s="9">
        <v>731.36400000000003</v>
      </c>
      <c r="FE15" s="9">
        <v>742.01700000000005</v>
      </c>
      <c r="FF15" s="9">
        <v>251.38800000000001</v>
      </c>
      <c r="FG15" s="9">
        <v>125.792</v>
      </c>
      <c r="FH15" s="9">
        <v>125.596</v>
      </c>
      <c r="FI15" s="9">
        <v>83.992999999999995</v>
      </c>
      <c r="FJ15" s="9">
        <v>41.847000000000001</v>
      </c>
      <c r="FK15" s="9">
        <v>42.146000000000001</v>
      </c>
      <c r="FL15" s="9">
        <v>94.92</v>
      </c>
      <c r="FM15" s="9">
        <v>48.326000000000001</v>
      </c>
      <c r="FN15" s="9">
        <v>46.594999999999999</v>
      </c>
      <c r="FO15" s="9">
        <v>72.474999999999994</v>
      </c>
      <c r="FP15" s="9">
        <v>35.619</v>
      </c>
      <c r="FQ15" s="9">
        <v>36.854999999999997</v>
      </c>
      <c r="FR15" s="9">
        <v>1378.461</v>
      </c>
      <c r="FS15" s="9">
        <v>683.03899999999999</v>
      </c>
      <c r="FT15" s="9">
        <v>695.423</v>
      </c>
      <c r="FU15" s="9">
        <v>380.24</v>
      </c>
      <c r="FV15" s="9">
        <v>244.596</v>
      </c>
      <c r="FW15" s="9">
        <v>135.64400000000001</v>
      </c>
      <c r="FX15" s="9">
        <v>259.68200000000002</v>
      </c>
      <c r="FY15" s="9">
        <v>167.51300000000001</v>
      </c>
      <c r="FZ15" s="9">
        <v>92.168999999999997</v>
      </c>
      <c r="GA15" s="9">
        <v>16.265999999999998</v>
      </c>
      <c r="GB15" s="9">
        <v>9.2129999999999992</v>
      </c>
      <c r="GC15" s="9">
        <v>7.0529999999999999</v>
      </c>
      <c r="GD15" s="9">
        <v>4.8780000000000001</v>
      </c>
      <c r="GE15" s="9">
        <v>3.4590000000000001</v>
      </c>
      <c r="GF15" s="9">
        <v>1.4179999999999999</v>
      </c>
      <c r="GG15" s="9">
        <v>4.7590000000000003</v>
      </c>
      <c r="GH15" s="9">
        <v>1.7490000000000001</v>
      </c>
      <c r="GI15" s="9">
        <v>3.01</v>
      </c>
      <c r="GJ15" s="9">
        <v>6.6289999999999996</v>
      </c>
      <c r="GK15" s="9">
        <v>4.0039999999999996</v>
      </c>
      <c r="GL15" s="9">
        <v>2.625</v>
      </c>
      <c r="GM15" s="9">
        <v>12.725</v>
      </c>
      <c r="GN15" s="9">
        <v>7.5119999999999996</v>
      </c>
      <c r="GO15" s="9">
        <v>5.2140000000000004</v>
      </c>
      <c r="GP15" s="9">
        <v>4.2510000000000003</v>
      </c>
      <c r="GQ15" s="9">
        <v>3.7440000000000002</v>
      </c>
      <c r="GR15" s="9">
        <v>0.50700000000000001</v>
      </c>
      <c r="GS15" s="9">
        <v>2.5680000000000001</v>
      </c>
      <c r="GT15" s="9">
        <v>1.649</v>
      </c>
      <c r="GU15" s="9">
        <v>0.91900000000000004</v>
      </c>
      <c r="GV15" s="9">
        <v>5.9059999999999997</v>
      </c>
      <c r="GW15" s="9">
        <v>2.1190000000000002</v>
      </c>
      <c r="GX15" s="9">
        <v>3.7869999999999999</v>
      </c>
      <c r="GY15" s="9">
        <v>91.566999999999993</v>
      </c>
      <c r="GZ15" s="9">
        <v>60.359000000000002</v>
      </c>
      <c r="HA15" s="9">
        <v>31.207999999999998</v>
      </c>
      <c r="HB15" s="9">
        <v>845.15300000000002</v>
      </c>
      <c r="HC15" s="9">
        <v>449.67099999999999</v>
      </c>
      <c r="HD15" s="9">
        <v>395.48200000000003</v>
      </c>
      <c r="HE15" s="9">
        <v>140.684</v>
      </c>
      <c r="HF15" s="9">
        <v>74.831999999999994</v>
      </c>
      <c r="HG15" s="9">
        <v>65.852000000000004</v>
      </c>
      <c r="HH15" s="9">
        <v>55.22</v>
      </c>
      <c r="HI15" s="9">
        <v>32.712000000000003</v>
      </c>
      <c r="HJ15" s="9">
        <v>22.507999999999999</v>
      </c>
      <c r="HK15" s="9">
        <v>26.565999999999999</v>
      </c>
      <c r="HL15" s="9">
        <v>16.384</v>
      </c>
      <c r="HM15" s="9">
        <v>10.182</v>
      </c>
      <c r="HN15" s="9">
        <v>28.1</v>
      </c>
      <c r="HO15" s="9">
        <v>15.773999999999999</v>
      </c>
      <c r="HP15" s="9">
        <v>12.326000000000001</v>
      </c>
      <c r="HQ15" s="9">
        <v>32.527000000000001</v>
      </c>
      <c r="HR15" s="9">
        <v>18.913</v>
      </c>
      <c r="HS15" s="9">
        <v>13.614000000000001</v>
      </c>
      <c r="HT15" s="9">
        <v>22.091000000000001</v>
      </c>
      <c r="HU15" s="9">
        <v>13.196999999999999</v>
      </c>
      <c r="HV15" s="9">
        <v>8.8949999999999996</v>
      </c>
      <c r="HW15" s="9">
        <v>16.832000000000001</v>
      </c>
      <c r="HX15" s="9">
        <v>11.728</v>
      </c>
      <c r="HY15" s="9">
        <v>5.1040000000000001</v>
      </c>
      <c r="HZ15" s="9">
        <v>18.407</v>
      </c>
      <c r="IA15" s="9">
        <v>9.8379999999999992</v>
      </c>
      <c r="IB15" s="9">
        <v>8.5679999999999996</v>
      </c>
      <c r="IC15" s="9">
        <v>5.7640000000000002</v>
      </c>
      <c r="ID15" s="9">
        <v>4.1870000000000003</v>
      </c>
      <c r="IE15" s="9">
        <v>1.577</v>
      </c>
      <c r="IF15" s="9">
        <v>7.2110000000000003</v>
      </c>
      <c r="IG15" s="9">
        <v>3.706</v>
      </c>
      <c r="IH15" s="9">
        <v>3.5049999999999999</v>
      </c>
      <c r="II15" s="9">
        <v>5.431</v>
      </c>
      <c r="IJ15" s="9">
        <v>1.9450000000000001</v>
      </c>
      <c r="IK15" s="9">
        <v>3.4860000000000002</v>
      </c>
      <c r="IL15" s="9">
        <v>19.981000000000002</v>
      </c>
      <c r="IM15" s="9">
        <v>11.145</v>
      </c>
      <c r="IN15" s="9">
        <v>8.8360000000000003</v>
      </c>
      <c r="IO15" s="9">
        <v>9.9749999999999996</v>
      </c>
      <c r="IP15" s="9">
        <v>6.8049999999999997</v>
      </c>
      <c r="IQ15" s="9">
        <v>3.17</v>
      </c>
    </row>
    <row r="16" spans="1:251">
      <c r="A16" s="10">
        <v>43862</v>
      </c>
      <c r="B16" s="9">
        <v>173.43</v>
      </c>
      <c r="C16" s="9">
        <v>117.322</v>
      </c>
      <c r="D16" s="9">
        <v>57.073999999999998</v>
      </c>
      <c r="E16" s="9">
        <v>60.247999999999998</v>
      </c>
      <c r="F16" s="9">
        <v>121.753</v>
      </c>
      <c r="G16" s="9">
        <v>53.484999999999999</v>
      </c>
      <c r="H16" s="9">
        <v>68.268000000000001</v>
      </c>
      <c r="I16" s="9">
        <v>91.936999999999998</v>
      </c>
      <c r="J16" s="9">
        <v>47.021999999999998</v>
      </c>
      <c r="K16" s="9">
        <v>44.914000000000001</v>
      </c>
      <c r="L16" s="9">
        <v>1893.336</v>
      </c>
      <c r="M16" s="9">
        <v>956.30399999999997</v>
      </c>
      <c r="N16" s="9">
        <v>937.03200000000004</v>
      </c>
      <c r="O16" s="9">
        <v>532.827</v>
      </c>
      <c r="P16" s="9">
        <v>347.60399999999998</v>
      </c>
      <c r="Q16" s="9">
        <v>185.22300000000001</v>
      </c>
      <c r="R16" s="9">
        <v>331.642</v>
      </c>
      <c r="S16" s="9">
        <v>217.48500000000001</v>
      </c>
      <c r="T16" s="9">
        <v>114.157</v>
      </c>
      <c r="U16" s="9">
        <v>23.587</v>
      </c>
      <c r="V16" s="9">
        <v>14.699</v>
      </c>
      <c r="W16" s="9">
        <v>8.8879999999999999</v>
      </c>
      <c r="X16" s="9">
        <v>6.1509999999999998</v>
      </c>
      <c r="Y16" s="9">
        <v>5.0519999999999996</v>
      </c>
      <c r="Z16" s="9">
        <v>1.099</v>
      </c>
      <c r="AA16" s="9">
        <v>8.2129999999999992</v>
      </c>
      <c r="AB16" s="9">
        <v>6.7539999999999996</v>
      </c>
      <c r="AC16" s="9">
        <v>1.4590000000000001</v>
      </c>
      <c r="AD16" s="9">
        <v>9.2230000000000008</v>
      </c>
      <c r="AE16" s="9">
        <v>2.8919999999999999</v>
      </c>
      <c r="AF16" s="9">
        <v>6.3310000000000004</v>
      </c>
      <c r="AG16" s="9">
        <v>23.591000000000001</v>
      </c>
      <c r="AH16" s="9">
        <v>13.087</v>
      </c>
      <c r="AI16" s="9">
        <v>10.504</v>
      </c>
      <c r="AJ16" s="9">
        <v>9.0299999999999994</v>
      </c>
      <c r="AK16" s="9">
        <v>6.5970000000000004</v>
      </c>
      <c r="AL16" s="9">
        <v>2.4340000000000002</v>
      </c>
      <c r="AM16" s="9">
        <v>7.0819999999999999</v>
      </c>
      <c r="AN16" s="9">
        <v>4.5309999999999997</v>
      </c>
      <c r="AO16" s="9">
        <v>2.5510000000000002</v>
      </c>
      <c r="AP16" s="9">
        <v>7.4779999999999998</v>
      </c>
      <c r="AQ16" s="9">
        <v>1.96</v>
      </c>
      <c r="AR16" s="9">
        <v>5.5179999999999998</v>
      </c>
      <c r="AS16" s="9">
        <v>154.00700000000001</v>
      </c>
      <c r="AT16" s="9">
        <v>102.33199999999999</v>
      </c>
      <c r="AU16" s="9">
        <v>51.674999999999997</v>
      </c>
      <c r="AV16" s="9">
        <v>2564.4969999999998</v>
      </c>
      <c r="AW16" s="9">
        <v>1326.163</v>
      </c>
      <c r="AX16" s="9">
        <v>1238.3340000000001</v>
      </c>
      <c r="AY16" s="9">
        <v>458.46800000000002</v>
      </c>
      <c r="AZ16" s="9">
        <v>240.691</v>
      </c>
      <c r="BA16" s="9">
        <v>217.77699999999999</v>
      </c>
      <c r="BB16" s="9">
        <v>199.209</v>
      </c>
      <c r="BC16" s="9">
        <v>107.22499999999999</v>
      </c>
      <c r="BD16" s="9">
        <v>91.983999999999995</v>
      </c>
      <c r="BE16" s="9">
        <v>94.016000000000005</v>
      </c>
      <c r="BF16" s="9">
        <v>51.78</v>
      </c>
      <c r="BG16" s="9">
        <v>42.235999999999997</v>
      </c>
      <c r="BH16" s="9">
        <v>105.193</v>
      </c>
      <c r="BI16" s="9">
        <v>55.445</v>
      </c>
      <c r="BJ16" s="9">
        <v>49.747999999999998</v>
      </c>
      <c r="BK16" s="9">
        <v>113.468</v>
      </c>
      <c r="BL16" s="9">
        <v>62.896000000000001</v>
      </c>
      <c r="BM16" s="9">
        <v>50.572000000000003</v>
      </c>
      <c r="BN16" s="9">
        <v>85.741</v>
      </c>
      <c r="BO16" s="9">
        <v>44.329000000000001</v>
      </c>
      <c r="BP16" s="9">
        <v>41.411000000000001</v>
      </c>
      <c r="BQ16" s="9">
        <v>62.348999999999997</v>
      </c>
      <c r="BR16" s="9">
        <v>35.14</v>
      </c>
      <c r="BS16" s="9">
        <v>27.21</v>
      </c>
      <c r="BT16" s="9">
        <v>73.304000000000002</v>
      </c>
      <c r="BU16" s="9">
        <v>37.822000000000003</v>
      </c>
      <c r="BV16" s="9">
        <v>35.481999999999999</v>
      </c>
      <c r="BW16" s="9">
        <v>32.840000000000003</v>
      </c>
      <c r="BX16" s="9">
        <v>24.725000000000001</v>
      </c>
      <c r="BY16" s="9">
        <v>8.1150000000000002</v>
      </c>
      <c r="BZ16" s="9">
        <v>19.564</v>
      </c>
      <c r="CA16" s="9">
        <v>6.51</v>
      </c>
      <c r="CB16" s="9">
        <v>13.053000000000001</v>
      </c>
      <c r="CC16" s="9">
        <v>20.901</v>
      </c>
      <c r="CD16" s="9">
        <v>6.5860000000000003</v>
      </c>
      <c r="CE16" s="9">
        <v>14.315</v>
      </c>
      <c r="CF16" s="9">
        <v>63.555</v>
      </c>
      <c r="CG16" s="9">
        <v>34.262999999999998</v>
      </c>
      <c r="CH16" s="9">
        <v>29.292000000000002</v>
      </c>
      <c r="CI16" s="9">
        <v>33.536000000000001</v>
      </c>
      <c r="CJ16" s="9">
        <v>22.212</v>
      </c>
      <c r="CK16" s="9">
        <v>11.324</v>
      </c>
      <c r="CL16" s="9">
        <v>15.97</v>
      </c>
      <c r="CM16" s="9">
        <v>7.4630000000000001</v>
      </c>
      <c r="CN16" s="9">
        <v>8.5060000000000002</v>
      </c>
      <c r="CO16" s="9">
        <v>14.05</v>
      </c>
      <c r="CP16" s="9">
        <v>4.5880000000000001</v>
      </c>
      <c r="CQ16" s="9">
        <v>9.4619999999999997</v>
      </c>
      <c r="CR16" s="9">
        <v>131.02000000000001</v>
      </c>
      <c r="CS16" s="9">
        <v>66.210999999999999</v>
      </c>
      <c r="CT16" s="9">
        <v>64.808999999999997</v>
      </c>
      <c r="CU16" s="9">
        <v>68.188999999999993</v>
      </c>
      <c r="CV16" s="9">
        <v>41.014000000000003</v>
      </c>
      <c r="CW16" s="9">
        <v>27.175000000000001</v>
      </c>
      <c r="CX16" s="9">
        <v>259.25900000000001</v>
      </c>
      <c r="CY16" s="9">
        <v>133.46600000000001</v>
      </c>
      <c r="CZ16" s="9">
        <v>125.79300000000001</v>
      </c>
      <c r="DA16" s="9">
        <v>2106.029</v>
      </c>
      <c r="DB16" s="9">
        <v>1085.472</v>
      </c>
      <c r="DC16" s="9">
        <v>1020.557</v>
      </c>
      <c r="DD16" s="9">
        <v>1691.6320000000001</v>
      </c>
      <c r="DE16" s="9">
        <v>825.77</v>
      </c>
      <c r="DF16" s="9">
        <v>865.86199999999997</v>
      </c>
      <c r="DG16" s="9">
        <v>1625.7329999999999</v>
      </c>
      <c r="DH16" s="9">
        <v>796.97400000000005</v>
      </c>
      <c r="DI16" s="9">
        <v>828.75900000000001</v>
      </c>
      <c r="DJ16" s="9">
        <v>30.66</v>
      </c>
      <c r="DK16" s="9">
        <v>12.061</v>
      </c>
      <c r="DL16" s="9">
        <v>18.597999999999999</v>
      </c>
      <c r="DM16" s="9">
        <v>35.24</v>
      </c>
      <c r="DN16" s="9">
        <v>16.734999999999999</v>
      </c>
      <c r="DO16" s="9">
        <v>18.504999999999999</v>
      </c>
      <c r="DP16" s="9">
        <v>1283.691</v>
      </c>
      <c r="DQ16" s="9">
        <v>636.79499999999996</v>
      </c>
      <c r="DR16" s="9">
        <v>646.89499999999998</v>
      </c>
      <c r="DS16" s="9">
        <v>90.016999999999996</v>
      </c>
      <c r="DT16" s="9">
        <v>33.018000000000001</v>
      </c>
      <c r="DU16" s="9">
        <v>56.997999999999998</v>
      </c>
      <c r="DV16" s="9">
        <v>27.475000000000001</v>
      </c>
      <c r="DW16" s="9">
        <v>16.716999999999999</v>
      </c>
      <c r="DX16" s="9">
        <v>10.757999999999999</v>
      </c>
      <c r="DY16" s="9">
        <v>26.286000000000001</v>
      </c>
      <c r="DZ16" s="9">
        <v>7.1680000000000001</v>
      </c>
      <c r="EA16" s="9">
        <v>19.117999999999999</v>
      </c>
      <c r="EB16" s="9">
        <v>36.255000000000003</v>
      </c>
      <c r="EC16" s="9">
        <v>9.1329999999999991</v>
      </c>
      <c r="ED16" s="9">
        <v>27.123000000000001</v>
      </c>
      <c r="EE16" s="9">
        <v>80.932000000000002</v>
      </c>
      <c r="EF16" s="9">
        <v>29.175000000000001</v>
      </c>
      <c r="EG16" s="9">
        <v>51.756999999999998</v>
      </c>
      <c r="EH16" s="9">
        <v>28.498999999999999</v>
      </c>
      <c r="EI16" s="9">
        <v>17.635000000000002</v>
      </c>
      <c r="EJ16" s="9">
        <v>10.863</v>
      </c>
      <c r="EK16" s="9">
        <v>18.384</v>
      </c>
      <c r="EL16" s="9">
        <v>4.8650000000000002</v>
      </c>
      <c r="EM16" s="9">
        <v>13.52</v>
      </c>
      <c r="EN16" s="9">
        <v>34.048999999999999</v>
      </c>
      <c r="EO16" s="9">
        <v>6.6760000000000002</v>
      </c>
      <c r="EP16" s="9">
        <v>27.373000000000001</v>
      </c>
      <c r="EQ16" s="9">
        <v>236.99299999999999</v>
      </c>
      <c r="ER16" s="9">
        <v>126.782</v>
      </c>
      <c r="ES16" s="9">
        <v>110.212</v>
      </c>
      <c r="ET16" s="9">
        <v>174.15799999999999</v>
      </c>
      <c r="EU16" s="9">
        <v>84.281000000000006</v>
      </c>
      <c r="EV16" s="9">
        <v>89.878</v>
      </c>
      <c r="EW16" s="9">
        <v>1517.4739999999999</v>
      </c>
      <c r="EX16" s="9">
        <v>741.48900000000003</v>
      </c>
      <c r="EY16" s="9">
        <v>775.98400000000004</v>
      </c>
      <c r="EZ16" s="9">
        <v>139.28200000000001</v>
      </c>
      <c r="FA16" s="9">
        <v>66.905000000000001</v>
      </c>
      <c r="FB16" s="9">
        <v>72.376999999999995</v>
      </c>
      <c r="FC16" s="9">
        <v>1552.35</v>
      </c>
      <c r="FD16" s="9">
        <v>758.86500000000001</v>
      </c>
      <c r="FE16" s="9">
        <v>793.48500000000001</v>
      </c>
      <c r="FF16" s="9">
        <v>241.67500000000001</v>
      </c>
      <c r="FG16" s="9">
        <v>120.661</v>
      </c>
      <c r="FH16" s="9">
        <v>121.014</v>
      </c>
      <c r="FI16" s="9">
        <v>71.766000000000005</v>
      </c>
      <c r="FJ16" s="9">
        <v>30.524999999999999</v>
      </c>
      <c r="FK16" s="9">
        <v>41.241</v>
      </c>
      <c r="FL16" s="9">
        <v>102.393</v>
      </c>
      <c r="FM16" s="9">
        <v>53.756</v>
      </c>
      <c r="FN16" s="9">
        <v>48.637</v>
      </c>
      <c r="FO16" s="9">
        <v>67.516999999999996</v>
      </c>
      <c r="FP16" s="9">
        <v>36.380000000000003</v>
      </c>
      <c r="FQ16" s="9">
        <v>31.135999999999999</v>
      </c>
      <c r="FR16" s="9">
        <v>1449.9570000000001</v>
      </c>
      <c r="FS16" s="9">
        <v>705.10900000000004</v>
      </c>
      <c r="FT16" s="9">
        <v>744.84799999999996</v>
      </c>
      <c r="FU16" s="9">
        <v>414.39600000000002</v>
      </c>
      <c r="FV16" s="9">
        <v>259.702</v>
      </c>
      <c r="FW16" s="9">
        <v>154.69499999999999</v>
      </c>
      <c r="FX16" s="9">
        <v>254.04400000000001</v>
      </c>
      <c r="FY16" s="9">
        <v>165.62700000000001</v>
      </c>
      <c r="FZ16" s="9">
        <v>88.418000000000006</v>
      </c>
      <c r="GA16" s="9">
        <v>13.401999999999999</v>
      </c>
      <c r="GB16" s="9">
        <v>8.2420000000000009</v>
      </c>
      <c r="GC16" s="9">
        <v>5.16</v>
      </c>
      <c r="GD16" s="9">
        <v>5.1970000000000001</v>
      </c>
      <c r="GE16" s="9">
        <v>3.9289999999999998</v>
      </c>
      <c r="GF16" s="9">
        <v>1.268</v>
      </c>
      <c r="GG16" s="9">
        <v>4.6459999999999999</v>
      </c>
      <c r="GH16" s="9">
        <v>3.43</v>
      </c>
      <c r="GI16" s="9">
        <v>1.216</v>
      </c>
      <c r="GJ16" s="9">
        <v>3.5590000000000002</v>
      </c>
      <c r="GK16" s="9">
        <v>0.88300000000000001</v>
      </c>
      <c r="GL16" s="9">
        <v>2.6760000000000002</v>
      </c>
      <c r="GM16" s="9">
        <v>20.934999999999999</v>
      </c>
      <c r="GN16" s="9">
        <v>12.909000000000001</v>
      </c>
      <c r="GO16" s="9">
        <v>8.0259999999999998</v>
      </c>
      <c r="GP16" s="9">
        <v>5.4610000000000003</v>
      </c>
      <c r="GQ16" s="9">
        <v>4.8869999999999996</v>
      </c>
      <c r="GR16" s="9">
        <v>0.57399999999999995</v>
      </c>
      <c r="GS16" s="9">
        <v>6.0880000000000001</v>
      </c>
      <c r="GT16" s="9">
        <v>3.714</v>
      </c>
      <c r="GU16" s="9">
        <v>2.3740000000000001</v>
      </c>
      <c r="GV16" s="9">
        <v>9.3859999999999992</v>
      </c>
      <c r="GW16" s="9">
        <v>4.3070000000000004</v>
      </c>
      <c r="GX16" s="9">
        <v>5.0780000000000003</v>
      </c>
      <c r="GY16" s="9">
        <v>126.015</v>
      </c>
      <c r="GZ16" s="9">
        <v>72.924000000000007</v>
      </c>
      <c r="HA16" s="9">
        <v>53.091000000000001</v>
      </c>
      <c r="HB16" s="9">
        <v>853.61300000000006</v>
      </c>
      <c r="HC16" s="9">
        <v>438.56700000000001</v>
      </c>
      <c r="HD16" s="9">
        <v>415.04599999999999</v>
      </c>
      <c r="HE16" s="9">
        <v>152.82599999999999</v>
      </c>
      <c r="HF16" s="9">
        <v>74.754000000000005</v>
      </c>
      <c r="HG16" s="9">
        <v>78.072000000000003</v>
      </c>
      <c r="HH16" s="9">
        <v>69.093999999999994</v>
      </c>
      <c r="HI16" s="9">
        <v>36.067999999999998</v>
      </c>
      <c r="HJ16" s="9">
        <v>33.026000000000003</v>
      </c>
      <c r="HK16" s="9">
        <v>31.835999999999999</v>
      </c>
      <c r="HL16" s="9">
        <v>16.959</v>
      </c>
      <c r="HM16" s="9">
        <v>14.877000000000001</v>
      </c>
      <c r="HN16" s="9">
        <v>36.973999999999997</v>
      </c>
      <c r="HO16" s="9">
        <v>19.109000000000002</v>
      </c>
      <c r="HP16" s="9">
        <v>17.864999999999998</v>
      </c>
      <c r="HQ16" s="9">
        <v>39.03</v>
      </c>
      <c r="HR16" s="9">
        <v>20.385999999999999</v>
      </c>
      <c r="HS16" s="9">
        <v>18.643999999999998</v>
      </c>
      <c r="HT16" s="9">
        <v>29.78</v>
      </c>
      <c r="HU16" s="9">
        <v>15.682</v>
      </c>
      <c r="HV16" s="9">
        <v>14.098000000000001</v>
      </c>
      <c r="HW16" s="9">
        <v>23.815000000000001</v>
      </c>
      <c r="HX16" s="9">
        <v>14.605</v>
      </c>
      <c r="HY16" s="9">
        <v>9.2100000000000009</v>
      </c>
      <c r="HZ16" s="9">
        <v>24.783000000000001</v>
      </c>
      <c r="IA16" s="9">
        <v>11.393000000000001</v>
      </c>
      <c r="IB16" s="9">
        <v>13.39</v>
      </c>
      <c r="IC16" s="9">
        <v>7.4269999999999996</v>
      </c>
      <c r="ID16" s="9">
        <v>4.8150000000000004</v>
      </c>
      <c r="IE16" s="9">
        <v>2.6120000000000001</v>
      </c>
      <c r="IF16" s="9">
        <v>8.7010000000000005</v>
      </c>
      <c r="IG16" s="9">
        <v>3.9980000000000002</v>
      </c>
      <c r="IH16" s="9">
        <v>4.7030000000000003</v>
      </c>
      <c r="II16" s="9">
        <v>8.6549999999999994</v>
      </c>
      <c r="IJ16" s="9">
        <v>2.58</v>
      </c>
      <c r="IK16" s="9">
        <v>6.0750000000000002</v>
      </c>
      <c r="IL16" s="9">
        <v>20.497</v>
      </c>
      <c r="IM16" s="9">
        <v>10.07</v>
      </c>
      <c r="IN16" s="9">
        <v>10.426</v>
      </c>
      <c r="IO16" s="9">
        <v>8.1780000000000008</v>
      </c>
      <c r="IP16" s="9">
        <v>5.2080000000000002</v>
      </c>
      <c r="IQ16" s="9">
        <v>2.97</v>
      </c>
    </row>
    <row r="17" spans="1:251">
      <c r="A17" s="10">
        <v>44228</v>
      </c>
      <c r="B17" s="9">
        <v>192.35400000000001</v>
      </c>
      <c r="C17" s="9">
        <v>129.78899999999999</v>
      </c>
      <c r="D17" s="9">
        <v>51.176000000000002</v>
      </c>
      <c r="E17" s="9">
        <v>78.611999999999995</v>
      </c>
      <c r="F17" s="9">
        <v>123.80800000000001</v>
      </c>
      <c r="G17" s="9">
        <v>73.070999999999998</v>
      </c>
      <c r="H17" s="9">
        <v>50.737000000000002</v>
      </c>
      <c r="I17" s="9">
        <v>126.583</v>
      </c>
      <c r="J17" s="9">
        <v>63.576999999999998</v>
      </c>
      <c r="K17" s="9">
        <v>63.005000000000003</v>
      </c>
      <c r="L17" s="9">
        <v>1915.328</v>
      </c>
      <c r="M17" s="9">
        <v>980.49900000000002</v>
      </c>
      <c r="N17" s="9">
        <v>934.82899999999995</v>
      </c>
      <c r="O17" s="9">
        <v>546.66399999999999</v>
      </c>
      <c r="P17" s="9">
        <v>354.99400000000003</v>
      </c>
      <c r="Q17" s="9">
        <v>191.67</v>
      </c>
      <c r="R17" s="9">
        <v>296.27300000000002</v>
      </c>
      <c r="S17" s="9">
        <v>195.369</v>
      </c>
      <c r="T17" s="9">
        <v>100.904</v>
      </c>
      <c r="U17" s="9">
        <v>39.29</v>
      </c>
      <c r="V17" s="9">
        <v>26.827000000000002</v>
      </c>
      <c r="W17" s="9">
        <v>12.462999999999999</v>
      </c>
      <c r="X17" s="9">
        <v>8.1340000000000003</v>
      </c>
      <c r="Y17" s="9">
        <v>6.7519999999999998</v>
      </c>
      <c r="Z17" s="9">
        <v>1.3819999999999999</v>
      </c>
      <c r="AA17" s="9">
        <v>22.882999999999999</v>
      </c>
      <c r="AB17" s="9">
        <v>15.962</v>
      </c>
      <c r="AC17" s="9">
        <v>6.9210000000000003</v>
      </c>
      <c r="AD17" s="9">
        <v>8.2729999999999997</v>
      </c>
      <c r="AE17" s="9">
        <v>4.1130000000000004</v>
      </c>
      <c r="AF17" s="9">
        <v>4.1609999999999996</v>
      </c>
      <c r="AG17" s="9">
        <v>71.391999999999996</v>
      </c>
      <c r="AH17" s="9">
        <v>44.600999999999999</v>
      </c>
      <c r="AI17" s="9">
        <v>26.791</v>
      </c>
      <c r="AJ17" s="9">
        <v>20.582000000000001</v>
      </c>
      <c r="AK17" s="9">
        <v>16.600000000000001</v>
      </c>
      <c r="AL17" s="9">
        <v>3.9820000000000002</v>
      </c>
      <c r="AM17" s="9">
        <v>26.803999999999998</v>
      </c>
      <c r="AN17" s="9">
        <v>20.013000000000002</v>
      </c>
      <c r="AO17" s="9">
        <v>6.7910000000000004</v>
      </c>
      <c r="AP17" s="9">
        <v>24.004999999999999</v>
      </c>
      <c r="AQ17" s="9">
        <v>7.9870000000000001</v>
      </c>
      <c r="AR17" s="9">
        <v>16.018000000000001</v>
      </c>
      <c r="AS17" s="9">
        <v>139.709</v>
      </c>
      <c r="AT17" s="9">
        <v>88.197000000000003</v>
      </c>
      <c r="AU17" s="9">
        <v>51.512</v>
      </c>
      <c r="AV17" s="9">
        <v>2596.3530000000001</v>
      </c>
      <c r="AW17" s="9">
        <v>1341.3340000000001</v>
      </c>
      <c r="AX17" s="9">
        <v>1255.02</v>
      </c>
      <c r="AY17" s="9">
        <v>490.89499999999998</v>
      </c>
      <c r="AZ17" s="9">
        <v>242.14500000000001</v>
      </c>
      <c r="BA17" s="9">
        <v>248.749</v>
      </c>
      <c r="BB17" s="9">
        <v>202.863</v>
      </c>
      <c r="BC17" s="9">
        <v>103.26900000000001</v>
      </c>
      <c r="BD17" s="9">
        <v>99.593000000000004</v>
      </c>
      <c r="BE17" s="9">
        <v>86.400999999999996</v>
      </c>
      <c r="BF17" s="9">
        <v>42.555</v>
      </c>
      <c r="BG17" s="9">
        <v>43.847000000000001</v>
      </c>
      <c r="BH17" s="9">
        <v>116.462</v>
      </c>
      <c r="BI17" s="9">
        <v>60.715000000000003</v>
      </c>
      <c r="BJ17" s="9">
        <v>55.747</v>
      </c>
      <c r="BK17" s="9">
        <v>108.575</v>
      </c>
      <c r="BL17" s="9">
        <v>56.517000000000003</v>
      </c>
      <c r="BM17" s="9">
        <v>52.058999999999997</v>
      </c>
      <c r="BN17" s="9">
        <v>92.475999999999999</v>
      </c>
      <c r="BO17" s="9">
        <v>44.942</v>
      </c>
      <c r="BP17" s="9">
        <v>47.533999999999999</v>
      </c>
      <c r="BQ17" s="9">
        <v>61.533000000000001</v>
      </c>
      <c r="BR17" s="9">
        <v>33.793999999999997</v>
      </c>
      <c r="BS17" s="9">
        <v>27.739000000000001</v>
      </c>
      <c r="BT17" s="9">
        <v>80.816999999999993</v>
      </c>
      <c r="BU17" s="9">
        <v>38.31</v>
      </c>
      <c r="BV17" s="9">
        <v>42.506999999999998</v>
      </c>
      <c r="BW17" s="9">
        <v>29.792000000000002</v>
      </c>
      <c r="BX17" s="9">
        <v>17.286999999999999</v>
      </c>
      <c r="BY17" s="9">
        <v>12.506</v>
      </c>
      <c r="BZ17" s="9">
        <v>29.797999999999998</v>
      </c>
      <c r="CA17" s="9">
        <v>14.597</v>
      </c>
      <c r="CB17" s="9">
        <v>15.201000000000001</v>
      </c>
      <c r="CC17" s="9">
        <v>21.227</v>
      </c>
      <c r="CD17" s="9">
        <v>6.4269999999999996</v>
      </c>
      <c r="CE17" s="9">
        <v>14.8</v>
      </c>
      <c r="CF17" s="9">
        <v>60.512</v>
      </c>
      <c r="CG17" s="9">
        <v>31.164999999999999</v>
      </c>
      <c r="CH17" s="9">
        <v>29.347999999999999</v>
      </c>
      <c r="CI17" s="9">
        <v>29.457000000000001</v>
      </c>
      <c r="CJ17" s="9">
        <v>16.396999999999998</v>
      </c>
      <c r="CK17" s="9">
        <v>13.058999999999999</v>
      </c>
      <c r="CL17" s="9">
        <v>18.542000000000002</v>
      </c>
      <c r="CM17" s="9">
        <v>9.9090000000000007</v>
      </c>
      <c r="CN17" s="9">
        <v>8.6329999999999991</v>
      </c>
      <c r="CO17" s="9">
        <v>12.513999999999999</v>
      </c>
      <c r="CP17" s="9">
        <v>4.8579999999999997</v>
      </c>
      <c r="CQ17" s="9">
        <v>7.6550000000000002</v>
      </c>
      <c r="CR17" s="9">
        <v>141.334</v>
      </c>
      <c r="CS17" s="9">
        <v>68.808000000000007</v>
      </c>
      <c r="CT17" s="9">
        <v>72.525999999999996</v>
      </c>
      <c r="CU17" s="9">
        <v>61.529000000000003</v>
      </c>
      <c r="CV17" s="9">
        <v>34.462000000000003</v>
      </c>
      <c r="CW17" s="9">
        <v>27.067</v>
      </c>
      <c r="CX17" s="9">
        <v>288.03199999999998</v>
      </c>
      <c r="CY17" s="9">
        <v>138.876</v>
      </c>
      <c r="CZ17" s="9">
        <v>149.15600000000001</v>
      </c>
      <c r="DA17" s="9">
        <v>2105.4589999999998</v>
      </c>
      <c r="DB17" s="9">
        <v>1099.1880000000001</v>
      </c>
      <c r="DC17" s="9">
        <v>1006.271</v>
      </c>
      <c r="DD17" s="9">
        <v>1688.0029999999999</v>
      </c>
      <c r="DE17" s="9">
        <v>840.05</v>
      </c>
      <c r="DF17" s="9">
        <v>847.95299999999997</v>
      </c>
      <c r="DG17" s="9">
        <v>1605.4559999999999</v>
      </c>
      <c r="DH17" s="9">
        <v>803.65700000000004</v>
      </c>
      <c r="DI17" s="9">
        <v>801.79899999999998</v>
      </c>
      <c r="DJ17" s="9">
        <v>45.774000000000001</v>
      </c>
      <c r="DK17" s="9">
        <v>20.503</v>
      </c>
      <c r="DL17" s="9">
        <v>25.271000000000001</v>
      </c>
      <c r="DM17" s="9">
        <v>35.616999999999997</v>
      </c>
      <c r="DN17" s="9">
        <v>14.734999999999999</v>
      </c>
      <c r="DO17" s="9">
        <v>20.882999999999999</v>
      </c>
      <c r="DP17" s="9">
        <v>1240.547</v>
      </c>
      <c r="DQ17" s="9">
        <v>622.53800000000001</v>
      </c>
      <c r="DR17" s="9">
        <v>618.00900000000001</v>
      </c>
      <c r="DS17" s="9">
        <v>109.732</v>
      </c>
      <c r="DT17" s="9">
        <v>42.078000000000003</v>
      </c>
      <c r="DU17" s="9">
        <v>67.655000000000001</v>
      </c>
      <c r="DV17" s="9">
        <v>28.477</v>
      </c>
      <c r="DW17" s="9">
        <v>17.968</v>
      </c>
      <c r="DX17" s="9">
        <v>10.509</v>
      </c>
      <c r="DY17" s="9">
        <v>41.284999999999997</v>
      </c>
      <c r="DZ17" s="9">
        <v>12.54</v>
      </c>
      <c r="EA17" s="9">
        <v>28.745000000000001</v>
      </c>
      <c r="EB17" s="9">
        <v>39.97</v>
      </c>
      <c r="EC17" s="9">
        <v>11.569000000000001</v>
      </c>
      <c r="ED17" s="9">
        <v>28.4</v>
      </c>
      <c r="EE17" s="9">
        <v>104.261</v>
      </c>
      <c r="EF17" s="9">
        <v>43.307000000000002</v>
      </c>
      <c r="EG17" s="9">
        <v>60.954000000000001</v>
      </c>
      <c r="EH17" s="9">
        <v>33.887999999999998</v>
      </c>
      <c r="EI17" s="9">
        <v>23.126999999999999</v>
      </c>
      <c r="EJ17" s="9">
        <v>10.760999999999999</v>
      </c>
      <c r="EK17" s="9">
        <v>31.972999999999999</v>
      </c>
      <c r="EL17" s="9">
        <v>11.39</v>
      </c>
      <c r="EM17" s="9">
        <v>20.582000000000001</v>
      </c>
      <c r="EN17" s="9">
        <v>38.401000000000003</v>
      </c>
      <c r="EO17" s="9">
        <v>8.7899999999999991</v>
      </c>
      <c r="EP17" s="9">
        <v>29.611000000000001</v>
      </c>
      <c r="EQ17" s="9">
        <v>233.46199999999999</v>
      </c>
      <c r="ER17" s="9">
        <v>132.12700000000001</v>
      </c>
      <c r="ES17" s="9">
        <v>101.336</v>
      </c>
      <c r="ET17" s="9">
        <v>166.035</v>
      </c>
      <c r="EU17" s="9">
        <v>84.084999999999994</v>
      </c>
      <c r="EV17" s="9">
        <v>81.95</v>
      </c>
      <c r="EW17" s="9">
        <v>1521.9680000000001</v>
      </c>
      <c r="EX17" s="9">
        <v>755.96400000000006</v>
      </c>
      <c r="EY17" s="9">
        <v>766.00300000000004</v>
      </c>
      <c r="EZ17" s="9">
        <v>162.25800000000001</v>
      </c>
      <c r="FA17" s="9">
        <v>70.998999999999995</v>
      </c>
      <c r="FB17" s="9">
        <v>91.259</v>
      </c>
      <c r="FC17" s="9">
        <v>1525.7449999999999</v>
      </c>
      <c r="FD17" s="9">
        <v>769.05100000000004</v>
      </c>
      <c r="FE17" s="9">
        <v>756.69399999999996</v>
      </c>
      <c r="FF17" s="9">
        <v>246.15</v>
      </c>
      <c r="FG17" s="9">
        <v>116.062</v>
      </c>
      <c r="FH17" s="9">
        <v>130.089</v>
      </c>
      <c r="FI17" s="9">
        <v>82.143000000000001</v>
      </c>
      <c r="FJ17" s="9">
        <v>39.023000000000003</v>
      </c>
      <c r="FK17" s="9">
        <v>43.12</v>
      </c>
      <c r="FL17" s="9">
        <v>83.891999999999996</v>
      </c>
      <c r="FM17" s="9">
        <v>45.063000000000002</v>
      </c>
      <c r="FN17" s="9">
        <v>38.829000000000001</v>
      </c>
      <c r="FO17" s="9">
        <v>80.114999999999995</v>
      </c>
      <c r="FP17" s="9">
        <v>31.975999999999999</v>
      </c>
      <c r="FQ17" s="9">
        <v>48.139000000000003</v>
      </c>
      <c r="FR17" s="9">
        <v>1441.8520000000001</v>
      </c>
      <c r="FS17" s="9">
        <v>723.98800000000006</v>
      </c>
      <c r="FT17" s="9">
        <v>717.86400000000003</v>
      </c>
      <c r="FU17" s="9">
        <v>417.45600000000002</v>
      </c>
      <c r="FV17" s="9">
        <v>259.13799999999998</v>
      </c>
      <c r="FW17" s="9">
        <v>158.31800000000001</v>
      </c>
      <c r="FX17" s="9">
        <v>251.07</v>
      </c>
      <c r="FY17" s="9">
        <v>165.239</v>
      </c>
      <c r="FZ17" s="9">
        <v>85.831000000000003</v>
      </c>
      <c r="GA17" s="9">
        <v>28.085999999999999</v>
      </c>
      <c r="GB17" s="9">
        <v>12.12</v>
      </c>
      <c r="GC17" s="9">
        <v>15.965999999999999</v>
      </c>
      <c r="GD17" s="9">
        <v>12.17</v>
      </c>
      <c r="GE17" s="9">
        <v>7.2110000000000003</v>
      </c>
      <c r="GF17" s="9">
        <v>4.9589999999999996</v>
      </c>
      <c r="GG17" s="9">
        <v>8.9629999999999992</v>
      </c>
      <c r="GH17" s="9">
        <v>3.5640000000000001</v>
      </c>
      <c r="GI17" s="9">
        <v>5.399</v>
      </c>
      <c r="GJ17" s="9">
        <v>6.9539999999999997</v>
      </c>
      <c r="GK17" s="9">
        <v>1.3460000000000001</v>
      </c>
      <c r="GL17" s="9">
        <v>5.6079999999999997</v>
      </c>
      <c r="GM17" s="9">
        <v>34.36</v>
      </c>
      <c r="GN17" s="9">
        <v>17.355</v>
      </c>
      <c r="GO17" s="9">
        <v>17.006</v>
      </c>
      <c r="GP17" s="9">
        <v>9.8859999999999992</v>
      </c>
      <c r="GQ17" s="9">
        <v>5.1630000000000003</v>
      </c>
      <c r="GR17" s="9">
        <v>4.7229999999999999</v>
      </c>
      <c r="GS17" s="9">
        <v>10.047000000000001</v>
      </c>
      <c r="GT17" s="9">
        <v>6.2309999999999999</v>
      </c>
      <c r="GU17" s="9">
        <v>3.8159999999999998</v>
      </c>
      <c r="GV17" s="9">
        <v>14.427</v>
      </c>
      <c r="GW17" s="9">
        <v>5.9610000000000003</v>
      </c>
      <c r="GX17" s="9">
        <v>8.4659999999999993</v>
      </c>
      <c r="GY17" s="9">
        <v>103.93899999999999</v>
      </c>
      <c r="GZ17" s="9">
        <v>64.424999999999997</v>
      </c>
      <c r="HA17" s="9">
        <v>39.515000000000001</v>
      </c>
      <c r="HB17" s="9">
        <v>847.99599999999998</v>
      </c>
      <c r="HC17" s="9">
        <v>443.834</v>
      </c>
      <c r="HD17" s="9">
        <v>404.16199999999998</v>
      </c>
      <c r="HE17" s="9">
        <v>126.298</v>
      </c>
      <c r="HF17" s="9">
        <v>65.846999999999994</v>
      </c>
      <c r="HG17" s="9">
        <v>60.451000000000001</v>
      </c>
      <c r="HH17" s="9">
        <v>58.177</v>
      </c>
      <c r="HI17" s="9">
        <v>29.866</v>
      </c>
      <c r="HJ17" s="9">
        <v>28.311</v>
      </c>
      <c r="HK17" s="9">
        <v>26.597999999999999</v>
      </c>
      <c r="HL17" s="9">
        <v>13.775</v>
      </c>
      <c r="HM17" s="9">
        <v>12.823</v>
      </c>
      <c r="HN17" s="9">
        <v>31.579000000000001</v>
      </c>
      <c r="HO17" s="9">
        <v>16.091000000000001</v>
      </c>
      <c r="HP17" s="9">
        <v>15.488</v>
      </c>
      <c r="HQ17" s="9">
        <v>32.414999999999999</v>
      </c>
      <c r="HR17" s="9">
        <v>17.521999999999998</v>
      </c>
      <c r="HS17" s="9">
        <v>14.893000000000001</v>
      </c>
      <c r="HT17" s="9">
        <v>25.355</v>
      </c>
      <c r="HU17" s="9">
        <v>12.343999999999999</v>
      </c>
      <c r="HV17" s="9">
        <v>13.012</v>
      </c>
      <c r="HW17" s="9">
        <v>14.971</v>
      </c>
      <c r="HX17" s="9">
        <v>8.6349999999999998</v>
      </c>
      <c r="HY17" s="9">
        <v>6.3360000000000003</v>
      </c>
      <c r="HZ17" s="9">
        <v>25.030999999999999</v>
      </c>
      <c r="IA17" s="9">
        <v>12.683</v>
      </c>
      <c r="IB17" s="9">
        <v>12.348000000000001</v>
      </c>
      <c r="IC17" s="9">
        <v>7.2309999999999999</v>
      </c>
      <c r="ID17" s="9">
        <v>4.9779999999999998</v>
      </c>
      <c r="IE17" s="9">
        <v>2.2530000000000001</v>
      </c>
      <c r="IF17" s="9">
        <v>8.2149999999999999</v>
      </c>
      <c r="IG17" s="9">
        <v>4.2469999999999999</v>
      </c>
      <c r="IH17" s="9">
        <v>3.968</v>
      </c>
      <c r="II17" s="9">
        <v>9.5850000000000009</v>
      </c>
      <c r="IJ17" s="9">
        <v>3.4580000000000002</v>
      </c>
      <c r="IK17" s="9">
        <v>6.1260000000000003</v>
      </c>
      <c r="IL17" s="9">
        <v>18.175000000000001</v>
      </c>
      <c r="IM17" s="9">
        <v>8.548</v>
      </c>
      <c r="IN17" s="9">
        <v>9.6270000000000007</v>
      </c>
      <c r="IO17" s="9">
        <v>6.63</v>
      </c>
      <c r="IP17" s="9">
        <v>3.66</v>
      </c>
      <c r="IQ17" s="9">
        <v>2.97</v>
      </c>
    </row>
    <row r="18" spans="1:251">
      <c r="A18" s="10">
        <v>44593</v>
      </c>
      <c r="B18" s="9">
        <v>205.48699999999999</v>
      </c>
      <c r="C18" s="9">
        <v>145.041</v>
      </c>
      <c r="D18" s="9">
        <v>73.174000000000007</v>
      </c>
      <c r="E18" s="9">
        <v>71.867999999999995</v>
      </c>
      <c r="F18" s="9">
        <v>147.43600000000001</v>
      </c>
      <c r="G18" s="9">
        <v>73.427999999999997</v>
      </c>
      <c r="H18" s="9">
        <v>74.007999999999996</v>
      </c>
      <c r="I18" s="9">
        <v>110.03700000000001</v>
      </c>
      <c r="J18" s="9">
        <v>50.427</v>
      </c>
      <c r="K18" s="9">
        <v>59.610999999999997</v>
      </c>
      <c r="L18" s="9">
        <v>1760.2239999999999</v>
      </c>
      <c r="M18" s="9">
        <v>909.774</v>
      </c>
      <c r="N18" s="9">
        <v>850.45</v>
      </c>
      <c r="O18" s="9">
        <v>540.51599999999996</v>
      </c>
      <c r="P18" s="9">
        <v>344.24299999999999</v>
      </c>
      <c r="Q18" s="9">
        <v>196.273</v>
      </c>
      <c r="R18" s="9">
        <v>294.76</v>
      </c>
      <c r="S18" s="9">
        <v>193.13399999999999</v>
      </c>
      <c r="T18" s="9">
        <v>101.626</v>
      </c>
      <c r="U18" s="9">
        <v>45.14</v>
      </c>
      <c r="V18" s="9">
        <v>23.928999999999998</v>
      </c>
      <c r="W18" s="9">
        <v>21.210999999999999</v>
      </c>
      <c r="X18" s="9">
        <v>14.138999999999999</v>
      </c>
      <c r="Y18" s="9">
        <v>9.6690000000000005</v>
      </c>
      <c r="Z18" s="9">
        <v>4.47</v>
      </c>
      <c r="AA18" s="9">
        <v>15.461</v>
      </c>
      <c r="AB18" s="9">
        <v>9.2880000000000003</v>
      </c>
      <c r="AC18" s="9">
        <v>6.173</v>
      </c>
      <c r="AD18" s="9">
        <v>15.54</v>
      </c>
      <c r="AE18" s="9">
        <v>4.9720000000000004</v>
      </c>
      <c r="AF18" s="9">
        <v>10.568</v>
      </c>
      <c r="AG18" s="9">
        <v>41.95</v>
      </c>
      <c r="AH18" s="9">
        <v>22.983000000000001</v>
      </c>
      <c r="AI18" s="9">
        <v>18.966999999999999</v>
      </c>
      <c r="AJ18" s="9">
        <v>13.787000000000001</v>
      </c>
      <c r="AK18" s="9">
        <v>11.324</v>
      </c>
      <c r="AL18" s="9">
        <v>2.4630000000000001</v>
      </c>
      <c r="AM18" s="9">
        <v>11.981999999999999</v>
      </c>
      <c r="AN18" s="9">
        <v>6.5750000000000002</v>
      </c>
      <c r="AO18" s="9">
        <v>5.407</v>
      </c>
      <c r="AP18" s="9">
        <v>16.181000000000001</v>
      </c>
      <c r="AQ18" s="9">
        <v>5.0839999999999996</v>
      </c>
      <c r="AR18" s="9">
        <v>11.097</v>
      </c>
      <c r="AS18" s="9">
        <v>158.666</v>
      </c>
      <c r="AT18" s="9">
        <v>104.197</v>
      </c>
      <c r="AU18" s="9">
        <v>54.469000000000001</v>
      </c>
      <c r="AV18" s="9">
        <v>2706.3560000000002</v>
      </c>
      <c r="AW18" s="9">
        <v>1385.5450000000001</v>
      </c>
      <c r="AX18" s="9">
        <v>1320.8109999999999</v>
      </c>
      <c r="AY18" s="9">
        <v>599.46199999999999</v>
      </c>
      <c r="AZ18" s="9">
        <v>288.35000000000002</v>
      </c>
      <c r="BA18" s="9">
        <v>311.11099999999999</v>
      </c>
      <c r="BB18" s="9">
        <v>261.72699999999998</v>
      </c>
      <c r="BC18" s="9">
        <v>133.393</v>
      </c>
      <c r="BD18" s="9">
        <v>128.334</v>
      </c>
      <c r="BE18" s="9">
        <v>108.839</v>
      </c>
      <c r="BF18" s="9">
        <v>55.378999999999998</v>
      </c>
      <c r="BG18" s="9">
        <v>53.46</v>
      </c>
      <c r="BH18" s="9">
        <v>152.887</v>
      </c>
      <c r="BI18" s="9">
        <v>78.013999999999996</v>
      </c>
      <c r="BJ18" s="9">
        <v>74.873999999999995</v>
      </c>
      <c r="BK18" s="9">
        <v>136.029</v>
      </c>
      <c r="BL18" s="9">
        <v>71.694000000000003</v>
      </c>
      <c r="BM18" s="9">
        <v>64.334999999999994</v>
      </c>
      <c r="BN18" s="9">
        <v>125.04600000000001</v>
      </c>
      <c r="BO18" s="9">
        <v>61.046999999999997</v>
      </c>
      <c r="BP18" s="9">
        <v>63.999000000000002</v>
      </c>
      <c r="BQ18" s="9">
        <v>82.13</v>
      </c>
      <c r="BR18" s="9">
        <v>45.17</v>
      </c>
      <c r="BS18" s="9">
        <v>36.96</v>
      </c>
      <c r="BT18" s="9">
        <v>98.801000000000002</v>
      </c>
      <c r="BU18" s="9">
        <v>48.314999999999998</v>
      </c>
      <c r="BV18" s="9">
        <v>50.485999999999997</v>
      </c>
      <c r="BW18" s="9">
        <v>34.213000000000001</v>
      </c>
      <c r="BX18" s="9">
        <v>25.4</v>
      </c>
      <c r="BY18" s="9">
        <v>8.8130000000000006</v>
      </c>
      <c r="BZ18" s="9">
        <v>36.963999999999999</v>
      </c>
      <c r="CA18" s="9">
        <v>16.901</v>
      </c>
      <c r="CB18" s="9">
        <v>20.062999999999999</v>
      </c>
      <c r="CC18" s="9">
        <v>27.625</v>
      </c>
      <c r="CD18" s="9">
        <v>6.0149999999999997</v>
      </c>
      <c r="CE18" s="9">
        <v>21.61</v>
      </c>
      <c r="CF18" s="9">
        <v>80.796000000000006</v>
      </c>
      <c r="CG18" s="9">
        <v>39.908000000000001</v>
      </c>
      <c r="CH18" s="9">
        <v>40.887999999999998</v>
      </c>
      <c r="CI18" s="9">
        <v>38.646000000000001</v>
      </c>
      <c r="CJ18" s="9">
        <v>26.613</v>
      </c>
      <c r="CK18" s="9">
        <v>12.032999999999999</v>
      </c>
      <c r="CL18" s="9">
        <v>24.745000000000001</v>
      </c>
      <c r="CM18" s="9">
        <v>10.096</v>
      </c>
      <c r="CN18" s="9">
        <v>14.648</v>
      </c>
      <c r="CO18" s="9">
        <v>17.405000000000001</v>
      </c>
      <c r="CP18" s="9">
        <v>3.1989999999999998</v>
      </c>
      <c r="CQ18" s="9">
        <v>14.207000000000001</v>
      </c>
      <c r="CR18" s="9">
        <v>175.929</v>
      </c>
      <c r="CS18" s="9">
        <v>86.063000000000002</v>
      </c>
      <c r="CT18" s="9">
        <v>89.867000000000004</v>
      </c>
      <c r="CU18" s="9">
        <v>85.796999999999997</v>
      </c>
      <c r="CV18" s="9">
        <v>47.33</v>
      </c>
      <c r="CW18" s="9">
        <v>38.466999999999999</v>
      </c>
      <c r="CX18" s="9">
        <v>337.73500000000001</v>
      </c>
      <c r="CY18" s="9">
        <v>154.95699999999999</v>
      </c>
      <c r="CZ18" s="9">
        <v>182.77799999999999</v>
      </c>
      <c r="DA18" s="9">
        <v>2106.8939999999998</v>
      </c>
      <c r="DB18" s="9">
        <v>1097.1949999999999</v>
      </c>
      <c r="DC18" s="9">
        <v>1009.699</v>
      </c>
      <c r="DD18" s="9">
        <v>1730.126</v>
      </c>
      <c r="DE18" s="9">
        <v>852.30899999999997</v>
      </c>
      <c r="DF18" s="9">
        <v>877.81600000000003</v>
      </c>
      <c r="DG18" s="9">
        <v>1631.346</v>
      </c>
      <c r="DH18" s="9">
        <v>807.755</v>
      </c>
      <c r="DI18" s="9">
        <v>823.59100000000001</v>
      </c>
      <c r="DJ18" s="9">
        <v>59.656999999999996</v>
      </c>
      <c r="DK18" s="9">
        <v>24.457000000000001</v>
      </c>
      <c r="DL18" s="9">
        <v>35.200000000000003</v>
      </c>
      <c r="DM18" s="9">
        <v>35.566000000000003</v>
      </c>
      <c r="DN18" s="9">
        <v>18.581</v>
      </c>
      <c r="DO18" s="9">
        <v>16.986000000000001</v>
      </c>
      <c r="DP18" s="9">
        <v>1313.027</v>
      </c>
      <c r="DQ18" s="9">
        <v>670.74400000000003</v>
      </c>
      <c r="DR18" s="9">
        <v>642.28300000000002</v>
      </c>
      <c r="DS18" s="9">
        <v>110.751</v>
      </c>
      <c r="DT18" s="9">
        <v>44.347000000000001</v>
      </c>
      <c r="DU18" s="9">
        <v>66.403999999999996</v>
      </c>
      <c r="DV18" s="9">
        <v>29.602</v>
      </c>
      <c r="DW18" s="9">
        <v>17.39</v>
      </c>
      <c r="DX18" s="9">
        <v>12.212</v>
      </c>
      <c r="DY18" s="9">
        <v>34.159999999999997</v>
      </c>
      <c r="DZ18" s="9">
        <v>15.760999999999999</v>
      </c>
      <c r="EA18" s="9">
        <v>18.399000000000001</v>
      </c>
      <c r="EB18" s="9">
        <v>46.988999999999997</v>
      </c>
      <c r="EC18" s="9">
        <v>11.196</v>
      </c>
      <c r="ED18" s="9">
        <v>35.792999999999999</v>
      </c>
      <c r="EE18" s="9">
        <v>78.926000000000002</v>
      </c>
      <c r="EF18" s="9">
        <v>26.207999999999998</v>
      </c>
      <c r="EG18" s="9">
        <v>52.718000000000004</v>
      </c>
      <c r="EH18" s="9">
        <v>18.827999999999999</v>
      </c>
      <c r="EI18" s="9">
        <v>11.023999999999999</v>
      </c>
      <c r="EJ18" s="9">
        <v>7.8040000000000003</v>
      </c>
      <c r="EK18" s="9">
        <v>31.812000000000001</v>
      </c>
      <c r="EL18" s="9">
        <v>8.7360000000000007</v>
      </c>
      <c r="EM18" s="9">
        <v>23.076000000000001</v>
      </c>
      <c r="EN18" s="9">
        <v>28.286999999999999</v>
      </c>
      <c r="EO18" s="9">
        <v>6.4480000000000004</v>
      </c>
      <c r="EP18" s="9">
        <v>21.838000000000001</v>
      </c>
      <c r="EQ18" s="9">
        <v>227.42099999999999</v>
      </c>
      <c r="ER18" s="9">
        <v>111.01</v>
      </c>
      <c r="ES18" s="9">
        <v>116.411</v>
      </c>
      <c r="ET18" s="9">
        <v>215.84200000000001</v>
      </c>
      <c r="EU18" s="9">
        <v>115.312</v>
      </c>
      <c r="EV18" s="9">
        <v>100.53</v>
      </c>
      <c r="EW18" s="9">
        <v>1514.2840000000001</v>
      </c>
      <c r="EX18" s="9">
        <v>736.99699999999996</v>
      </c>
      <c r="EY18" s="9">
        <v>777.28700000000003</v>
      </c>
      <c r="EZ18" s="9">
        <v>183.05099999999999</v>
      </c>
      <c r="FA18" s="9">
        <v>84.13</v>
      </c>
      <c r="FB18" s="9">
        <v>98.921999999999997</v>
      </c>
      <c r="FC18" s="9">
        <v>1547.0740000000001</v>
      </c>
      <c r="FD18" s="9">
        <v>768.18</v>
      </c>
      <c r="FE18" s="9">
        <v>778.89499999999998</v>
      </c>
      <c r="FF18" s="9">
        <v>300.358</v>
      </c>
      <c r="FG18" s="9">
        <v>151.55000000000001</v>
      </c>
      <c r="FH18" s="9">
        <v>148.80799999999999</v>
      </c>
      <c r="FI18" s="9">
        <v>98.534999999999997</v>
      </c>
      <c r="FJ18" s="9">
        <v>47.890999999999998</v>
      </c>
      <c r="FK18" s="9">
        <v>50.643000000000001</v>
      </c>
      <c r="FL18" s="9">
        <v>117.307</v>
      </c>
      <c r="FM18" s="9">
        <v>67.421000000000006</v>
      </c>
      <c r="FN18" s="9">
        <v>49.886000000000003</v>
      </c>
      <c r="FO18" s="9">
        <v>84.516999999999996</v>
      </c>
      <c r="FP18" s="9">
        <v>36.238</v>
      </c>
      <c r="FQ18" s="9">
        <v>48.277999999999999</v>
      </c>
      <c r="FR18" s="9">
        <v>1429.7670000000001</v>
      </c>
      <c r="FS18" s="9">
        <v>700.75900000000001</v>
      </c>
      <c r="FT18" s="9">
        <v>729.00800000000004</v>
      </c>
      <c r="FU18" s="9">
        <v>376.76900000000001</v>
      </c>
      <c r="FV18" s="9">
        <v>244.886</v>
      </c>
      <c r="FW18" s="9">
        <v>131.88300000000001</v>
      </c>
      <c r="FX18" s="9">
        <v>231.04499999999999</v>
      </c>
      <c r="FY18" s="9">
        <v>154.39699999999999</v>
      </c>
      <c r="FZ18" s="9">
        <v>76.649000000000001</v>
      </c>
      <c r="GA18" s="9">
        <v>22.596</v>
      </c>
      <c r="GB18" s="9">
        <v>13.372999999999999</v>
      </c>
      <c r="GC18" s="9">
        <v>9.2230000000000008</v>
      </c>
      <c r="GD18" s="9">
        <v>6.4989999999999997</v>
      </c>
      <c r="GE18" s="9">
        <v>3.907</v>
      </c>
      <c r="GF18" s="9">
        <v>2.5920000000000001</v>
      </c>
      <c r="GG18" s="9">
        <v>6.8689999999999998</v>
      </c>
      <c r="GH18" s="9">
        <v>4.2469999999999999</v>
      </c>
      <c r="GI18" s="9">
        <v>2.6219999999999999</v>
      </c>
      <c r="GJ18" s="9">
        <v>9.2279999999999998</v>
      </c>
      <c r="GK18" s="9">
        <v>5.2190000000000003</v>
      </c>
      <c r="GL18" s="9">
        <v>4.0090000000000003</v>
      </c>
      <c r="GM18" s="9">
        <v>15.47</v>
      </c>
      <c r="GN18" s="9">
        <v>7.58</v>
      </c>
      <c r="GO18" s="9">
        <v>7.89</v>
      </c>
      <c r="GP18" s="9">
        <v>5.9770000000000003</v>
      </c>
      <c r="GQ18" s="9">
        <v>4.032</v>
      </c>
      <c r="GR18" s="9">
        <v>1.9450000000000001</v>
      </c>
      <c r="GS18" s="9">
        <v>4.45</v>
      </c>
      <c r="GT18" s="9">
        <v>2.3519999999999999</v>
      </c>
      <c r="GU18" s="9">
        <v>2.0979999999999999</v>
      </c>
      <c r="GV18" s="9">
        <v>5.0439999999999996</v>
      </c>
      <c r="GW18" s="9">
        <v>1.1970000000000001</v>
      </c>
      <c r="GX18" s="9">
        <v>3.847</v>
      </c>
      <c r="GY18" s="9">
        <v>107.658</v>
      </c>
      <c r="GZ18" s="9">
        <v>69.536000000000001</v>
      </c>
      <c r="HA18" s="9">
        <v>38.122</v>
      </c>
      <c r="HB18" s="9">
        <v>880.24900000000002</v>
      </c>
      <c r="HC18" s="9">
        <v>453.28899999999999</v>
      </c>
      <c r="HD18" s="9">
        <v>426.96</v>
      </c>
      <c r="HE18" s="9">
        <v>178.518</v>
      </c>
      <c r="HF18" s="9">
        <v>84.902000000000001</v>
      </c>
      <c r="HG18" s="9">
        <v>93.616</v>
      </c>
      <c r="HH18" s="9">
        <v>75.89</v>
      </c>
      <c r="HI18" s="9">
        <v>40.994999999999997</v>
      </c>
      <c r="HJ18" s="9">
        <v>34.895000000000003</v>
      </c>
      <c r="HK18" s="9">
        <v>32.624000000000002</v>
      </c>
      <c r="HL18" s="9">
        <v>15.079000000000001</v>
      </c>
      <c r="HM18" s="9">
        <v>17.544</v>
      </c>
      <c r="HN18" s="9">
        <v>43.265999999999998</v>
      </c>
      <c r="HO18" s="9">
        <v>25.916</v>
      </c>
      <c r="HP18" s="9">
        <v>17.350000000000001</v>
      </c>
      <c r="HQ18" s="9">
        <v>40.904000000000003</v>
      </c>
      <c r="HR18" s="9">
        <v>22.384</v>
      </c>
      <c r="HS18" s="9">
        <v>18.52</v>
      </c>
      <c r="HT18" s="9">
        <v>34.984999999999999</v>
      </c>
      <c r="HU18" s="9">
        <v>18.611000000000001</v>
      </c>
      <c r="HV18" s="9">
        <v>16.373999999999999</v>
      </c>
      <c r="HW18" s="9">
        <v>20.951000000000001</v>
      </c>
      <c r="HX18" s="9">
        <v>11.473000000000001</v>
      </c>
      <c r="HY18" s="9">
        <v>9.4789999999999992</v>
      </c>
      <c r="HZ18" s="9">
        <v>31.161999999999999</v>
      </c>
      <c r="IA18" s="9">
        <v>17.533000000000001</v>
      </c>
      <c r="IB18" s="9">
        <v>13.63</v>
      </c>
      <c r="IC18" s="9">
        <v>6.4690000000000003</v>
      </c>
      <c r="ID18" s="9">
        <v>4.4640000000000004</v>
      </c>
      <c r="IE18" s="9">
        <v>2.0049999999999999</v>
      </c>
      <c r="IF18" s="9">
        <v>14.369</v>
      </c>
      <c r="IG18" s="9">
        <v>8.9390000000000001</v>
      </c>
      <c r="IH18" s="9">
        <v>5.43</v>
      </c>
      <c r="II18" s="9">
        <v>10.324</v>
      </c>
      <c r="IJ18" s="9">
        <v>4.1289999999999996</v>
      </c>
      <c r="IK18" s="9">
        <v>6.1950000000000003</v>
      </c>
      <c r="IL18" s="9">
        <v>23.776</v>
      </c>
      <c r="IM18" s="9">
        <v>11.99</v>
      </c>
      <c r="IN18" s="9">
        <v>11.786</v>
      </c>
      <c r="IO18" s="9">
        <v>12.84</v>
      </c>
      <c r="IP18" s="9">
        <v>8.7200000000000006</v>
      </c>
      <c r="IQ18" s="9">
        <v>4.12</v>
      </c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2823</v>
      </c>
      <c r="C1" s="3" t="s">
        <v>2824</v>
      </c>
      <c r="D1" s="3" t="s">
        <v>2825</v>
      </c>
      <c r="E1" s="3" t="s">
        <v>2826</v>
      </c>
      <c r="F1" s="3" t="s">
        <v>2827</v>
      </c>
      <c r="G1" s="3" t="s">
        <v>2828</v>
      </c>
      <c r="H1" s="3" t="s">
        <v>2829</v>
      </c>
      <c r="I1" s="3" t="s">
        <v>2830</v>
      </c>
      <c r="J1" s="3" t="s">
        <v>2831</v>
      </c>
      <c r="K1" s="3" t="s">
        <v>2832</v>
      </c>
      <c r="L1" s="3" t="s">
        <v>2833</v>
      </c>
      <c r="M1" s="3" t="s">
        <v>2834</v>
      </c>
      <c r="N1" s="3" t="s">
        <v>2835</v>
      </c>
      <c r="O1" s="3" t="s">
        <v>2836</v>
      </c>
      <c r="P1" s="3" t="s">
        <v>2837</v>
      </c>
      <c r="Q1" s="3" t="s">
        <v>2838</v>
      </c>
      <c r="R1" s="3" t="s">
        <v>2839</v>
      </c>
      <c r="S1" s="3" t="s">
        <v>2840</v>
      </c>
      <c r="T1" s="3" t="s">
        <v>2841</v>
      </c>
      <c r="U1" s="3" t="s">
        <v>2842</v>
      </c>
      <c r="V1" s="3" t="s">
        <v>2843</v>
      </c>
      <c r="W1" s="3" t="s">
        <v>2844</v>
      </c>
      <c r="X1" s="3" t="s">
        <v>2845</v>
      </c>
      <c r="Y1" s="3" t="s">
        <v>2846</v>
      </c>
      <c r="Z1" s="3" t="s">
        <v>2847</v>
      </c>
      <c r="AA1" s="3" t="s">
        <v>2848</v>
      </c>
      <c r="AB1" s="3" t="s">
        <v>2849</v>
      </c>
      <c r="AC1" s="3" t="s">
        <v>2850</v>
      </c>
      <c r="AD1" s="3" t="s">
        <v>2851</v>
      </c>
      <c r="AE1" s="3" t="s">
        <v>2852</v>
      </c>
      <c r="AF1" s="3" t="s">
        <v>2853</v>
      </c>
      <c r="AG1" s="3" t="s">
        <v>2854</v>
      </c>
      <c r="AH1" s="3" t="s">
        <v>2855</v>
      </c>
      <c r="AI1" s="3" t="s">
        <v>2856</v>
      </c>
      <c r="AJ1" s="3" t="s">
        <v>2857</v>
      </c>
      <c r="AK1" s="3" t="s">
        <v>2858</v>
      </c>
      <c r="AL1" s="3" t="s">
        <v>2859</v>
      </c>
      <c r="AM1" s="3" t="s">
        <v>2860</v>
      </c>
      <c r="AN1" s="3" t="s">
        <v>2861</v>
      </c>
      <c r="AO1" s="3" t="s">
        <v>2862</v>
      </c>
      <c r="AP1" s="3" t="s">
        <v>2863</v>
      </c>
      <c r="AQ1" s="3" t="s">
        <v>2864</v>
      </c>
      <c r="AR1" s="3" t="s">
        <v>2865</v>
      </c>
      <c r="AS1" s="3" t="s">
        <v>2866</v>
      </c>
      <c r="AT1" s="3" t="s">
        <v>2867</v>
      </c>
      <c r="AU1" s="3" t="s">
        <v>2868</v>
      </c>
      <c r="AV1" s="3" t="s">
        <v>2869</v>
      </c>
      <c r="AW1" s="3" t="s">
        <v>2870</v>
      </c>
      <c r="AX1" s="3" t="s">
        <v>2871</v>
      </c>
      <c r="AY1" s="3" t="s">
        <v>2872</v>
      </c>
      <c r="AZ1" s="3" t="s">
        <v>2873</v>
      </c>
      <c r="BA1" s="3" t="s">
        <v>2874</v>
      </c>
      <c r="BB1" s="3" t="s">
        <v>2875</v>
      </c>
      <c r="BC1" s="3" t="s">
        <v>2876</v>
      </c>
      <c r="BD1" s="3" t="s">
        <v>2877</v>
      </c>
      <c r="BE1" s="3" t="s">
        <v>2878</v>
      </c>
      <c r="BF1" s="3" t="s">
        <v>2879</v>
      </c>
      <c r="BG1" s="3" t="s">
        <v>2880</v>
      </c>
      <c r="BH1" s="3" t="s">
        <v>2881</v>
      </c>
      <c r="BI1" s="3" t="s">
        <v>2882</v>
      </c>
      <c r="BJ1" s="3" t="s">
        <v>2883</v>
      </c>
      <c r="BK1" s="3" t="s">
        <v>2884</v>
      </c>
      <c r="BL1" s="3" t="s">
        <v>2885</v>
      </c>
      <c r="BM1" s="3" t="s">
        <v>2886</v>
      </c>
      <c r="BN1" s="3" t="s">
        <v>2887</v>
      </c>
      <c r="BO1" s="3" t="s">
        <v>2888</v>
      </c>
      <c r="BP1" s="3" t="s">
        <v>2889</v>
      </c>
      <c r="BQ1" s="3" t="s">
        <v>2890</v>
      </c>
      <c r="BR1" s="3" t="s">
        <v>2891</v>
      </c>
      <c r="BS1" s="3" t="s">
        <v>2892</v>
      </c>
      <c r="BT1" s="3" t="s">
        <v>2893</v>
      </c>
      <c r="BU1" s="3" t="s">
        <v>2894</v>
      </c>
      <c r="BV1" s="3" t="s">
        <v>2895</v>
      </c>
      <c r="BW1" s="3" t="s">
        <v>2896</v>
      </c>
      <c r="BX1" s="3" t="s">
        <v>2897</v>
      </c>
      <c r="BY1" s="3" t="s">
        <v>2898</v>
      </c>
      <c r="BZ1" s="3" t="s">
        <v>2899</v>
      </c>
      <c r="CA1" s="3" t="s">
        <v>2900</v>
      </c>
      <c r="CB1" s="3" t="s">
        <v>2901</v>
      </c>
      <c r="CC1" s="3" t="s">
        <v>2902</v>
      </c>
      <c r="CD1" s="3" t="s">
        <v>2903</v>
      </c>
      <c r="CE1" s="3" t="s">
        <v>2904</v>
      </c>
      <c r="CF1" s="3" t="s">
        <v>2905</v>
      </c>
      <c r="CG1" s="3" t="s">
        <v>2906</v>
      </c>
      <c r="CH1" s="3" t="s">
        <v>2907</v>
      </c>
      <c r="CI1" s="3" t="s">
        <v>2908</v>
      </c>
      <c r="CJ1" s="3" t="s">
        <v>2909</v>
      </c>
      <c r="CK1" s="3" t="s">
        <v>2910</v>
      </c>
      <c r="CL1" s="3" t="s">
        <v>2911</v>
      </c>
      <c r="CM1" s="3" t="s">
        <v>2912</v>
      </c>
      <c r="CN1" s="3" t="s">
        <v>2913</v>
      </c>
      <c r="CO1" s="3" t="s">
        <v>2914</v>
      </c>
      <c r="CP1" s="3" t="s">
        <v>2915</v>
      </c>
      <c r="CQ1" s="3" t="s">
        <v>2916</v>
      </c>
      <c r="CR1" s="3" t="s">
        <v>2917</v>
      </c>
      <c r="CS1" s="3" t="s">
        <v>2918</v>
      </c>
      <c r="CT1" s="3" t="s">
        <v>2859</v>
      </c>
      <c r="CU1" s="3" t="s">
        <v>2860</v>
      </c>
      <c r="CV1" s="3" t="s">
        <v>2861</v>
      </c>
      <c r="CW1" s="3" t="s">
        <v>2862</v>
      </c>
      <c r="CX1" s="3" t="s">
        <v>2863</v>
      </c>
      <c r="CY1" s="3" t="s">
        <v>2864</v>
      </c>
      <c r="CZ1" s="3" t="s">
        <v>2865</v>
      </c>
      <c r="DA1" s="3" t="s">
        <v>2866</v>
      </c>
      <c r="DB1" s="3" t="s">
        <v>2867</v>
      </c>
      <c r="DC1" s="3" t="s">
        <v>2919</v>
      </c>
      <c r="DD1" s="3" t="s">
        <v>2920</v>
      </c>
      <c r="DE1" s="3" t="s">
        <v>2921</v>
      </c>
      <c r="DF1" s="3" t="s">
        <v>2871</v>
      </c>
      <c r="DG1" s="3" t="s">
        <v>2872</v>
      </c>
      <c r="DH1" s="3" t="s">
        <v>2873</v>
      </c>
      <c r="DI1" s="3" t="s">
        <v>2874</v>
      </c>
      <c r="DJ1" s="3" t="s">
        <v>2875</v>
      </c>
      <c r="DK1" s="3" t="s">
        <v>2876</v>
      </c>
      <c r="DL1" s="3" t="s">
        <v>2877</v>
      </c>
      <c r="DM1" s="3" t="s">
        <v>2878</v>
      </c>
      <c r="DN1" s="3" t="s">
        <v>2879</v>
      </c>
      <c r="DO1" s="3" t="s">
        <v>2880</v>
      </c>
      <c r="DP1" s="3" t="s">
        <v>2881</v>
      </c>
      <c r="DQ1" s="3" t="s">
        <v>2882</v>
      </c>
      <c r="DR1" s="3" t="s">
        <v>2922</v>
      </c>
      <c r="DS1" s="3" t="s">
        <v>2923</v>
      </c>
      <c r="DT1" s="3" t="s">
        <v>2924</v>
      </c>
      <c r="DU1" s="3" t="s">
        <v>2925</v>
      </c>
      <c r="DV1" s="3" t="s">
        <v>2926</v>
      </c>
      <c r="DW1" s="3" t="s">
        <v>2927</v>
      </c>
      <c r="DX1" s="3" t="s">
        <v>2928</v>
      </c>
      <c r="DY1" s="3" t="s">
        <v>2929</v>
      </c>
      <c r="DZ1" s="3" t="s">
        <v>2930</v>
      </c>
      <c r="EA1" s="3" t="s">
        <v>2931</v>
      </c>
      <c r="EB1" s="3" t="s">
        <v>2932</v>
      </c>
      <c r="EC1" s="3" t="s">
        <v>2933</v>
      </c>
      <c r="ED1" s="3" t="s">
        <v>2934</v>
      </c>
      <c r="EE1" s="3" t="s">
        <v>2935</v>
      </c>
      <c r="EF1" s="3" t="s">
        <v>2936</v>
      </c>
      <c r="EG1" s="3" t="s">
        <v>2937</v>
      </c>
      <c r="EH1" s="3" t="s">
        <v>2938</v>
      </c>
      <c r="EI1" s="3" t="s">
        <v>2939</v>
      </c>
      <c r="EJ1" s="3" t="s">
        <v>2940</v>
      </c>
      <c r="EK1" s="3" t="s">
        <v>2941</v>
      </c>
      <c r="EL1" s="3" t="s">
        <v>2942</v>
      </c>
      <c r="EM1" s="3" t="s">
        <v>2943</v>
      </c>
      <c r="EN1" s="3" t="s">
        <v>2944</v>
      </c>
      <c r="EO1" s="3" t="s">
        <v>2945</v>
      </c>
      <c r="EP1" s="3" t="s">
        <v>2946</v>
      </c>
      <c r="EQ1" s="3" t="s">
        <v>2947</v>
      </c>
      <c r="ER1" s="3" t="s">
        <v>2948</v>
      </c>
      <c r="ES1" s="3" t="s">
        <v>2949</v>
      </c>
      <c r="ET1" s="3" t="s">
        <v>2950</v>
      </c>
      <c r="EU1" s="3" t="s">
        <v>2951</v>
      </c>
      <c r="EV1" s="3" t="s">
        <v>2952</v>
      </c>
      <c r="EW1" s="3" t="s">
        <v>2953</v>
      </c>
      <c r="EX1" s="3" t="s">
        <v>2954</v>
      </c>
      <c r="EY1" s="3" t="s">
        <v>2955</v>
      </c>
      <c r="EZ1" s="3" t="s">
        <v>2956</v>
      </c>
      <c r="FA1" s="3" t="s">
        <v>2957</v>
      </c>
      <c r="FB1" s="3" t="s">
        <v>2958</v>
      </c>
      <c r="FC1" s="3" t="s">
        <v>2959</v>
      </c>
      <c r="FD1" s="3" t="s">
        <v>2960</v>
      </c>
      <c r="FE1" s="3" t="s">
        <v>2961</v>
      </c>
      <c r="FF1" s="3" t="s">
        <v>2962</v>
      </c>
      <c r="FG1" s="3" t="s">
        <v>2963</v>
      </c>
      <c r="FH1" s="3" t="s">
        <v>2964</v>
      </c>
      <c r="FI1" s="3" t="s">
        <v>2965</v>
      </c>
      <c r="FJ1" s="3" t="s">
        <v>2966</v>
      </c>
      <c r="FK1" s="3" t="s">
        <v>2967</v>
      </c>
      <c r="FL1" s="3" t="s">
        <v>2968</v>
      </c>
      <c r="FM1" s="3" t="s">
        <v>2969</v>
      </c>
      <c r="FN1" s="3" t="s">
        <v>2970</v>
      </c>
      <c r="FO1" s="3" t="s">
        <v>2971</v>
      </c>
      <c r="FP1" s="3" t="s">
        <v>2972</v>
      </c>
      <c r="FQ1" s="3" t="s">
        <v>2973</v>
      </c>
      <c r="FR1" s="3" t="s">
        <v>2974</v>
      </c>
      <c r="FS1" s="3" t="s">
        <v>2975</v>
      </c>
      <c r="FT1" s="3" t="s">
        <v>2976</v>
      </c>
      <c r="FU1" s="3" t="s">
        <v>2977</v>
      </c>
      <c r="FV1" s="3" t="s">
        <v>2978</v>
      </c>
      <c r="FW1" s="3" t="s">
        <v>2979</v>
      </c>
      <c r="FX1" s="3" t="s">
        <v>2980</v>
      </c>
      <c r="FY1" s="3" t="s">
        <v>2981</v>
      </c>
      <c r="FZ1" s="3" t="s">
        <v>2982</v>
      </c>
      <c r="GA1" s="3" t="s">
        <v>2983</v>
      </c>
      <c r="GB1" s="3" t="s">
        <v>2984</v>
      </c>
      <c r="GC1" s="3" t="s">
        <v>2985</v>
      </c>
      <c r="GD1" s="3" t="s">
        <v>2986</v>
      </c>
      <c r="GE1" s="3" t="s">
        <v>2987</v>
      </c>
      <c r="GF1" s="3" t="s">
        <v>2988</v>
      </c>
      <c r="GG1" s="3" t="s">
        <v>2989</v>
      </c>
      <c r="GH1" s="3" t="s">
        <v>2990</v>
      </c>
      <c r="GI1" s="3" t="s">
        <v>2991</v>
      </c>
      <c r="GJ1" s="3" t="s">
        <v>2992</v>
      </c>
      <c r="GK1" s="3" t="s">
        <v>2993</v>
      </c>
      <c r="GL1" s="3" t="s">
        <v>2994</v>
      </c>
      <c r="GM1" s="3" t="s">
        <v>2995</v>
      </c>
      <c r="GN1" s="3" t="s">
        <v>2996</v>
      </c>
      <c r="GO1" s="3" t="s">
        <v>2997</v>
      </c>
      <c r="GP1" s="3" t="s">
        <v>2998</v>
      </c>
      <c r="GQ1" s="3" t="s">
        <v>2999</v>
      </c>
      <c r="GR1" s="3" t="s">
        <v>3000</v>
      </c>
      <c r="GS1" s="3" t="s">
        <v>3001</v>
      </c>
      <c r="GT1" s="3" t="s">
        <v>3002</v>
      </c>
      <c r="GU1" s="3" t="s">
        <v>3003</v>
      </c>
      <c r="GV1" s="3" t="s">
        <v>3004</v>
      </c>
      <c r="GW1" s="3" t="s">
        <v>3005</v>
      </c>
      <c r="GX1" s="3" t="s">
        <v>3006</v>
      </c>
      <c r="GY1" s="3" t="s">
        <v>3007</v>
      </c>
      <c r="GZ1" s="3" t="s">
        <v>3008</v>
      </c>
      <c r="HA1" s="3" t="s">
        <v>3009</v>
      </c>
      <c r="HB1" s="3" t="s">
        <v>3010</v>
      </c>
      <c r="HC1" s="3" t="s">
        <v>3011</v>
      </c>
      <c r="HD1" s="3" t="s">
        <v>3012</v>
      </c>
      <c r="HE1" s="3" t="s">
        <v>3013</v>
      </c>
      <c r="HF1" s="3" t="s">
        <v>3014</v>
      </c>
      <c r="HG1" s="3" t="s">
        <v>3015</v>
      </c>
      <c r="HH1" s="3" t="s">
        <v>3016</v>
      </c>
      <c r="HI1" s="3" t="s">
        <v>3017</v>
      </c>
      <c r="HJ1" s="3" t="s">
        <v>3018</v>
      </c>
      <c r="HK1" s="3" t="s">
        <v>3019</v>
      </c>
      <c r="HL1" s="3" t="s">
        <v>3020</v>
      </c>
      <c r="HM1" s="3" t="s">
        <v>3021</v>
      </c>
      <c r="HN1" s="3" t="s">
        <v>3022</v>
      </c>
      <c r="HO1" s="3" t="s">
        <v>3023</v>
      </c>
      <c r="HP1" s="3" t="s">
        <v>3024</v>
      </c>
      <c r="HQ1" s="3" t="s">
        <v>3025</v>
      </c>
      <c r="HR1" s="3" t="s">
        <v>3026</v>
      </c>
      <c r="HS1" s="3" t="s">
        <v>3027</v>
      </c>
      <c r="HT1" s="3" t="s">
        <v>3028</v>
      </c>
      <c r="HU1" s="3" t="s">
        <v>3029</v>
      </c>
      <c r="HV1" s="3" t="s">
        <v>3030</v>
      </c>
      <c r="HW1" s="3" t="s">
        <v>3031</v>
      </c>
      <c r="HX1" s="3" t="s">
        <v>3032</v>
      </c>
      <c r="HY1" s="3" t="s">
        <v>3033</v>
      </c>
      <c r="HZ1" s="3" t="s">
        <v>3034</v>
      </c>
      <c r="IA1" s="3" t="s">
        <v>3035</v>
      </c>
      <c r="IB1" s="3" t="s">
        <v>3036</v>
      </c>
      <c r="IC1" s="3" t="s">
        <v>3037</v>
      </c>
      <c r="ID1" s="3" t="s">
        <v>3038</v>
      </c>
      <c r="IE1" s="3" t="s">
        <v>3039</v>
      </c>
      <c r="IF1" s="3" t="s">
        <v>3040</v>
      </c>
      <c r="IG1" s="3" t="s">
        <v>3041</v>
      </c>
      <c r="IH1" s="3" t="s">
        <v>3042</v>
      </c>
      <c r="II1" s="3" t="s">
        <v>3043</v>
      </c>
      <c r="IJ1" s="3" t="s">
        <v>3044</v>
      </c>
      <c r="IK1" s="3" t="s">
        <v>3045</v>
      </c>
      <c r="IL1" s="3" t="s">
        <v>3046</v>
      </c>
      <c r="IM1" s="3" t="s">
        <v>3047</v>
      </c>
      <c r="IN1" s="3" t="s">
        <v>3048</v>
      </c>
      <c r="IO1" s="3" t="s">
        <v>3049</v>
      </c>
      <c r="IP1" s="3" t="s">
        <v>3050</v>
      </c>
      <c r="IQ1" s="3" t="s">
        <v>3051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3052</v>
      </c>
      <c r="C10" s="8" t="s">
        <v>3053</v>
      </c>
      <c r="D10" s="8" t="s">
        <v>3054</v>
      </c>
      <c r="E10" s="8" t="s">
        <v>3055</v>
      </c>
      <c r="F10" s="8" t="s">
        <v>3056</v>
      </c>
      <c r="G10" s="8" t="s">
        <v>3057</v>
      </c>
      <c r="H10" s="8" t="s">
        <v>3058</v>
      </c>
      <c r="I10" s="8" t="s">
        <v>3059</v>
      </c>
      <c r="J10" s="8" t="s">
        <v>3060</v>
      </c>
      <c r="K10" s="8" t="s">
        <v>3061</v>
      </c>
      <c r="L10" s="8" t="s">
        <v>3062</v>
      </c>
      <c r="M10" s="8" t="s">
        <v>3063</v>
      </c>
      <c r="N10" s="8" t="s">
        <v>3064</v>
      </c>
      <c r="O10" s="8" t="s">
        <v>3065</v>
      </c>
      <c r="P10" s="8" t="s">
        <v>3066</v>
      </c>
      <c r="Q10" s="8" t="s">
        <v>3067</v>
      </c>
      <c r="R10" s="8" t="s">
        <v>3068</v>
      </c>
      <c r="S10" s="8" t="s">
        <v>3069</v>
      </c>
      <c r="T10" s="8" t="s">
        <v>3070</v>
      </c>
      <c r="U10" s="8" t="s">
        <v>3071</v>
      </c>
      <c r="V10" s="8" t="s">
        <v>3072</v>
      </c>
      <c r="W10" s="8" t="s">
        <v>3073</v>
      </c>
      <c r="X10" s="8" t="s">
        <v>3074</v>
      </c>
      <c r="Y10" s="8" t="s">
        <v>3075</v>
      </c>
      <c r="Z10" s="8" t="s">
        <v>3076</v>
      </c>
      <c r="AA10" s="8" t="s">
        <v>3077</v>
      </c>
      <c r="AB10" s="8" t="s">
        <v>3078</v>
      </c>
      <c r="AC10" s="8" t="s">
        <v>3079</v>
      </c>
      <c r="AD10" s="8" t="s">
        <v>3080</v>
      </c>
      <c r="AE10" s="8" t="s">
        <v>3081</v>
      </c>
      <c r="AF10" s="8" t="s">
        <v>3082</v>
      </c>
      <c r="AG10" s="8" t="s">
        <v>3083</v>
      </c>
      <c r="AH10" s="8" t="s">
        <v>3084</v>
      </c>
      <c r="AI10" s="8" t="s">
        <v>3085</v>
      </c>
      <c r="AJ10" s="8" t="s">
        <v>3086</v>
      </c>
      <c r="AK10" s="8" t="s">
        <v>3087</v>
      </c>
      <c r="AL10" s="8" t="s">
        <v>3088</v>
      </c>
      <c r="AM10" s="8" t="s">
        <v>3089</v>
      </c>
      <c r="AN10" s="8" t="s">
        <v>3090</v>
      </c>
      <c r="AO10" s="8" t="s">
        <v>3091</v>
      </c>
      <c r="AP10" s="8" t="s">
        <v>3092</v>
      </c>
      <c r="AQ10" s="8" t="s">
        <v>3093</v>
      </c>
      <c r="AR10" s="8" t="s">
        <v>3094</v>
      </c>
      <c r="AS10" s="8" t="s">
        <v>3095</v>
      </c>
      <c r="AT10" s="8" t="s">
        <v>3096</v>
      </c>
      <c r="AU10" s="8" t="s">
        <v>3097</v>
      </c>
      <c r="AV10" s="8" t="s">
        <v>3098</v>
      </c>
      <c r="AW10" s="8" t="s">
        <v>3099</v>
      </c>
      <c r="AX10" s="8" t="s">
        <v>3100</v>
      </c>
      <c r="AY10" s="8" t="s">
        <v>3101</v>
      </c>
      <c r="AZ10" s="8" t="s">
        <v>3102</v>
      </c>
      <c r="BA10" s="8" t="s">
        <v>3103</v>
      </c>
      <c r="BB10" s="8" t="s">
        <v>3104</v>
      </c>
      <c r="BC10" s="8" t="s">
        <v>3105</v>
      </c>
      <c r="BD10" s="8" t="s">
        <v>3106</v>
      </c>
      <c r="BE10" s="8" t="s">
        <v>3107</v>
      </c>
      <c r="BF10" s="8" t="s">
        <v>3108</v>
      </c>
      <c r="BG10" s="8" t="s">
        <v>3109</v>
      </c>
      <c r="BH10" s="8" t="s">
        <v>3110</v>
      </c>
      <c r="BI10" s="8" t="s">
        <v>3111</v>
      </c>
      <c r="BJ10" s="8" t="s">
        <v>3112</v>
      </c>
      <c r="BK10" s="8" t="s">
        <v>3113</v>
      </c>
      <c r="BL10" s="8" t="s">
        <v>3114</v>
      </c>
      <c r="BM10" s="8" t="s">
        <v>3115</v>
      </c>
      <c r="BN10" s="8" t="s">
        <v>3116</v>
      </c>
      <c r="BO10" s="8" t="s">
        <v>3117</v>
      </c>
      <c r="BP10" s="8" t="s">
        <v>3118</v>
      </c>
      <c r="BQ10" s="8" t="s">
        <v>3119</v>
      </c>
      <c r="BR10" s="8" t="s">
        <v>3120</v>
      </c>
      <c r="BS10" s="8" t="s">
        <v>3121</v>
      </c>
      <c r="BT10" s="8" t="s">
        <v>3122</v>
      </c>
      <c r="BU10" s="8" t="s">
        <v>3123</v>
      </c>
      <c r="BV10" s="8" t="s">
        <v>3124</v>
      </c>
      <c r="BW10" s="8" t="s">
        <v>3125</v>
      </c>
      <c r="BX10" s="8" t="s">
        <v>3126</v>
      </c>
      <c r="BY10" s="8" t="s">
        <v>3127</v>
      </c>
      <c r="BZ10" s="8" t="s">
        <v>3128</v>
      </c>
      <c r="CA10" s="8" t="s">
        <v>3129</v>
      </c>
      <c r="CB10" s="8" t="s">
        <v>3130</v>
      </c>
      <c r="CC10" s="8" t="s">
        <v>3131</v>
      </c>
      <c r="CD10" s="8" t="s">
        <v>3132</v>
      </c>
      <c r="CE10" s="8" t="s">
        <v>3133</v>
      </c>
      <c r="CF10" s="8" t="s">
        <v>3134</v>
      </c>
      <c r="CG10" s="8" t="s">
        <v>3135</v>
      </c>
      <c r="CH10" s="8" t="s">
        <v>3136</v>
      </c>
      <c r="CI10" s="8" t="s">
        <v>3137</v>
      </c>
      <c r="CJ10" s="8" t="s">
        <v>3138</v>
      </c>
      <c r="CK10" s="8" t="s">
        <v>3139</v>
      </c>
      <c r="CL10" s="8" t="s">
        <v>3140</v>
      </c>
      <c r="CM10" s="8" t="s">
        <v>3141</v>
      </c>
      <c r="CN10" s="8" t="s">
        <v>3142</v>
      </c>
      <c r="CO10" s="8" t="s">
        <v>3143</v>
      </c>
      <c r="CP10" s="8" t="s">
        <v>3144</v>
      </c>
      <c r="CQ10" s="8" t="s">
        <v>3145</v>
      </c>
      <c r="CR10" s="8" t="s">
        <v>3146</v>
      </c>
      <c r="CS10" s="8" t="s">
        <v>3147</v>
      </c>
      <c r="CT10" s="8" t="s">
        <v>3148</v>
      </c>
      <c r="CU10" s="8" t="s">
        <v>3149</v>
      </c>
      <c r="CV10" s="8" t="s">
        <v>3150</v>
      </c>
      <c r="CW10" s="8" t="s">
        <v>3151</v>
      </c>
      <c r="CX10" s="8" t="s">
        <v>3152</v>
      </c>
      <c r="CY10" s="8" t="s">
        <v>3153</v>
      </c>
      <c r="CZ10" s="8" t="s">
        <v>3154</v>
      </c>
      <c r="DA10" s="8" t="s">
        <v>3155</v>
      </c>
      <c r="DB10" s="8" t="s">
        <v>3156</v>
      </c>
      <c r="DC10" s="8" t="s">
        <v>3157</v>
      </c>
      <c r="DD10" s="8" t="s">
        <v>3158</v>
      </c>
      <c r="DE10" s="8" t="s">
        <v>3159</v>
      </c>
      <c r="DF10" s="8" t="s">
        <v>3160</v>
      </c>
      <c r="DG10" s="8" t="s">
        <v>3161</v>
      </c>
      <c r="DH10" s="8" t="s">
        <v>3162</v>
      </c>
      <c r="DI10" s="8" t="s">
        <v>3163</v>
      </c>
      <c r="DJ10" s="8" t="s">
        <v>3164</v>
      </c>
      <c r="DK10" s="8" t="s">
        <v>3165</v>
      </c>
      <c r="DL10" s="8" t="s">
        <v>3166</v>
      </c>
      <c r="DM10" s="8" t="s">
        <v>3167</v>
      </c>
      <c r="DN10" s="8" t="s">
        <v>3168</v>
      </c>
      <c r="DO10" s="8" t="s">
        <v>3169</v>
      </c>
      <c r="DP10" s="8" t="s">
        <v>3170</v>
      </c>
      <c r="DQ10" s="8" t="s">
        <v>3171</v>
      </c>
      <c r="DR10" s="8" t="s">
        <v>3172</v>
      </c>
      <c r="DS10" s="8" t="s">
        <v>3173</v>
      </c>
      <c r="DT10" s="8" t="s">
        <v>3174</v>
      </c>
      <c r="DU10" s="8" t="s">
        <v>3175</v>
      </c>
      <c r="DV10" s="8" t="s">
        <v>3176</v>
      </c>
      <c r="DW10" s="8" t="s">
        <v>3177</v>
      </c>
      <c r="DX10" s="8" t="s">
        <v>3178</v>
      </c>
      <c r="DY10" s="8" t="s">
        <v>3179</v>
      </c>
      <c r="DZ10" s="8" t="s">
        <v>3180</v>
      </c>
      <c r="EA10" s="8" t="s">
        <v>3181</v>
      </c>
      <c r="EB10" s="8" t="s">
        <v>3182</v>
      </c>
      <c r="EC10" s="8" t="s">
        <v>3183</v>
      </c>
      <c r="ED10" s="8" t="s">
        <v>3184</v>
      </c>
      <c r="EE10" s="8" t="s">
        <v>3185</v>
      </c>
      <c r="EF10" s="8" t="s">
        <v>3186</v>
      </c>
      <c r="EG10" s="8" t="s">
        <v>3187</v>
      </c>
      <c r="EH10" s="8" t="s">
        <v>3188</v>
      </c>
      <c r="EI10" s="8" t="s">
        <v>3189</v>
      </c>
      <c r="EJ10" s="8" t="s">
        <v>3190</v>
      </c>
      <c r="EK10" s="8" t="s">
        <v>3191</v>
      </c>
      <c r="EL10" s="8" t="s">
        <v>3192</v>
      </c>
      <c r="EM10" s="8" t="s">
        <v>3193</v>
      </c>
      <c r="EN10" s="8" t="s">
        <v>3194</v>
      </c>
      <c r="EO10" s="8" t="s">
        <v>3195</v>
      </c>
      <c r="EP10" s="8" t="s">
        <v>3196</v>
      </c>
      <c r="EQ10" s="8" t="s">
        <v>3197</v>
      </c>
      <c r="ER10" s="8" t="s">
        <v>3198</v>
      </c>
      <c r="ES10" s="8" t="s">
        <v>3199</v>
      </c>
      <c r="ET10" s="8" t="s">
        <v>3200</v>
      </c>
      <c r="EU10" s="8" t="s">
        <v>3201</v>
      </c>
      <c r="EV10" s="8" t="s">
        <v>3202</v>
      </c>
      <c r="EW10" s="8" t="s">
        <v>3203</v>
      </c>
      <c r="EX10" s="8" t="s">
        <v>3204</v>
      </c>
      <c r="EY10" s="8" t="s">
        <v>3205</v>
      </c>
      <c r="EZ10" s="8" t="s">
        <v>3206</v>
      </c>
      <c r="FA10" s="8" t="s">
        <v>3207</v>
      </c>
      <c r="FB10" s="8" t="s">
        <v>3208</v>
      </c>
      <c r="FC10" s="8" t="s">
        <v>3209</v>
      </c>
      <c r="FD10" s="8" t="s">
        <v>3210</v>
      </c>
      <c r="FE10" s="8" t="s">
        <v>3211</v>
      </c>
      <c r="FF10" s="8" t="s">
        <v>3212</v>
      </c>
      <c r="FG10" s="8" t="s">
        <v>3213</v>
      </c>
      <c r="FH10" s="8" t="s">
        <v>3214</v>
      </c>
      <c r="FI10" s="8" t="s">
        <v>3215</v>
      </c>
      <c r="FJ10" s="8" t="s">
        <v>3216</v>
      </c>
      <c r="FK10" s="8" t="s">
        <v>3217</v>
      </c>
      <c r="FL10" s="8" t="s">
        <v>3218</v>
      </c>
      <c r="FM10" s="8" t="s">
        <v>3219</v>
      </c>
      <c r="FN10" s="8" t="s">
        <v>3220</v>
      </c>
      <c r="FO10" s="8" t="s">
        <v>3221</v>
      </c>
      <c r="FP10" s="8" t="s">
        <v>3222</v>
      </c>
      <c r="FQ10" s="8" t="s">
        <v>3223</v>
      </c>
      <c r="FR10" s="8" t="s">
        <v>3224</v>
      </c>
      <c r="FS10" s="8" t="s">
        <v>3225</v>
      </c>
      <c r="FT10" s="8" t="s">
        <v>3226</v>
      </c>
      <c r="FU10" s="8" t="s">
        <v>3227</v>
      </c>
      <c r="FV10" s="8" t="s">
        <v>3228</v>
      </c>
      <c r="FW10" s="8" t="s">
        <v>3229</v>
      </c>
      <c r="FX10" s="8" t="s">
        <v>3230</v>
      </c>
      <c r="FY10" s="8" t="s">
        <v>3231</v>
      </c>
      <c r="FZ10" s="8" t="s">
        <v>3232</v>
      </c>
      <c r="GA10" s="8" t="s">
        <v>3233</v>
      </c>
      <c r="GB10" s="8" t="s">
        <v>3234</v>
      </c>
      <c r="GC10" s="8" t="s">
        <v>3235</v>
      </c>
      <c r="GD10" s="8" t="s">
        <v>3236</v>
      </c>
      <c r="GE10" s="8" t="s">
        <v>3237</v>
      </c>
      <c r="GF10" s="8" t="s">
        <v>3238</v>
      </c>
      <c r="GG10" s="8" t="s">
        <v>3239</v>
      </c>
      <c r="GH10" s="8" t="s">
        <v>3240</v>
      </c>
      <c r="GI10" s="8" t="s">
        <v>3241</v>
      </c>
      <c r="GJ10" s="8" t="s">
        <v>3242</v>
      </c>
      <c r="GK10" s="8" t="s">
        <v>3243</v>
      </c>
      <c r="GL10" s="8" t="s">
        <v>3244</v>
      </c>
      <c r="GM10" s="8" t="s">
        <v>3245</v>
      </c>
      <c r="GN10" s="8" t="s">
        <v>3246</v>
      </c>
      <c r="GO10" s="8" t="s">
        <v>3247</v>
      </c>
      <c r="GP10" s="8" t="s">
        <v>3248</v>
      </c>
      <c r="GQ10" s="8" t="s">
        <v>3249</v>
      </c>
      <c r="GR10" s="8" t="s">
        <v>3250</v>
      </c>
      <c r="GS10" s="8" t="s">
        <v>3251</v>
      </c>
      <c r="GT10" s="8" t="s">
        <v>3252</v>
      </c>
      <c r="GU10" s="8" t="s">
        <v>3253</v>
      </c>
      <c r="GV10" s="8" t="s">
        <v>3254</v>
      </c>
      <c r="GW10" s="8" t="s">
        <v>3255</v>
      </c>
      <c r="GX10" s="8" t="s">
        <v>3256</v>
      </c>
      <c r="GY10" s="8" t="s">
        <v>3257</v>
      </c>
      <c r="GZ10" s="8" t="s">
        <v>3258</v>
      </c>
      <c r="HA10" s="8" t="s">
        <v>3259</v>
      </c>
      <c r="HB10" s="8" t="s">
        <v>3260</v>
      </c>
      <c r="HC10" s="8" t="s">
        <v>3261</v>
      </c>
      <c r="HD10" s="8" t="s">
        <v>3262</v>
      </c>
      <c r="HE10" s="8" t="s">
        <v>3263</v>
      </c>
      <c r="HF10" s="8" t="s">
        <v>3264</v>
      </c>
      <c r="HG10" s="8" t="s">
        <v>3265</v>
      </c>
      <c r="HH10" s="8" t="s">
        <v>3266</v>
      </c>
      <c r="HI10" s="8" t="s">
        <v>3267</v>
      </c>
      <c r="HJ10" s="8" t="s">
        <v>3268</v>
      </c>
      <c r="HK10" s="8" t="s">
        <v>3269</v>
      </c>
      <c r="HL10" s="8" t="s">
        <v>3270</v>
      </c>
      <c r="HM10" s="8" t="s">
        <v>3271</v>
      </c>
      <c r="HN10" s="8" t="s">
        <v>3272</v>
      </c>
      <c r="HO10" s="8" t="s">
        <v>3273</v>
      </c>
      <c r="HP10" s="8" t="s">
        <v>3274</v>
      </c>
      <c r="HQ10" s="8" t="s">
        <v>3275</v>
      </c>
      <c r="HR10" s="8" t="s">
        <v>3276</v>
      </c>
      <c r="HS10" s="8" t="s">
        <v>3277</v>
      </c>
      <c r="HT10" s="8" t="s">
        <v>3278</v>
      </c>
      <c r="HU10" s="8" t="s">
        <v>3279</v>
      </c>
      <c r="HV10" s="8" t="s">
        <v>3280</v>
      </c>
      <c r="HW10" s="8" t="s">
        <v>3281</v>
      </c>
      <c r="HX10" s="8" t="s">
        <v>3282</v>
      </c>
      <c r="HY10" s="8" t="s">
        <v>3283</v>
      </c>
      <c r="HZ10" s="8" t="s">
        <v>3284</v>
      </c>
      <c r="IA10" s="8" t="s">
        <v>3285</v>
      </c>
      <c r="IB10" s="8" t="s">
        <v>3286</v>
      </c>
      <c r="IC10" s="8" t="s">
        <v>3287</v>
      </c>
      <c r="ID10" s="8" t="s">
        <v>3288</v>
      </c>
      <c r="IE10" s="8" t="s">
        <v>3289</v>
      </c>
      <c r="IF10" s="8" t="s">
        <v>3290</v>
      </c>
      <c r="IG10" s="8" t="s">
        <v>3291</v>
      </c>
      <c r="IH10" s="8" t="s">
        <v>3292</v>
      </c>
      <c r="II10" s="8" t="s">
        <v>3293</v>
      </c>
      <c r="IJ10" s="8" t="s">
        <v>3294</v>
      </c>
      <c r="IK10" s="8" t="s">
        <v>3295</v>
      </c>
      <c r="IL10" s="8" t="s">
        <v>3296</v>
      </c>
      <c r="IM10" s="8" t="s">
        <v>3297</v>
      </c>
      <c r="IN10" s="8" t="s">
        <v>3298</v>
      </c>
      <c r="IO10" s="8" t="s">
        <v>3299</v>
      </c>
      <c r="IP10" s="8" t="s">
        <v>3300</v>
      </c>
      <c r="IQ10" s="8" t="s">
        <v>3301</v>
      </c>
    </row>
    <row r="11" spans="1:251">
      <c r="A11" s="10">
        <v>42036</v>
      </c>
      <c r="B11" s="9">
        <v>6.9089999999999998</v>
      </c>
      <c r="C11" s="9">
        <v>2.694</v>
      </c>
      <c r="D11" s="9">
        <v>4.2149999999999999</v>
      </c>
      <c r="E11" s="9">
        <v>5.0330000000000004</v>
      </c>
      <c r="F11" s="9">
        <v>0.73</v>
      </c>
      <c r="G11" s="9">
        <v>4.3029999999999999</v>
      </c>
      <c r="H11" s="9">
        <v>32.451000000000001</v>
      </c>
      <c r="I11" s="9">
        <v>16.832999999999998</v>
      </c>
      <c r="J11" s="9">
        <v>15.619</v>
      </c>
      <c r="K11" s="9">
        <v>19.263000000000002</v>
      </c>
      <c r="L11" s="9">
        <v>10.641999999999999</v>
      </c>
      <c r="M11" s="9">
        <v>8.6199999999999992</v>
      </c>
      <c r="N11" s="9">
        <v>77.837000000000003</v>
      </c>
      <c r="O11" s="9">
        <v>42.436999999999998</v>
      </c>
      <c r="P11" s="9">
        <v>35.4</v>
      </c>
      <c r="Q11" s="9">
        <v>668.08900000000006</v>
      </c>
      <c r="R11" s="9">
        <v>359.07100000000003</v>
      </c>
      <c r="S11" s="9">
        <v>309.01799999999997</v>
      </c>
      <c r="T11" s="9">
        <v>536.19200000000001</v>
      </c>
      <c r="U11" s="9">
        <v>272.858</v>
      </c>
      <c r="V11" s="9">
        <v>263.334</v>
      </c>
      <c r="W11" s="9">
        <v>510.57400000000001</v>
      </c>
      <c r="X11" s="9">
        <v>260.95999999999998</v>
      </c>
      <c r="Y11" s="9">
        <v>249.613</v>
      </c>
      <c r="Z11" s="9">
        <v>12.064</v>
      </c>
      <c r="AA11" s="9">
        <v>6.1</v>
      </c>
      <c r="AB11" s="9">
        <v>5.9640000000000004</v>
      </c>
      <c r="AC11" s="9">
        <v>13.555</v>
      </c>
      <c r="AD11" s="9">
        <v>5.798</v>
      </c>
      <c r="AE11" s="9">
        <v>7.7569999999999997</v>
      </c>
      <c r="AF11" s="9">
        <v>415.15100000000001</v>
      </c>
      <c r="AG11" s="9">
        <v>219.30099999999999</v>
      </c>
      <c r="AH11" s="9">
        <v>195.85</v>
      </c>
      <c r="AI11" s="9">
        <v>33.085999999999999</v>
      </c>
      <c r="AJ11" s="9">
        <v>11.613</v>
      </c>
      <c r="AK11" s="9">
        <v>21.472000000000001</v>
      </c>
      <c r="AL11" s="9">
        <v>6.6559999999999997</v>
      </c>
      <c r="AM11" s="9">
        <v>5.5780000000000003</v>
      </c>
      <c r="AN11" s="9">
        <v>1.0780000000000001</v>
      </c>
      <c r="AO11" s="9">
        <v>9.3930000000000007</v>
      </c>
      <c r="AP11" s="9">
        <v>4.0229999999999997</v>
      </c>
      <c r="AQ11" s="9">
        <v>5.37</v>
      </c>
      <c r="AR11" s="9">
        <v>17.036999999999999</v>
      </c>
      <c r="AS11" s="9">
        <v>2.012</v>
      </c>
      <c r="AT11" s="9">
        <v>15.025</v>
      </c>
      <c r="AU11" s="9">
        <v>31.975000000000001</v>
      </c>
      <c r="AV11" s="9">
        <v>12.563000000000001</v>
      </c>
      <c r="AW11" s="9">
        <v>19.411999999999999</v>
      </c>
      <c r="AX11" s="9">
        <v>8.44</v>
      </c>
      <c r="AY11" s="9">
        <v>6.3849999999999998</v>
      </c>
      <c r="AZ11" s="9">
        <v>2.0550000000000002</v>
      </c>
      <c r="BA11" s="9">
        <v>10.343999999999999</v>
      </c>
      <c r="BB11" s="9">
        <v>3.51</v>
      </c>
      <c r="BC11" s="9">
        <v>6.8339999999999996</v>
      </c>
      <c r="BD11" s="9">
        <v>13.191000000000001</v>
      </c>
      <c r="BE11" s="9">
        <v>2.6680000000000001</v>
      </c>
      <c r="BF11" s="9">
        <v>10.522</v>
      </c>
      <c r="BG11" s="9">
        <v>55.981000000000002</v>
      </c>
      <c r="BH11" s="9">
        <v>29.38</v>
      </c>
      <c r="BI11" s="9">
        <v>26.600999999999999</v>
      </c>
      <c r="BJ11" s="9">
        <v>51.421999999999997</v>
      </c>
      <c r="BK11" s="9">
        <v>25.277999999999999</v>
      </c>
      <c r="BL11" s="9">
        <v>26.143999999999998</v>
      </c>
      <c r="BM11" s="9">
        <v>484.77</v>
      </c>
      <c r="BN11" s="9">
        <v>247.58</v>
      </c>
      <c r="BO11" s="9">
        <v>237.19</v>
      </c>
      <c r="BP11" s="9">
        <v>52.96</v>
      </c>
      <c r="BQ11" s="9">
        <v>21.527000000000001</v>
      </c>
      <c r="BR11" s="9">
        <v>31.433</v>
      </c>
      <c r="BS11" s="9">
        <v>483.23200000000003</v>
      </c>
      <c r="BT11" s="9">
        <v>251.33</v>
      </c>
      <c r="BU11" s="9">
        <v>231.90199999999999</v>
      </c>
      <c r="BV11" s="9">
        <v>79.876000000000005</v>
      </c>
      <c r="BW11" s="9">
        <v>37.454999999999998</v>
      </c>
      <c r="BX11" s="9">
        <v>42.420999999999999</v>
      </c>
      <c r="BY11" s="9">
        <v>24.506</v>
      </c>
      <c r="BZ11" s="9">
        <v>9.35</v>
      </c>
      <c r="CA11" s="9">
        <v>15.156000000000001</v>
      </c>
      <c r="CB11" s="9">
        <v>26.916</v>
      </c>
      <c r="CC11" s="9">
        <v>15.928000000000001</v>
      </c>
      <c r="CD11" s="9">
        <v>10.988</v>
      </c>
      <c r="CE11" s="9">
        <v>28.454000000000001</v>
      </c>
      <c r="CF11" s="9">
        <v>12.178000000000001</v>
      </c>
      <c r="CG11" s="9">
        <v>16.276</v>
      </c>
      <c r="CH11" s="9">
        <v>456.31599999999997</v>
      </c>
      <c r="CI11" s="9">
        <v>235.40199999999999</v>
      </c>
      <c r="CJ11" s="9">
        <v>220.91399999999999</v>
      </c>
      <c r="CK11" s="9">
        <v>131.89699999999999</v>
      </c>
      <c r="CL11" s="9">
        <v>86.212999999999994</v>
      </c>
      <c r="CM11" s="9">
        <v>45.683</v>
      </c>
      <c r="CN11" s="9">
        <v>92.221999999999994</v>
      </c>
      <c r="CO11" s="9">
        <v>60.668999999999997</v>
      </c>
      <c r="CP11" s="9">
        <v>31.553000000000001</v>
      </c>
      <c r="CQ11" s="9">
        <v>4.2229999999999999</v>
      </c>
      <c r="CR11" s="9">
        <v>2.343</v>
      </c>
      <c r="CS11" s="9">
        <v>1.88</v>
      </c>
      <c r="CT11" s="9">
        <v>0.82699999999999996</v>
      </c>
      <c r="CU11" s="9">
        <v>0.82699999999999996</v>
      </c>
      <c r="CV11" s="9">
        <v>0</v>
      </c>
      <c r="CW11" s="9">
        <v>2.3319999999999999</v>
      </c>
      <c r="CX11" s="9">
        <v>1.5149999999999999</v>
      </c>
      <c r="CY11" s="9">
        <v>0.81699999999999995</v>
      </c>
      <c r="CZ11" s="9">
        <v>1.0629999999999999</v>
      </c>
      <c r="DA11" s="9">
        <v>0</v>
      </c>
      <c r="DB11" s="9">
        <v>1.0629999999999999</v>
      </c>
      <c r="DC11" s="9">
        <v>5.4139999999999997</v>
      </c>
      <c r="DD11" s="9">
        <v>3.6459999999999999</v>
      </c>
      <c r="DE11" s="9">
        <v>1.7689999999999999</v>
      </c>
      <c r="DF11" s="9">
        <v>2.387</v>
      </c>
      <c r="DG11" s="9">
        <v>1.8160000000000001</v>
      </c>
      <c r="DH11" s="9">
        <v>0.57199999999999995</v>
      </c>
      <c r="DI11" s="9">
        <v>1.728</v>
      </c>
      <c r="DJ11" s="9">
        <v>1.296</v>
      </c>
      <c r="DK11" s="9">
        <v>0.432</v>
      </c>
      <c r="DL11" s="9">
        <v>1.2989999999999999</v>
      </c>
      <c r="DM11" s="9">
        <v>0.53400000000000003</v>
      </c>
      <c r="DN11" s="9">
        <v>0.76500000000000001</v>
      </c>
      <c r="DO11" s="9">
        <v>30.036999999999999</v>
      </c>
      <c r="DP11" s="9">
        <v>19.556000000000001</v>
      </c>
      <c r="DQ11" s="9">
        <v>10.481</v>
      </c>
      <c r="DR11" s="9">
        <v>1329.2750000000001</v>
      </c>
      <c r="DS11" s="9">
        <v>740.52099999999996</v>
      </c>
      <c r="DT11" s="9">
        <v>588.75400000000002</v>
      </c>
      <c r="DU11" s="9">
        <v>264.96899999999999</v>
      </c>
      <c r="DV11" s="9">
        <v>145.476</v>
      </c>
      <c r="DW11" s="9">
        <v>119.494</v>
      </c>
      <c r="DX11" s="9">
        <v>121.517</v>
      </c>
      <c r="DY11" s="9">
        <v>73.123999999999995</v>
      </c>
      <c r="DZ11" s="9">
        <v>48.393000000000001</v>
      </c>
      <c r="EA11" s="9">
        <v>46.305</v>
      </c>
      <c r="EB11" s="9">
        <v>29.844999999999999</v>
      </c>
      <c r="EC11" s="9">
        <v>16.46</v>
      </c>
      <c r="ED11" s="9">
        <v>75.210999999999999</v>
      </c>
      <c r="EE11" s="9">
        <v>43.279000000000003</v>
      </c>
      <c r="EF11" s="9">
        <v>31.933</v>
      </c>
      <c r="EG11" s="9">
        <v>59.662999999999997</v>
      </c>
      <c r="EH11" s="9">
        <v>38.508000000000003</v>
      </c>
      <c r="EI11" s="9">
        <v>21.155000000000001</v>
      </c>
      <c r="EJ11" s="9">
        <v>61.853999999999999</v>
      </c>
      <c r="EK11" s="9">
        <v>34.616</v>
      </c>
      <c r="EL11" s="9">
        <v>27.236999999999998</v>
      </c>
      <c r="EM11" s="9">
        <v>29.241</v>
      </c>
      <c r="EN11" s="9">
        <v>19.103000000000002</v>
      </c>
      <c r="EO11" s="9">
        <v>10.138</v>
      </c>
      <c r="EP11" s="9">
        <v>48.939</v>
      </c>
      <c r="EQ11" s="9">
        <v>30.425000000000001</v>
      </c>
      <c r="ER11" s="9">
        <v>18.513999999999999</v>
      </c>
      <c r="ES11" s="9">
        <v>24.824000000000002</v>
      </c>
      <c r="ET11" s="9">
        <v>19.137</v>
      </c>
      <c r="EU11" s="9">
        <v>5.6879999999999997</v>
      </c>
      <c r="EV11" s="9">
        <v>14.318</v>
      </c>
      <c r="EW11" s="9">
        <v>6.7770000000000001</v>
      </c>
      <c r="EX11" s="9">
        <v>7.5410000000000004</v>
      </c>
      <c r="EY11" s="9">
        <v>9.7970000000000006</v>
      </c>
      <c r="EZ11" s="9">
        <v>4.5119999999999996</v>
      </c>
      <c r="FA11" s="9">
        <v>5.2850000000000001</v>
      </c>
      <c r="FB11" s="9">
        <v>43.337000000000003</v>
      </c>
      <c r="FC11" s="9">
        <v>23.596</v>
      </c>
      <c r="FD11" s="9">
        <v>19.741</v>
      </c>
      <c r="FE11" s="9">
        <v>21.46</v>
      </c>
      <c r="FF11" s="9">
        <v>17.181000000000001</v>
      </c>
      <c r="FG11" s="9">
        <v>4.2789999999999999</v>
      </c>
      <c r="FH11" s="9">
        <v>12.474</v>
      </c>
      <c r="FI11" s="9">
        <v>4.5220000000000002</v>
      </c>
      <c r="FJ11" s="9">
        <v>7.9530000000000003</v>
      </c>
      <c r="FK11" s="9">
        <v>9.4030000000000005</v>
      </c>
      <c r="FL11" s="9">
        <v>1.893</v>
      </c>
      <c r="FM11" s="9">
        <v>7.51</v>
      </c>
      <c r="FN11" s="9">
        <v>77.715999999999994</v>
      </c>
      <c r="FO11" s="9">
        <v>48.01</v>
      </c>
      <c r="FP11" s="9">
        <v>29.706</v>
      </c>
      <c r="FQ11" s="9">
        <v>43.801000000000002</v>
      </c>
      <c r="FR11" s="9">
        <v>25.114000000000001</v>
      </c>
      <c r="FS11" s="9">
        <v>18.687000000000001</v>
      </c>
      <c r="FT11" s="9">
        <v>143.452</v>
      </c>
      <c r="FU11" s="9">
        <v>72.352000000000004</v>
      </c>
      <c r="FV11" s="9">
        <v>71.100999999999999</v>
      </c>
      <c r="FW11" s="9">
        <v>1064.306</v>
      </c>
      <c r="FX11" s="9">
        <v>595.04499999999996</v>
      </c>
      <c r="FY11" s="9">
        <v>469.26100000000002</v>
      </c>
      <c r="FZ11" s="9">
        <v>865.30899999999997</v>
      </c>
      <c r="GA11" s="9">
        <v>464.56</v>
      </c>
      <c r="GB11" s="9">
        <v>400.74900000000002</v>
      </c>
      <c r="GC11" s="9">
        <v>816.43</v>
      </c>
      <c r="GD11" s="9">
        <v>437.66399999999999</v>
      </c>
      <c r="GE11" s="9">
        <v>378.76499999999999</v>
      </c>
      <c r="GF11" s="9">
        <v>23.46</v>
      </c>
      <c r="GG11" s="9">
        <v>11.694000000000001</v>
      </c>
      <c r="GH11" s="9">
        <v>11.766</v>
      </c>
      <c r="GI11" s="9">
        <v>25.419</v>
      </c>
      <c r="GJ11" s="9">
        <v>15.202</v>
      </c>
      <c r="GK11" s="9">
        <v>10.217000000000001</v>
      </c>
      <c r="GL11" s="9">
        <v>652</v>
      </c>
      <c r="GM11" s="9">
        <v>372.22500000000002</v>
      </c>
      <c r="GN11" s="9">
        <v>279.77499999999998</v>
      </c>
      <c r="GO11" s="9">
        <v>43.393000000000001</v>
      </c>
      <c r="GP11" s="9">
        <v>15.127000000000001</v>
      </c>
      <c r="GQ11" s="9">
        <v>28.265000000000001</v>
      </c>
      <c r="GR11" s="9">
        <v>13.432</v>
      </c>
      <c r="GS11" s="9">
        <v>10.018000000000001</v>
      </c>
      <c r="GT11" s="9">
        <v>3.4140000000000001</v>
      </c>
      <c r="GU11" s="9">
        <v>13.801</v>
      </c>
      <c r="GV11" s="9">
        <v>3.3079999999999998</v>
      </c>
      <c r="GW11" s="9">
        <v>10.493</v>
      </c>
      <c r="GX11" s="9">
        <v>16.161000000000001</v>
      </c>
      <c r="GY11" s="9">
        <v>1.802</v>
      </c>
      <c r="GZ11" s="9">
        <v>14.358000000000001</v>
      </c>
      <c r="HA11" s="9">
        <v>50.906999999999996</v>
      </c>
      <c r="HB11" s="9">
        <v>16.927</v>
      </c>
      <c r="HC11" s="9">
        <v>33.979999999999997</v>
      </c>
      <c r="HD11" s="9">
        <v>17.422000000000001</v>
      </c>
      <c r="HE11" s="9">
        <v>11.33</v>
      </c>
      <c r="HF11" s="9">
        <v>6.0919999999999996</v>
      </c>
      <c r="HG11" s="9">
        <v>16.003</v>
      </c>
      <c r="HH11" s="9">
        <v>3.3730000000000002</v>
      </c>
      <c r="HI11" s="9">
        <v>12.63</v>
      </c>
      <c r="HJ11" s="9">
        <v>17.481000000000002</v>
      </c>
      <c r="HK11" s="9">
        <v>2.2240000000000002</v>
      </c>
      <c r="HL11" s="9">
        <v>15.257999999999999</v>
      </c>
      <c r="HM11" s="9">
        <v>119.01</v>
      </c>
      <c r="HN11" s="9">
        <v>60.28</v>
      </c>
      <c r="HO11" s="9">
        <v>58.73</v>
      </c>
      <c r="HP11" s="9">
        <v>105.761</v>
      </c>
      <c r="HQ11" s="9">
        <v>60.252000000000002</v>
      </c>
      <c r="HR11" s="9">
        <v>45.509</v>
      </c>
      <c r="HS11" s="9">
        <v>759.548</v>
      </c>
      <c r="HT11" s="9">
        <v>404.30700000000002</v>
      </c>
      <c r="HU11" s="9">
        <v>355.24</v>
      </c>
      <c r="HV11" s="9">
        <v>105.776</v>
      </c>
      <c r="HW11" s="9">
        <v>58.811</v>
      </c>
      <c r="HX11" s="9">
        <v>46.965000000000003</v>
      </c>
      <c r="HY11" s="9">
        <v>759.53300000000002</v>
      </c>
      <c r="HZ11" s="9">
        <v>405.74900000000002</v>
      </c>
      <c r="IA11" s="9">
        <v>353.78399999999999</v>
      </c>
      <c r="IB11" s="9">
        <v>157.398</v>
      </c>
      <c r="IC11" s="9">
        <v>87.218999999999994</v>
      </c>
      <c r="ID11" s="9">
        <v>70.179000000000002</v>
      </c>
      <c r="IE11" s="9">
        <v>54.139000000000003</v>
      </c>
      <c r="IF11" s="9">
        <v>31.844000000000001</v>
      </c>
      <c r="IG11" s="9">
        <v>22.295000000000002</v>
      </c>
      <c r="IH11" s="9">
        <v>51.622</v>
      </c>
      <c r="II11" s="9">
        <v>28.408000000000001</v>
      </c>
      <c r="IJ11" s="9">
        <v>23.213999999999999</v>
      </c>
      <c r="IK11" s="9">
        <v>51.637</v>
      </c>
      <c r="IL11" s="9">
        <v>26.966999999999999</v>
      </c>
      <c r="IM11" s="9">
        <v>24.67</v>
      </c>
      <c r="IN11" s="9">
        <v>707.91099999999994</v>
      </c>
      <c r="IO11" s="9">
        <v>377.34100000000001</v>
      </c>
      <c r="IP11" s="9">
        <v>330.57</v>
      </c>
      <c r="IQ11" s="9">
        <v>198.99700000000001</v>
      </c>
    </row>
    <row r="12" spans="1:251">
      <c r="A12" s="10">
        <v>42401</v>
      </c>
      <c r="B12" s="9">
        <v>6.0170000000000003</v>
      </c>
      <c r="C12" s="9">
        <v>2.3370000000000002</v>
      </c>
      <c r="D12" s="9">
        <v>3.68</v>
      </c>
      <c r="E12" s="9">
        <v>5.9420000000000002</v>
      </c>
      <c r="F12" s="9">
        <v>1.214</v>
      </c>
      <c r="G12" s="9">
        <v>4.7290000000000001</v>
      </c>
      <c r="H12" s="9">
        <v>37.496000000000002</v>
      </c>
      <c r="I12" s="9">
        <v>19.065000000000001</v>
      </c>
      <c r="J12" s="9">
        <v>18.431999999999999</v>
      </c>
      <c r="K12" s="9">
        <v>21.44</v>
      </c>
      <c r="L12" s="9">
        <v>12.617000000000001</v>
      </c>
      <c r="M12" s="9">
        <v>8.8230000000000004</v>
      </c>
      <c r="N12" s="9">
        <v>78.688000000000002</v>
      </c>
      <c r="O12" s="9">
        <v>38.966999999999999</v>
      </c>
      <c r="P12" s="9">
        <v>39.720999999999997</v>
      </c>
      <c r="Q12" s="9">
        <v>667.14700000000005</v>
      </c>
      <c r="R12" s="9">
        <v>354.37900000000002</v>
      </c>
      <c r="S12" s="9">
        <v>312.76900000000001</v>
      </c>
      <c r="T12" s="9">
        <v>543.05399999999997</v>
      </c>
      <c r="U12" s="9">
        <v>273.06</v>
      </c>
      <c r="V12" s="9">
        <v>269.99400000000003</v>
      </c>
      <c r="W12" s="9">
        <v>518.39700000000005</v>
      </c>
      <c r="X12" s="9">
        <v>262.72300000000001</v>
      </c>
      <c r="Y12" s="9">
        <v>255.67400000000001</v>
      </c>
      <c r="Z12" s="9">
        <v>13.239000000000001</v>
      </c>
      <c r="AA12" s="9">
        <v>5.5220000000000002</v>
      </c>
      <c r="AB12" s="9">
        <v>7.7169999999999996</v>
      </c>
      <c r="AC12" s="9">
        <v>11.419</v>
      </c>
      <c r="AD12" s="9">
        <v>4.8159999999999998</v>
      </c>
      <c r="AE12" s="9">
        <v>6.6029999999999998</v>
      </c>
      <c r="AF12" s="9">
        <v>411.20299999999997</v>
      </c>
      <c r="AG12" s="9">
        <v>212.75</v>
      </c>
      <c r="AH12" s="9">
        <v>198.453</v>
      </c>
      <c r="AI12" s="9">
        <v>33.174999999999997</v>
      </c>
      <c r="AJ12" s="9">
        <v>12.065</v>
      </c>
      <c r="AK12" s="9">
        <v>21.11</v>
      </c>
      <c r="AL12" s="9">
        <v>8.2129999999999992</v>
      </c>
      <c r="AM12" s="9">
        <v>6.2949999999999999</v>
      </c>
      <c r="AN12" s="9">
        <v>1.919</v>
      </c>
      <c r="AO12" s="9">
        <v>10.227</v>
      </c>
      <c r="AP12" s="9">
        <v>3.2559999999999998</v>
      </c>
      <c r="AQ12" s="9">
        <v>6.9710000000000001</v>
      </c>
      <c r="AR12" s="9">
        <v>14.734999999999999</v>
      </c>
      <c r="AS12" s="9">
        <v>2.5139999999999998</v>
      </c>
      <c r="AT12" s="9">
        <v>12.221</v>
      </c>
      <c r="AU12" s="9">
        <v>28.632999999999999</v>
      </c>
      <c r="AV12" s="9">
        <v>9.1880000000000006</v>
      </c>
      <c r="AW12" s="9">
        <v>19.443999999999999</v>
      </c>
      <c r="AX12" s="9">
        <v>7.585</v>
      </c>
      <c r="AY12" s="9">
        <v>5.0670000000000002</v>
      </c>
      <c r="AZ12" s="9">
        <v>2.5169999999999999</v>
      </c>
      <c r="BA12" s="9">
        <v>8.2070000000000007</v>
      </c>
      <c r="BB12" s="9">
        <v>1.7450000000000001</v>
      </c>
      <c r="BC12" s="9">
        <v>6.4630000000000001</v>
      </c>
      <c r="BD12" s="9">
        <v>12.840999999999999</v>
      </c>
      <c r="BE12" s="9">
        <v>2.3759999999999999</v>
      </c>
      <c r="BF12" s="9">
        <v>10.464</v>
      </c>
      <c r="BG12" s="9">
        <v>70.043000000000006</v>
      </c>
      <c r="BH12" s="9">
        <v>39.057000000000002</v>
      </c>
      <c r="BI12" s="9">
        <v>30.986000000000001</v>
      </c>
      <c r="BJ12" s="9">
        <v>47.273000000000003</v>
      </c>
      <c r="BK12" s="9">
        <v>22.373000000000001</v>
      </c>
      <c r="BL12" s="9">
        <v>24.9</v>
      </c>
      <c r="BM12" s="9">
        <v>495.78100000000001</v>
      </c>
      <c r="BN12" s="9">
        <v>250.68799999999999</v>
      </c>
      <c r="BO12" s="9">
        <v>245.09299999999999</v>
      </c>
      <c r="BP12" s="9">
        <v>47.789000000000001</v>
      </c>
      <c r="BQ12" s="9">
        <v>21.27</v>
      </c>
      <c r="BR12" s="9">
        <v>26.518999999999998</v>
      </c>
      <c r="BS12" s="9">
        <v>495.26499999999999</v>
      </c>
      <c r="BT12" s="9">
        <v>251.79</v>
      </c>
      <c r="BU12" s="9">
        <v>243.47499999999999</v>
      </c>
      <c r="BV12" s="9">
        <v>73.474000000000004</v>
      </c>
      <c r="BW12" s="9">
        <v>33.159999999999997</v>
      </c>
      <c r="BX12" s="9">
        <v>40.314</v>
      </c>
      <c r="BY12" s="9">
        <v>21.588000000000001</v>
      </c>
      <c r="BZ12" s="9">
        <v>10.483000000000001</v>
      </c>
      <c r="CA12" s="9">
        <v>11.105</v>
      </c>
      <c r="CB12" s="9">
        <v>25.684999999999999</v>
      </c>
      <c r="CC12" s="9">
        <v>11.89</v>
      </c>
      <c r="CD12" s="9">
        <v>13.795</v>
      </c>
      <c r="CE12" s="9">
        <v>26.201000000000001</v>
      </c>
      <c r="CF12" s="9">
        <v>10.787000000000001</v>
      </c>
      <c r="CG12" s="9">
        <v>15.414</v>
      </c>
      <c r="CH12" s="9">
        <v>469.58</v>
      </c>
      <c r="CI12" s="9">
        <v>239.9</v>
      </c>
      <c r="CJ12" s="9">
        <v>229.68</v>
      </c>
      <c r="CK12" s="9">
        <v>124.093</v>
      </c>
      <c r="CL12" s="9">
        <v>81.317999999999998</v>
      </c>
      <c r="CM12" s="9">
        <v>42.774999999999999</v>
      </c>
      <c r="CN12" s="9">
        <v>83.117000000000004</v>
      </c>
      <c r="CO12" s="9">
        <v>54.249000000000002</v>
      </c>
      <c r="CP12" s="9">
        <v>28.867999999999999</v>
      </c>
      <c r="CQ12" s="9">
        <v>7.2919999999999998</v>
      </c>
      <c r="CR12" s="9">
        <v>3.8740000000000001</v>
      </c>
      <c r="CS12" s="9">
        <v>3.4180000000000001</v>
      </c>
      <c r="CT12" s="9">
        <v>2.5369999999999999</v>
      </c>
      <c r="CU12" s="9">
        <v>2.0169999999999999</v>
      </c>
      <c r="CV12" s="9">
        <v>0.52</v>
      </c>
      <c r="CW12" s="9">
        <v>3.26</v>
      </c>
      <c r="CX12" s="9">
        <v>1.857</v>
      </c>
      <c r="CY12" s="9">
        <v>1.403</v>
      </c>
      <c r="CZ12" s="9">
        <v>1.4950000000000001</v>
      </c>
      <c r="DA12" s="9">
        <v>0</v>
      </c>
      <c r="DB12" s="9">
        <v>1.4950000000000001</v>
      </c>
      <c r="DC12" s="9">
        <v>4.1950000000000003</v>
      </c>
      <c r="DD12" s="9">
        <v>3.1749999999999998</v>
      </c>
      <c r="DE12" s="9">
        <v>1.02</v>
      </c>
      <c r="DF12" s="9">
        <v>1.605</v>
      </c>
      <c r="DG12" s="9">
        <v>1.359</v>
      </c>
      <c r="DH12" s="9">
        <v>0.246</v>
      </c>
      <c r="DI12" s="9">
        <v>1.028</v>
      </c>
      <c r="DJ12" s="9">
        <v>0.76300000000000001</v>
      </c>
      <c r="DK12" s="9">
        <v>0.26400000000000001</v>
      </c>
      <c r="DL12" s="9">
        <v>1.5620000000000001</v>
      </c>
      <c r="DM12" s="9">
        <v>1.0529999999999999</v>
      </c>
      <c r="DN12" s="9">
        <v>0.50900000000000001</v>
      </c>
      <c r="DO12" s="9">
        <v>29.489000000000001</v>
      </c>
      <c r="DP12" s="9">
        <v>20.02</v>
      </c>
      <c r="DQ12" s="9">
        <v>9.4689999999999994</v>
      </c>
      <c r="DR12" s="9">
        <v>1308.1120000000001</v>
      </c>
      <c r="DS12" s="9">
        <v>717.346</v>
      </c>
      <c r="DT12" s="9">
        <v>590.76599999999996</v>
      </c>
      <c r="DU12" s="9">
        <v>231.93799999999999</v>
      </c>
      <c r="DV12" s="9">
        <v>131.07400000000001</v>
      </c>
      <c r="DW12" s="9">
        <v>100.864</v>
      </c>
      <c r="DX12" s="9">
        <v>108.548</v>
      </c>
      <c r="DY12" s="9">
        <v>66.010999999999996</v>
      </c>
      <c r="DZ12" s="9">
        <v>42.537999999999997</v>
      </c>
      <c r="EA12" s="9">
        <v>47.277000000000001</v>
      </c>
      <c r="EB12" s="9">
        <v>33.188000000000002</v>
      </c>
      <c r="EC12" s="9">
        <v>14.089</v>
      </c>
      <c r="ED12" s="9">
        <v>61.271000000000001</v>
      </c>
      <c r="EE12" s="9">
        <v>32.823</v>
      </c>
      <c r="EF12" s="9">
        <v>28.449000000000002</v>
      </c>
      <c r="EG12" s="9">
        <v>58.002000000000002</v>
      </c>
      <c r="EH12" s="9">
        <v>36.201000000000001</v>
      </c>
      <c r="EI12" s="9">
        <v>21.800999999999998</v>
      </c>
      <c r="EJ12" s="9">
        <v>50.546999999999997</v>
      </c>
      <c r="EK12" s="9">
        <v>29.81</v>
      </c>
      <c r="EL12" s="9">
        <v>20.736999999999998</v>
      </c>
      <c r="EM12" s="9">
        <v>30.646000000000001</v>
      </c>
      <c r="EN12" s="9">
        <v>22.385000000000002</v>
      </c>
      <c r="EO12" s="9">
        <v>8.26</v>
      </c>
      <c r="EP12" s="9">
        <v>37.308999999999997</v>
      </c>
      <c r="EQ12" s="9">
        <v>18.164999999999999</v>
      </c>
      <c r="ER12" s="9">
        <v>19.143000000000001</v>
      </c>
      <c r="ES12" s="9">
        <v>17.474</v>
      </c>
      <c r="ET12" s="9">
        <v>12.231999999999999</v>
      </c>
      <c r="EU12" s="9">
        <v>5.242</v>
      </c>
      <c r="EV12" s="9">
        <v>12.356</v>
      </c>
      <c r="EW12" s="9">
        <v>4.7469999999999999</v>
      </c>
      <c r="EX12" s="9">
        <v>7.609</v>
      </c>
      <c r="EY12" s="9">
        <v>7.4779999999999998</v>
      </c>
      <c r="EZ12" s="9">
        <v>1.1870000000000001</v>
      </c>
      <c r="FA12" s="9">
        <v>6.2919999999999998</v>
      </c>
      <c r="FB12" s="9">
        <v>40.594000000000001</v>
      </c>
      <c r="FC12" s="9">
        <v>25.46</v>
      </c>
      <c r="FD12" s="9">
        <v>15.134</v>
      </c>
      <c r="FE12" s="9">
        <v>27.457000000000001</v>
      </c>
      <c r="FF12" s="9">
        <v>20.693000000000001</v>
      </c>
      <c r="FG12" s="9">
        <v>6.7640000000000002</v>
      </c>
      <c r="FH12" s="9">
        <v>8.3049999999999997</v>
      </c>
      <c r="FI12" s="9">
        <v>2.6059999999999999</v>
      </c>
      <c r="FJ12" s="9">
        <v>5.6989999999999998</v>
      </c>
      <c r="FK12" s="9">
        <v>4.8319999999999999</v>
      </c>
      <c r="FL12" s="9">
        <v>2.161</v>
      </c>
      <c r="FM12" s="9">
        <v>2.6709999999999998</v>
      </c>
      <c r="FN12" s="9">
        <v>69.906000000000006</v>
      </c>
      <c r="FO12" s="9">
        <v>42.052999999999997</v>
      </c>
      <c r="FP12" s="9">
        <v>27.853000000000002</v>
      </c>
      <c r="FQ12" s="9">
        <v>38.643000000000001</v>
      </c>
      <c r="FR12" s="9">
        <v>23.957999999999998</v>
      </c>
      <c r="FS12" s="9">
        <v>14.685</v>
      </c>
      <c r="FT12" s="9">
        <v>123.39</v>
      </c>
      <c r="FU12" s="9">
        <v>65.063000000000002</v>
      </c>
      <c r="FV12" s="9">
        <v>58.326999999999998</v>
      </c>
      <c r="FW12" s="9">
        <v>1076.174</v>
      </c>
      <c r="FX12" s="9">
        <v>586.27200000000005</v>
      </c>
      <c r="FY12" s="9">
        <v>489.90199999999999</v>
      </c>
      <c r="FZ12" s="9">
        <v>877.89099999999996</v>
      </c>
      <c r="GA12" s="9">
        <v>446.22199999999998</v>
      </c>
      <c r="GB12" s="9">
        <v>431.66899999999998</v>
      </c>
      <c r="GC12" s="9">
        <v>841.06899999999996</v>
      </c>
      <c r="GD12" s="9">
        <v>428.43400000000003</v>
      </c>
      <c r="GE12" s="9">
        <v>412.63499999999999</v>
      </c>
      <c r="GF12" s="9">
        <v>18.613</v>
      </c>
      <c r="GG12" s="9">
        <v>8.8409999999999993</v>
      </c>
      <c r="GH12" s="9">
        <v>9.7710000000000008</v>
      </c>
      <c r="GI12" s="9">
        <v>18.209</v>
      </c>
      <c r="GJ12" s="9">
        <v>8.9459999999999997</v>
      </c>
      <c r="GK12" s="9">
        <v>9.2629999999999999</v>
      </c>
      <c r="GL12" s="9">
        <v>671.21400000000006</v>
      </c>
      <c r="GM12" s="9">
        <v>353.221</v>
      </c>
      <c r="GN12" s="9">
        <v>317.99400000000003</v>
      </c>
      <c r="GO12" s="9">
        <v>45.494</v>
      </c>
      <c r="GP12" s="9">
        <v>17.911000000000001</v>
      </c>
      <c r="GQ12" s="9">
        <v>27.582000000000001</v>
      </c>
      <c r="GR12" s="9">
        <v>17.45</v>
      </c>
      <c r="GS12" s="9">
        <v>11.407999999999999</v>
      </c>
      <c r="GT12" s="9">
        <v>6.0419999999999998</v>
      </c>
      <c r="GU12" s="9">
        <v>12.585000000000001</v>
      </c>
      <c r="GV12" s="9">
        <v>2.8849999999999998</v>
      </c>
      <c r="GW12" s="9">
        <v>9.6999999999999993</v>
      </c>
      <c r="GX12" s="9">
        <v>15.459</v>
      </c>
      <c r="GY12" s="9">
        <v>3.6190000000000002</v>
      </c>
      <c r="GZ12" s="9">
        <v>11.84</v>
      </c>
      <c r="HA12" s="9">
        <v>56.207999999999998</v>
      </c>
      <c r="HB12" s="9">
        <v>24.468</v>
      </c>
      <c r="HC12" s="9">
        <v>31.74</v>
      </c>
      <c r="HD12" s="9">
        <v>18.478000000000002</v>
      </c>
      <c r="HE12" s="9">
        <v>15.097</v>
      </c>
      <c r="HF12" s="9">
        <v>3.3809999999999998</v>
      </c>
      <c r="HG12" s="9">
        <v>16.117999999999999</v>
      </c>
      <c r="HH12" s="9">
        <v>4.1059999999999999</v>
      </c>
      <c r="HI12" s="9">
        <v>12.012</v>
      </c>
      <c r="HJ12" s="9">
        <v>21.611999999999998</v>
      </c>
      <c r="HK12" s="9">
        <v>5.2649999999999997</v>
      </c>
      <c r="HL12" s="9">
        <v>16.347000000000001</v>
      </c>
      <c r="HM12" s="9">
        <v>104.97499999999999</v>
      </c>
      <c r="HN12" s="9">
        <v>50.621000000000002</v>
      </c>
      <c r="HO12" s="9">
        <v>54.353999999999999</v>
      </c>
      <c r="HP12" s="9">
        <v>89.998999999999995</v>
      </c>
      <c r="HQ12" s="9">
        <v>50.515999999999998</v>
      </c>
      <c r="HR12" s="9">
        <v>39.482999999999997</v>
      </c>
      <c r="HS12" s="9">
        <v>787.89200000000005</v>
      </c>
      <c r="HT12" s="9">
        <v>395.70600000000002</v>
      </c>
      <c r="HU12" s="9">
        <v>392.18599999999998</v>
      </c>
      <c r="HV12" s="9">
        <v>92.375</v>
      </c>
      <c r="HW12" s="9">
        <v>45.021000000000001</v>
      </c>
      <c r="HX12" s="9">
        <v>47.353999999999999</v>
      </c>
      <c r="HY12" s="9">
        <v>785.51499999999999</v>
      </c>
      <c r="HZ12" s="9">
        <v>401.2</v>
      </c>
      <c r="IA12" s="9">
        <v>384.315</v>
      </c>
      <c r="IB12" s="9">
        <v>139.4</v>
      </c>
      <c r="IC12" s="9">
        <v>72.774000000000001</v>
      </c>
      <c r="ID12" s="9">
        <v>66.625</v>
      </c>
      <c r="IE12" s="9">
        <v>42.973999999999997</v>
      </c>
      <c r="IF12" s="9">
        <v>22.762</v>
      </c>
      <c r="IG12" s="9">
        <v>20.212</v>
      </c>
      <c r="IH12" s="9">
        <v>47.024000000000001</v>
      </c>
      <c r="II12" s="9">
        <v>27.753</v>
      </c>
      <c r="IJ12" s="9">
        <v>19.271000000000001</v>
      </c>
      <c r="IK12" s="9">
        <v>49.401000000000003</v>
      </c>
      <c r="IL12" s="9">
        <v>22.259</v>
      </c>
      <c r="IM12" s="9">
        <v>27.141999999999999</v>
      </c>
      <c r="IN12" s="9">
        <v>738.49099999999999</v>
      </c>
      <c r="IO12" s="9">
        <v>373.447</v>
      </c>
      <c r="IP12" s="9">
        <v>365.04399999999998</v>
      </c>
      <c r="IQ12" s="9">
        <v>198.28299999999999</v>
      </c>
    </row>
    <row r="13" spans="1:251">
      <c r="A13" s="10">
        <v>42767</v>
      </c>
      <c r="B13" s="9">
        <v>7.0019999999999998</v>
      </c>
      <c r="C13" s="9">
        <v>2.665</v>
      </c>
      <c r="D13" s="9">
        <v>4.3369999999999997</v>
      </c>
      <c r="E13" s="9">
        <v>4.0970000000000004</v>
      </c>
      <c r="F13" s="9">
        <v>1.0209999999999999</v>
      </c>
      <c r="G13" s="9">
        <v>3.0760000000000001</v>
      </c>
      <c r="H13" s="9">
        <v>31.196000000000002</v>
      </c>
      <c r="I13" s="9">
        <v>16.949000000000002</v>
      </c>
      <c r="J13" s="9">
        <v>14.247999999999999</v>
      </c>
      <c r="K13" s="9">
        <v>19.178000000000001</v>
      </c>
      <c r="L13" s="9">
        <v>10.507</v>
      </c>
      <c r="M13" s="9">
        <v>8.6709999999999994</v>
      </c>
      <c r="N13" s="9">
        <v>72.956999999999994</v>
      </c>
      <c r="O13" s="9">
        <v>37.999000000000002</v>
      </c>
      <c r="P13" s="9">
        <v>34.957999999999998</v>
      </c>
      <c r="Q13" s="9">
        <v>698.10199999999998</v>
      </c>
      <c r="R13" s="9">
        <v>364.47500000000002</v>
      </c>
      <c r="S13" s="9">
        <v>333.62599999999998</v>
      </c>
      <c r="T13" s="9">
        <v>574.58000000000004</v>
      </c>
      <c r="U13" s="9">
        <v>284.827</v>
      </c>
      <c r="V13" s="9">
        <v>289.75400000000002</v>
      </c>
      <c r="W13" s="9">
        <v>550.84900000000005</v>
      </c>
      <c r="X13" s="9">
        <v>273.42700000000002</v>
      </c>
      <c r="Y13" s="9">
        <v>277.42200000000003</v>
      </c>
      <c r="Z13" s="9">
        <v>12.196999999999999</v>
      </c>
      <c r="AA13" s="9">
        <v>6.5259999999999998</v>
      </c>
      <c r="AB13" s="9">
        <v>5.6710000000000003</v>
      </c>
      <c r="AC13" s="9">
        <v>11.192</v>
      </c>
      <c r="AD13" s="9">
        <v>4.8739999999999997</v>
      </c>
      <c r="AE13" s="9">
        <v>6.319</v>
      </c>
      <c r="AF13" s="9">
        <v>436.02</v>
      </c>
      <c r="AG13" s="9">
        <v>224.43700000000001</v>
      </c>
      <c r="AH13" s="9">
        <v>211.58199999999999</v>
      </c>
      <c r="AI13" s="9">
        <v>33.017000000000003</v>
      </c>
      <c r="AJ13" s="9">
        <v>13.173999999999999</v>
      </c>
      <c r="AK13" s="9">
        <v>19.843</v>
      </c>
      <c r="AL13" s="9">
        <v>7.1909999999999998</v>
      </c>
      <c r="AM13" s="9">
        <v>4.6399999999999997</v>
      </c>
      <c r="AN13" s="9">
        <v>2.5510000000000002</v>
      </c>
      <c r="AO13" s="9">
        <v>10.154999999999999</v>
      </c>
      <c r="AP13" s="9">
        <v>5.298</v>
      </c>
      <c r="AQ13" s="9">
        <v>4.8570000000000002</v>
      </c>
      <c r="AR13" s="9">
        <v>15.670999999999999</v>
      </c>
      <c r="AS13" s="9">
        <v>3.2349999999999999</v>
      </c>
      <c r="AT13" s="9">
        <v>12.436</v>
      </c>
      <c r="AU13" s="9">
        <v>30.826000000000001</v>
      </c>
      <c r="AV13" s="9">
        <v>8.3849999999999998</v>
      </c>
      <c r="AW13" s="9">
        <v>22.440999999999999</v>
      </c>
      <c r="AX13" s="9">
        <v>6.7990000000000004</v>
      </c>
      <c r="AY13" s="9">
        <v>3.4430000000000001</v>
      </c>
      <c r="AZ13" s="9">
        <v>3.3559999999999999</v>
      </c>
      <c r="BA13" s="9">
        <v>9.61</v>
      </c>
      <c r="BB13" s="9">
        <v>2.8959999999999999</v>
      </c>
      <c r="BC13" s="9">
        <v>6.7149999999999999</v>
      </c>
      <c r="BD13" s="9">
        <v>14.417</v>
      </c>
      <c r="BE13" s="9">
        <v>2.0459999999999998</v>
      </c>
      <c r="BF13" s="9">
        <v>12.371</v>
      </c>
      <c r="BG13" s="9">
        <v>74.718000000000004</v>
      </c>
      <c r="BH13" s="9">
        <v>38.831000000000003</v>
      </c>
      <c r="BI13" s="9">
        <v>35.887</v>
      </c>
      <c r="BJ13" s="9">
        <v>41.125999999999998</v>
      </c>
      <c r="BK13" s="9">
        <v>17.940000000000001</v>
      </c>
      <c r="BL13" s="9">
        <v>23.186</v>
      </c>
      <c r="BM13" s="9">
        <v>533.45500000000004</v>
      </c>
      <c r="BN13" s="9">
        <v>266.887</v>
      </c>
      <c r="BO13" s="9">
        <v>266.56799999999998</v>
      </c>
      <c r="BP13" s="9">
        <v>46.783999999999999</v>
      </c>
      <c r="BQ13" s="9">
        <v>21.815000000000001</v>
      </c>
      <c r="BR13" s="9">
        <v>24.97</v>
      </c>
      <c r="BS13" s="9">
        <v>527.79600000000005</v>
      </c>
      <c r="BT13" s="9">
        <v>263.012</v>
      </c>
      <c r="BU13" s="9">
        <v>264.78399999999999</v>
      </c>
      <c r="BV13" s="9">
        <v>67.974999999999994</v>
      </c>
      <c r="BW13" s="9">
        <v>30.757000000000001</v>
      </c>
      <c r="BX13" s="9">
        <v>37.219000000000001</v>
      </c>
      <c r="BY13" s="9">
        <v>19.934999999999999</v>
      </c>
      <c r="BZ13" s="9">
        <v>8.9979999999999993</v>
      </c>
      <c r="CA13" s="9">
        <v>10.936999999999999</v>
      </c>
      <c r="CB13" s="9">
        <v>21.190999999999999</v>
      </c>
      <c r="CC13" s="9">
        <v>8.9420000000000002</v>
      </c>
      <c r="CD13" s="9">
        <v>12.249000000000001</v>
      </c>
      <c r="CE13" s="9">
        <v>26.849</v>
      </c>
      <c r="CF13" s="9">
        <v>12.817</v>
      </c>
      <c r="CG13" s="9">
        <v>14.032999999999999</v>
      </c>
      <c r="CH13" s="9">
        <v>506.60500000000002</v>
      </c>
      <c r="CI13" s="9">
        <v>254.07</v>
      </c>
      <c r="CJ13" s="9">
        <v>252.535</v>
      </c>
      <c r="CK13" s="9">
        <v>123.521</v>
      </c>
      <c r="CL13" s="9">
        <v>79.649000000000001</v>
      </c>
      <c r="CM13" s="9">
        <v>43.872999999999998</v>
      </c>
      <c r="CN13" s="9">
        <v>76.566999999999993</v>
      </c>
      <c r="CO13" s="9">
        <v>49.814</v>
      </c>
      <c r="CP13" s="9">
        <v>26.753</v>
      </c>
      <c r="CQ13" s="9">
        <v>4.75</v>
      </c>
      <c r="CR13" s="9">
        <v>2.0609999999999999</v>
      </c>
      <c r="CS13" s="9">
        <v>2.6890000000000001</v>
      </c>
      <c r="CT13" s="9">
        <v>1.4019999999999999</v>
      </c>
      <c r="CU13" s="9">
        <v>0.29199999999999998</v>
      </c>
      <c r="CV13" s="9">
        <v>1.1100000000000001</v>
      </c>
      <c r="CW13" s="9">
        <v>0.63200000000000001</v>
      </c>
      <c r="CX13" s="9">
        <v>0.252</v>
      </c>
      <c r="CY13" s="9">
        <v>0.38</v>
      </c>
      <c r="CZ13" s="9">
        <v>2.7149999999999999</v>
      </c>
      <c r="DA13" s="9">
        <v>1.5169999999999999</v>
      </c>
      <c r="DB13" s="9">
        <v>1.1990000000000001</v>
      </c>
      <c r="DC13" s="9">
        <v>5.952</v>
      </c>
      <c r="DD13" s="9">
        <v>3.9039999999999999</v>
      </c>
      <c r="DE13" s="9">
        <v>2.048</v>
      </c>
      <c r="DF13" s="9">
        <v>2.3580000000000001</v>
      </c>
      <c r="DG13" s="9">
        <v>1.6910000000000001</v>
      </c>
      <c r="DH13" s="9">
        <v>0.66700000000000004</v>
      </c>
      <c r="DI13" s="9">
        <v>2.2610000000000001</v>
      </c>
      <c r="DJ13" s="9">
        <v>1.7290000000000001</v>
      </c>
      <c r="DK13" s="9">
        <v>0.53200000000000003</v>
      </c>
      <c r="DL13" s="9">
        <v>1.333</v>
      </c>
      <c r="DM13" s="9">
        <v>0.48299999999999998</v>
      </c>
      <c r="DN13" s="9">
        <v>0.84899999999999998</v>
      </c>
      <c r="DO13" s="9">
        <v>36.253</v>
      </c>
      <c r="DP13" s="9">
        <v>23.87</v>
      </c>
      <c r="DQ13" s="9">
        <v>12.382999999999999</v>
      </c>
      <c r="DR13" s="9">
        <v>1304.2059999999999</v>
      </c>
      <c r="DS13" s="9">
        <v>716.04499999999996</v>
      </c>
      <c r="DT13" s="9">
        <v>588.16200000000003</v>
      </c>
      <c r="DU13" s="9">
        <v>224.09899999999999</v>
      </c>
      <c r="DV13" s="9">
        <v>121.54600000000001</v>
      </c>
      <c r="DW13" s="9">
        <v>102.55200000000001</v>
      </c>
      <c r="DX13" s="9">
        <v>98.638999999999996</v>
      </c>
      <c r="DY13" s="9">
        <v>60.137</v>
      </c>
      <c r="DZ13" s="9">
        <v>38.502000000000002</v>
      </c>
      <c r="EA13" s="9">
        <v>35.737000000000002</v>
      </c>
      <c r="EB13" s="9">
        <v>23.251000000000001</v>
      </c>
      <c r="EC13" s="9">
        <v>12.486000000000001</v>
      </c>
      <c r="ED13" s="9">
        <v>62.902000000000001</v>
      </c>
      <c r="EE13" s="9">
        <v>36.886000000000003</v>
      </c>
      <c r="EF13" s="9">
        <v>26.015999999999998</v>
      </c>
      <c r="EG13" s="9">
        <v>55.036999999999999</v>
      </c>
      <c r="EH13" s="9">
        <v>38.281999999999996</v>
      </c>
      <c r="EI13" s="9">
        <v>16.754999999999999</v>
      </c>
      <c r="EJ13" s="9">
        <v>43.601999999999997</v>
      </c>
      <c r="EK13" s="9">
        <v>21.855</v>
      </c>
      <c r="EL13" s="9">
        <v>21.747</v>
      </c>
      <c r="EM13" s="9">
        <v>26.829000000000001</v>
      </c>
      <c r="EN13" s="9">
        <v>18.727</v>
      </c>
      <c r="EO13" s="9">
        <v>8.1020000000000003</v>
      </c>
      <c r="EP13" s="9">
        <v>33.847000000000001</v>
      </c>
      <c r="EQ13" s="9">
        <v>19.22</v>
      </c>
      <c r="ER13" s="9">
        <v>14.627000000000001</v>
      </c>
      <c r="ES13" s="9">
        <v>15.628</v>
      </c>
      <c r="ET13" s="9">
        <v>9.9819999999999993</v>
      </c>
      <c r="EU13" s="9">
        <v>5.6459999999999999</v>
      </c>
      <c r="EV13" s="9">
        <v>14.574999999999999</v>
      </c>
      <c r="EW13" s="9">
        <v>7.8840000000000003</v>
      </c>
      <c r="EX13" s="9">
        <v>6.6909999999999998</v>
      </c>
      <c r="EY13" s="9">
        <v>3.6440000000000001</v>
      </c>
      <c r="EZ13" s="9">
        <v>1.3540000000000001</v>
      </c>
      <c r="FA13" s="9">
        <v>2.29</v>
      </c>
      <c r="FB13" s="9">
        <v>37.963000000000001</v>
      </c>
      <c r="FC13" s="9">
        <v>22.19</v>
      </c>
      <c r="FD13" s="9">
        <v>15.773</v>
      </c>
      <c r="FE13" s="9">
        <v>21.306999999999999</v>
      </c>
      <c r="FF13" s="9">
        <v>15.664999999999999</v>
      </c>
      <c r="FG13" s="9">
        <v>5.6420000000000003</v>
      </c>
      <c r="FH13" s="9">
        <v>9.7200000000000006</v>
      </c>
      <c r="FI13" s="9">
        <v>5.2709999999999999</v>
      </c>
      <c r="FJ13" s="9">
        <v>4.4489999999999998</v>
      </c>
      <c r="FK13" s="9">
        <v>6.9359999999999999</v>
      </c>
      <c r="FL13" s="9">
        <v>1.2549999999999999</v>
      </c>
      <c r="FM13" s="9">
        <v>5.681</v>
      </c>
      <c r="FN13" s="9">
        <v>60.216000000000001</v>
      </c>
      <c r="FO13" s="9">
        <v>36.353999999999999</v>
      </c>
      <c r="FP13" s="9">
        <v>23.863</v>
      </c>
      <c r="FQ13" s="9">
        <v>38.421999999999997</v>
      </c>
      <c r="FR13" s="9">
        <v>23.783999999999999</v>
      </c>
      <c r="FS13" s="9">
        <v>14.638999999999999</v>
      </c>
      <c r="FT13" s="9">
        <v>125.46</v>
      </c>
      <c r="FU13" s="9">
        <v>61.408999999999999</v>
      </c>
      <c r="FV13" s="9">
        <v>64.051000000000002</v>
      </c>
      <c r="FW13" s="9">
        <v>1080.1079999999999</v>
      </c>
      <c r="FX13" s="9">
        <v>594.49800000000005</v>
      </c>
      <c r="FY13" s="9">
        <v>485.61</v>
      </c>
      <c r="FZ13" s="9">
        <v>865.90800000000002</v>
      </c>
      <c r="GA13" s="9">
        <v>455.66300000000001</v>
      </c>
      <c r="GB13" s="9">
        <v>410.245</v>
      </c>
      <c r="GC13" s="9">
        <v>829.08100000000002</v>
      </c>
      <c r="GD13" s="9">
        <v>437.44499999999999</v>
      </c>
      <c r="GE13" s="9">
        <v>391.63600000000002</v>
      </c>
      <c r="GF13" s="9">
        <v>18.859000000000002</v>
      </c>
      <c r="GG13" s="9">
        <v>10.509</v>
      </c>
      <c r="GH13" s="9">
        <v>8.35</v>
      </c>
      <c r="GI13" s="9">
        <v>17.087</v>
      </c>
      <c r="GJ13" s="9">
        <v>6.8289999999999997</v>
      </c>
      <c r="GK13" s="9">
        <v>10.257999999999999</v>
      </c>
      <c r="GL13" s="9">
        <v>669.62800000000004</v>
      </c>
      <c r="GM13" s="9">
        <v>359.76499999999999</v>
      </c>
      <c r="GN13" s="9">
        <v>309.863</v>
      </c>
      <c r="GO13" s="9">
        <v>45.002000000000002</v>
      </c>
      <c r="GP13" s="9">
        <v>19.594000000000001</v>
      </c>
      <c r="GQ13" s="9">
        <v>25.408000000000001</v>
      </c>
      <c r="GR13" s="9">
        <v>14.385</v>
      </c>
      <c r="GS13" s="9">
        <v>9.25</v>
      </c>
      <c r="GT13" s="9">
        <v>5.1349999999999998</v>
      </c>
      <c r="GU13" s="9">
        <v>12.308999999999999</v>
      </c>
      <c r="GV13" s="9">
        <v>4.1970000000000001</v>
      </c>
      <c r="GW13" s="9">
        <v>8.1120000000000001</v>
      </c>
      <c r="GX13" s="9">
        <v>18.308</v>
      </c>
      <c r="GY13" s="9">
        <v>6.1470000000000002</v>
      </c>
      <c r="GZ13" s="9">
        <v>12.161</v>
      </c>
      <c r="HA13" s="9">
        <v>54.753999999999998</v>
      </c>
      <c r="HB13" s="9">
        <v>22.510999999999999</v>
      </c>
      <c r="HC13" s="9">
        <v>32.243000000000002</v>
      </c>
      <c r="HD13" s="9">
        <v>17.599</v>
      </c>
      <c r="HE13" s="9">
        <v>12.948</v>
      </c>
      <c r="HF13" s="9">
        <v>4.6509999999999998</v>
      </c>
      <c r="HG13" s="9">
        <v>16.983000000000001</v>
      </c>
      <c r="HH13" s="9">
        <v>4.5339999999999998</v>
      </c>
      <c r="HI13" s="9">
        <v>12.449</v>
      </c>
      <c r="HJ13" s="9">
        <v>20.172999999999998</v>
      </c>
      <c r="HK13" s="9">
        <v>5.0289999999999999</v>
      </c>
      <c r="HL13" s="9">
        <v>15.144</v>
      </c>
      <c r="HM13" s="9">
        <v>96.524000000000001</v>
      </c>
      <c r="HN13" s="9">
        <v>53.792999999999999</v>
      </c>
      <c r="HO13" s="9">
        <v>42.731000000000002</v>
      </c>
      <c r="HP13" s="9">
        <v>82.841999999999999</v>
      </c>
      <c r="HQ13" s="9">
        <v>45.064</v>
      </c>
      <c r="HR13" s="9">
        <v>37.777999999999999</v>
      </c>
      <c r="HS13" s="9">
        <v>783.06600000000003</v>
      </c>
      <c r="HT13" s="9">
        <v>410.59899999999999</v>
      </c>
      <c r="HU13" s="9">
        <v>372.46699999999998</v>
      </c>
      <c r="HV13" s="9">
        <v>84.759</v>
      </c>
      <c r="HW13" s="9">
        <v>39.267000000000003</v>
      </c>
      <c r="HX13" s="9">
        <v>45.491999999999997</v>
      </c>
      <c r="HY13" s="9">
        <v>781.149</v>
      </c>
      <c r="HZ13" s="9">
        <v>416.39600000000002</v>
      </c>
      <c r="IA13" s="9">
        <v>364.75299999999999</v>
      </c>
      <c r="IB13" s="9">
        <v>127.80800000000001</v>
      </c>
      <c r="IC13" s="9">
        <v>63.402999999999999</v>
      </c>
      <c r="ID13" s="9">
        <v>64.405000000000001</v>
      </c>
      <c r="IE13" s="9">
        <v>39.793999999999997</v>
      </c>
      <c r="IF13" s="9">
        <v>20.928000000000001</v>
      </c>
      <c r="IG13" s="9">
        <v>18.864999999999998</v>
      </c>
      <c r="IH13" s="9">
        <v>43.048999999999999</v>
      </c>
      <c r="II13" s="9">
        <v>24.135999999999999</v>
      </c>
      <c r="IJ13" s="9">
        <v>18.913</v>
      </c>
      <c r="IK13" s="9">
        <v>44.965000000000003</v>
      </c>
      <c r="IL13" s="9">
        <v>18.338999999999999</v>
      </c>
      <c r="IM13" s="9">
        <v>26.626000000000001</v>
      </c>
      <c r="IN13" s="9">
        <v>738.101</v>
      </c>
      <c r="IO13" s="9">
        <v>392.26</v>
      </c>
      <c r="IP13" s="9">
        <v>345.84</v>
      </c>
      <c r="IQ13" s="9">
        <v>214.19900000000001</v>
      </c>
    </row>
    <row r="14" spans="1:251">
      <c r="A14" s="10">
        <v>43132</v>
      </c>
      <c r="B14" s="9">
        <v>6.07</v>
      </c>
      <c r="C14" s="9">
        <v>2.13</v>
      </c>
      <c r="D14" s="9">
        <v>3.94</v>
      </c>
      <c r="E14" s="9">
        <v>6.9059999999999997</v>
      </c>
      <c r="F14" s="9">
        <v>1.3759999999999999</v>
      </c>
      <c r="G14" s="9">
        <v>5.53</v>
      </c>
      <c r="H14" s="9">
        <v>39.027000000000001</v>
      </c>
      <c r="I14" s="9">
        <v>18.536999999999999</v>
      </c>
      <c r="J14" s="9">
        <v>20.49</v>
      </c>
      <c r="K14" s="9">
        <v>20.96</v>
      </c>
      <c r="L14" s="9">
        <v>10.680999999999999</v>
      </c>
      <c r="M14" s="9">
        <v>10.278</v>
      </c>
      <c r="N14" s="9">
        <v>85.07</v>
      </c>
      <c r="O14" s="9">
        <v>45.42</v>
      </c>
      <c r="P14" s="9">
        <v>39.65</v>
      </c>
      <c r="Q14" s="9">
        <v>699.91600000000005</v>
      </c>
      <c r="R14" s="9">
        <v>369.45400000000001</v>
      </c>
      <c r="S14" s="9">
        <v>330.46199999999999</v>
      </c>
      <c r="T14" s="9">
        <v>563.34699999999998</v>
      </c>
      <c r="U14" s="9">
        <v>276.09899999999999</v>
      </c>
      <c r="V14" s="9">
        <v>287.24799999999999</v>
      </c>
      <c r="W14" s="9">
        <v>539.80100000000004</v>
      </c>
      <c r="X14" s="9">
        <v>263.20600000000002</v>
      </c>
      <c r="Y14" s="9">
        <v>276.596</v>
      </c>
      <c r="Z14" s="9">
        <v>11.109</v>
      </c>
      <c r="AA14" s="9">
        <v>6.2030000000000003</v>
      </c>
      <c r="AB14" s="9">
        <v>4.9059999999999997</v>
      </c>
      <c r="AC14" s="9">
        <v>12.172000000000001</v>
      </c>
      <c r="AD14" s="9">
        <v>6.69</v>
      </c>
      <c r="AE14" s="9">
        <v>5.4820000000000002</v>
      </c>
      <c r="AF14" s="9">
        <v>427.70499999999998</v>
      </c>
      <c r="AG14" s="9">
        <v>213.57900000000001</v>
      </c>
      <c r="AH14" s="9">
        <v>214.126</v>
      </c>
      <c r="AI14" s="9">
        <v>26.088999999999999</v>
      </c>
      <c r="AJ14" s="9">
        <v>8.3390000000000004</v>
      </c>
      <c r="AK14" s="9">
        <v>17.748999999999999</v>
      </c>
      <c r="AL14" s="9">
        <v>5.3369999999999997</v>
      </c>
      <c r="AM14" s="9">
        <v>2.7570000000000001</v>
      </c>
      <c r="AN14" s="9">
        <v>2.5790000000000002</v>
      </c>
      <c r="AO14" s="9">
        <v>7.2</v>
      </c>
      <c r="AP14" s="9">
        <v>3.7930000000000001</v>
      </c>
      <c r="AQ14" s="9">
        <v>3.407</v>
      </c>
      <c r="AR14" s="9">
        <v>13.552</v>
      </c>
      <c r="AS14" s="9">
        <v>1.788</v>
      </c>
      <c r="AT14" s="9">
        <v>11.763</v>
      </c>
      <c r="AU14" s="9">
        <v>30.675000000000001</v>
      </c>
      <c r="AV14" s="9">
        <v>8.9320000000000004</v>
      </c>
      <c r="AW14" s="9">
        <v>21.744</v>
      </c>
      <c r="AX14" s="9">
        <v>7.2</v>
      </c>
      <c r="AY14" s="9">
        <v>4.5590000000000002</v>
      </c>
      <c r="AZ14" s="9">
        <v>2.641</v>
      </c>
      <c r="BA14" s="9">
        <v>11.522</v>
      </c>
      <c r="BB14" s="9">
        <v>1.9510000000000001</v>
      </c>
      <c r="BC14" s="9">
        <v>9.5709999999999997</v>
      </c>
      <c r="BD14" s="9">
        <v>11.952999999999999</v>
      </c>
      <c r="BE14" s="9">
        <v>2.4209999999999998</v>
      </c>
      <c r="BF14" s="9">
        <v>9.532</v>
      </c>
      <c r="BG14" s="9">
        <v>78.878</v>
      </c>
      <c r="BH14" s="9">
        <v>45.249000000000002</v>
      </c>
      <c r="BI14" s="9">
        <v>33.628999999999998</v>
      </c>
      <c r="BJ14" s="9">
        <v>47.871000000000002</v>
      </c>
      <c r="BK14" s="9">
        <v>25.655000000000001</v>
      </c>
      <c r="BL14" s="9">
        <v>22.216000000000001</v>
      </c>
      <c r="BM14" s="9">
        <v>515.47500000000002</v>
      </c>
      <c r="BN14" s="9">
        <v>250.44399999999999</v>
      </c>
      <c r="BO14" s="9">
        <v>265.03199999999998</v>
      </c>
      <c r="BP14" s="9">
        <v>42.164999999999999</v>
      </c>
      <c r="BQ14" s="9">
        <v>21.184000000000001</v>
      </c>
      <c r="BR14" s="9">
        <v>20.981000000000002</v>
      </c>
      <c r="BS14" s="9">
        <v>521.18200000000002</v>
      </c>
      <c r="BT14" s="9">
        <v>254.91499999999999</v>
      </c>
      <c r="BU14" s="9">
        <v>266.267</v>
      </c>
      <c r="BV14" s="9">
        <v>66.896000000000001</v>
      </c>
      <c r="BW14" s="9">
        <v>35.106000000000002</v>
      </c>
      <c r="BX14" s="9">
        <v>31.79</v>
      </c>
      <c r="BY14" s="9">
        <v>23.14</v>
      </c>
      <c r="BZ14" s="9">
        <v>11.731999999999999</v>
      </c>
      <c r="CA14" s="9">
        <v>11.407999999999999</v>
      </c>
      <c r="CB14" s="9">
        <v>24.731000000000002</v>
      </c>
      <c r="CC14" s="9">
        <v>13.922000000000001</v>
      </c>
      <c r="CD14" s="9">
        <v>10.808999999999999</v>
      </c>
      <c r="CE14" s="9">
        <v>19.024999999999999</v>
      </c>
      <c r="CF14" s="9">
        <v>9.4510000000000005</v>
      </c>
      <c r="CG14" s="9">
        <v>9.5730000000000004</v>
      </c>
      <c r="CH14" s="9">
        <v>496.45100000000002</v>
      </c>
      <c r="CI14" s="9">
        <v>240.99199999999999</v>
      </c>
      <c r="CJ14" s="9">
        <v>255.459</v>
      </c>
      <c r="CK14" s="9">
        <v>136.57</v>
      </c>
      <c r="CL14" s="9">
        <v>93.355999999999995</v>
      </c>
      <c r="CM14" s="9">
        <v>43.213999999999999</v>
      </c>
      <c r="CN14" s="9">
        <v>86.123000000000005</v>
      </c>
      <c r="CO14" s="9">
        <v>57.790999999999997</v>
      </c>
      <c r="CP14" s="9">
        <v>28.332999999999998</v>
      </c>
      <c r="CQ14" s="9">
        <v>3.214</v>
      </c>
      <c r="CR14" s="9">
        <v>2.2370000000000001</v>
      </c>
      <c r="CS14" s="9">
        <v>0.97699999999999998</v>
      </c>
      <c r="CT14" s="9">
        <v>1.821</v>
      </c>
      <c r="CU14" s="9">
        <v>1.1639999999999999</v>
      </c>
      <c r="CV14" s="9">
        <v>0.65700000000000003</v>
      </c>
      <c r="CW14" s="9">
        <v>0.29299999999999998</v>
      </c>
      <c r="CX14" s="9">
        <v>0.29299999999999998</v>
      </c>
      <c r="CY14" s="9">
        <v>0</v>
      </c>
      <c r="CZ14" s="9">
        <v>1.1000000000000001</v>
      </c>
      <c r="DA14" s="9">
        <v>0.78</v>
      </c>
      <c r="DB14" s="9">
        <v>0.32</v>
      </c>
      <c r="DC14" s="9">
        <v>7.6879999999999997</v>
      </c>
      <c r="DD14" s="9">
        <v>4.76</v>
      </c>
      <c r="DE14" s="9">
        <v>2.9289999999999998</v>
      </c>
      <c r="DF14" s="9">
        <v>3.1219999999999999</v>
      </c>
      <c r="DG14" s="9">
        <v>2.2850000000000001</v>
      </c>
      <c r="DH14" s="9">
        <v>0.83699999999999997</v>
      </c>
      <c r="DI14" s="9">
        <v>1.3160000000000001</v>
      </c>
      <c r="DJ14" s="9">
        <v>0.76500000000000001</v>
      </c>
      <c r="DK14" s="9">
        <v>0.55100000000000005</v>
      </c>
      <c r="DL14" s="9">
        <v>3.25</v>
      </c>
      <c r="DM14" s="9">
        <v>1.71</v>
      </c>
      <c r="DN14" s="9">
        <v>1.54</v>
      </c>
      <c r="DO14" s="9">
        <v>39.543999999999997</v>
      </c>
      <c r="DP14" s="9">
        <v>28.568000000000001</v>
      </c>
      <c r="DQ14" s="9">
        <v>10.976000000000001</v>
      </c>
      <c r="DR14" s="9">
        <v>1331.0229999999999</v>
      </c>
      <c r="DS14" s="9">
        <v>717.20399999999995</v>
      </c>
      <c r="DT14" s="9">
        <v>613.81899999999996</v>
      </c>
      <c r="DU14" s="9">
        <v>240.46</v>
      </c>
      <c r="DV14" s="9">
        <v>134.708</v>
      </c>
      <c r="DW14" s="9">
        <v>105.751</v>
      </c>
      <c r="DX14" s="9">
        <v>98.468000000000004</v>
      </c>
      <c r="DY14" s="9">
        <v>60.978000000000002</v>
      </c>
      <c r="DZ14" s="9">
        <v>37.488999999999997</v>
      </c>
      <c r="EA14" s="9">
        <v>40.841999999999999</v>
      </c>
      <c r="EB14" s="9">
        <v>26.213000000000001</v>
      </c>
      <c r="EC14" s="9">
        <v>14.629</v>
      </c>
      <c r="ED14" s="9">
        <v>57.625999999999998</v>
      </c>
      <c r="EE14" s="9">
        <v>34.765000000000001</v>
      </c>
      <c r="EF14" s="9">
        <v>22.861000000000001</v>
      </c>
      <c r="EG14" s="9">
        <v>52.994999999999997</v>
      </c>
      <c r="EH14" s="9">
        <v>34.880000000000003</v>
      </c>
      <c r="EI14" s="9">
        <v>18.114999999999998</v>
      </c>
      <c r="EJ14" s="9">
        <v>45.472999999999999</v>
      </c>
      <c r="EK14" s="9">
        <v>26.099</v>
      </c>
      <c r="EL14" s="9">
        <v>19.373999999999999</v>
      </c>
      <c r="EM14" s="9">
        <v>27.225999999999999</v>
      </c>
      <c r="EN14" s="9">
        <v>17.733000000000001</v>
      </c>
      <c r="EO14" s="9">
        <v>9.4920000000000009</v>
      </c>
      <c r="EP14" s="9">
        <v>33.662999999999997</v>
      </c>
      <c r="EQ14" s="9">
        <v>16.975000000000001</v>
      </c>
      <c r="ER14" s="9">
        <v>16.687999999999999</v>
      </c>
      <c r="ES14" s="9">
        <v>10.516</v>
      </c>
      <c r="ET14" s="9">
        <v>6.4560000000000004</v>
      </c>
      <c r="EU14" s="9">
        <v>4.0599999999999996</v>
      </c>
      <c r="EV14" s="9">
        <v>15.794</v>
      </c>
      <c r="EW14" s="9">
        <v>8.3780000000000001</v>
      </c>
      <c r="EX14" s="9">
        <v>7.4160000000000004</v>
      </c>
      <c r="EY14" s="9">
        <v>7.3529999999999998</v>
      </c>
      <c r="EZ14" s="9">
        <v>2.141</v>
      </c>
      <c r="FA14" s="9">
        <v>5.2130000000000001</v>
      </c>
      <c r="FB14" s="9">
        <v>37.579000000000001</v>
      </c>
      <c r="FC14" s="9">
        <v>26.27</v>
      </c>
      <c r="FD14" s="9">
        <v>11.308999999999999</v>
      </c>
      <c r="FE14" s="9">
        <v>23.920999999999999</v>
      </c>
      <c r="FF14" s="9">
        <v>20.154</v>
      </c>
      <c r="FG14" s="9">
        <v>3.7679999999999998</v>
      </c>
      <c r="FH14" s="9">
        <v>7.2039999999999997</v>
      </c>
      <c r="FI14" s="9">
        <v>3.5329999999999999</v>
      </c>
      <c r="FJ14" s="9">
        <v>3.6709999999999998</v>
      </c>
      <c r="FK14" s="9">
        <v>6.4539999999999997</v>
      </c>
      <c r="FL14" s="9">
        <v>2.5840000000000001</v>
      </c>
      <c r="FM14" s="9">
        <v>3.87</v>
      </c>
      <c r="FN14" s="9">
        <v>69.864999999999995</v>
      </c>
      <c r="FO14" s="9">
        <v>43.890999999999998</v>
      </c>
      <c r="FP14" s="9">
        <v>25.974</v>
      </c>
      <c r="FQ14" s="9">
        <v>28.603000000000002</v>
      </c>
      <c r="FR14" s="9">
        <v>17.087</v>
      </c>
      <c r="FS14" s="9">
        <v>11.516</v>
      </c>
      <c r="FT14" s="9">
        <v>141.99199999999999</v>
      </c>
      <c r="FU14" s="9">
        <v>73.73</v>
      </c>
      <c r="FV14" s="9">
        <v>68.262</v>
      </c>
      <c r="FW14" s="9">
        <v>1090.5630000000001</v>
      </c>
      <c r="FX14" s="9">
        <v>582.495</v>
      </c>
      <c r="FY14" s="9">
        <v>508.06799999999998</v>
      </c>
      <c r="FZ14" s="9">
        <v>880.53099999999995</v>
      </c>
      <c r="GA14" s="9">
        <v>444.416</v>
      </c>
      <c r="GB14" s="9">
        <v>436.11399999999998</v>
      </c>
      <c r="GC14" s="9">
        <v>833.87099999999998</v>
      </c>
      <c r="GD14" s="9">
        <v>419.85700000000003</v>
      </c>
      <c r="GE14" s="9">
        <v>414.01299999999998</v>
      </c>
      <c r="GF14" s="9">
        <v>24.605</v>
      </c>
      <c r="GG14" s="9">
        <v>13.047000000000001</v>
      </c>
      <c r="GH14" s="9">
        <v>11.557</v>
      </c>
      <c r="GI14" s="9">
        <v>20.89</v>
      </c>
      <c r="GJ14" s="9">
        <v>10.789</v>
      </c>
      <c r="GK14" s="9">
        <v>10.101000000000001</v>
      </c>
      <c r="GL14" s="9">
        <v>670.88400000000001</v>
      </c>
      <c r="GM14" s="9">
        <v>349.88200000000001</v>
      </c>
      <c r="GN14" s="9">
        <v>321.00099999999998</v>
      </c>
      <c r="GO14" s="9">
        <v>44.973999999999997</v>
      </c>
      <c r="GP14" s="9">
        <v>14.436</v>
      </c>
      <c r="GQ14" s="9">
        <v>30.538</v>
      </c>
      <c r="GR14" s="9">
        <v>14.69</v>
      </c>
      <c r="GS14" s="9">
        <v>9.99</v>
      </c>
      <c r="GT14" s="9">
        <v>4.7</v>
      </c>
      <c r="GU14" s="9">
        <v>11.676</v>
      </c>
      <c r="GV14" s="9">
        <v>2.4529999999999998</v>
      </c>
      <c r="GW14" s="9">
        <v>9.2230000000000008</v>
      </c>
      <c r="GX14" s="9">
        <v>18.608000000000001</v>
      </c>
      <c r="GY14" s="9">
        <v>1.9930000000000001</v>
      </c>
      <c r="GZ14" s="9">
        <v>16.614999999999998</v>
      </c>
      <c r="HA14" s="9">
        <v>50.648000000000003</v>
      </c>
      <c r="HB14" s="9">
        <v>15.183999999999999</v>
      </c>
      <c r="HC14" s="9">
        <v>35.463999999999999</v>
      </c>
      <c r="HD14" s="9">
        <v>14.765000000000001</v>
      </c>
      <c r="HE14" s="9">
        <v>10.776</v>
      </c>
      <c r="HF14" s="9">
        <v>3.9889999999999999</v>
      </c>
      <c r="HG14" s="9">
        <v>15.82</v>
      </c>
      <c r="HH14" s="9">
        <v>2.4060000000000001</v>
      </c>
      <c r="HI14" s="9">
        <v>13.413</v>
      </c>
      <c r="HJ14" s="9">
        <v>20.062999999999999</v>
      </c>
      <c r="HK14" s="9">
        <v>2.0019999999999998</v>
      </c>
      <c r="HL14" s="9">
        <v>18.061</v>
      </c>
      <c r="HM14" s="9">
        <v>114.02500000000001</v>
      </c>
      <c r="HN14" s="9">
        <v>64.914000000000001</v>
      </c>
      <c r="HO14" s="9">
        <v>49.110999999999997</v>
      </c>
      <c r="HP14" s="9">
        <v>88.855000000000004</v>
      </c>
      <c r="HQ14" s="9">
        <v>49.110999999999997</v>
      </c>
      <c r="HR14" s="9">
        <v>39.744</v>
      </c>
      <c r="HS14" s="9">
        <v>791.67499999999995</v>
      </c>
      <c r="HT14" s="9">
        <v>395.30599999999998</v>
      </c>
      <c r="HU14" s="9">
        <v>396.37</v>
      </c>
      <c r="HV14" s="9">
        <v>81.075000000000003</v>
      </c>
      <c r="HW14" s="9">
        <v>39.332999999999998</v>
      </c>
      <c r="HX14" s="9">
        <v>41.741999999999997</v>
      </c>
      <c r="HY14" s="9">
        <v>799.45500000000004</v>
      </c>
      <c r="HZ14" s="9">
        <v>405.084</v>
      </c>
      <c r="IA14" s="9">
        <v>394.37200000000001</v>
      </c>
      <c r="IB14" s="9">
        <v>127.51900000000001</v>
      </c>
      <c r="IC14" s="9">
        <v>67.293000000000006</v>
      </c>
      <c r="ID14" s="9">
        <v>60.225999999999999</v>
      </c>
      <c r="IE14" s="9">
        <v>42.411999999999999</v>
      </c>
      <c r="IF14" s="9">
        <v>21.151</v>
      </c>
      <c r="IG14" s="9">
        <v>21.260999999999999</v>
      </c>
      <c r="IH14" s="9">
        <v>46.444000000000003</v>
      </c>
      <c r="II14" s="9">
        <v>27.96</v>
      </c>
      <c r="IJ14" s="9">
        <v>18.484000000000002</v>
      </c>
      <c r="IK14" s="9">
        <v>38.664000000000001</v>
      </c>
      <c r="IL14" s="9">
        <v>18.181999999999999</v>
      </c>
      <c r="IM14" s="9">
        <v>20.481999999999999</v>
      </c>
      <c r="IN14" s="9">
        <v>753.01199999999994</v>
      </c>
      <c r="IO14" s="9">
        <v>377.12400000000002</v>
      </c>
      <c r="IP14" s="9">
        <v>375.88799999999998</v>
      </c>
      <c r="IQ14" s="9">
        <v>210.03299999999999</v>
      </c>
    </row>
    <row r="15" spans="1:251">
      <c r="A15" s="10">
        <v>43497</v>
      </c>
      <c r="B15" s="9">
        <v>6.78</v>
      </c>
      <c r="C15" s="9">
        <v>3.2989999999999999</v>
      </c>
      <c r="D15" s="9">
        <v>3.4809999999999999</v>
      </c>
      <c r="E15" s="9">
        <v>3.226</v>
      </c>
      <c r="F15" s="9">
        <v>1.042</v>
      </c>
      <c r="G15" s="9">
        <v>2.1850000000000001</v>
      </c>
      <c r="H15" s="9">
        <v>37.491999999999997</v>
      </c>
      <c r="I15" s="9">
        <v>22.244</v>
      </c>
      <c r="J15" s="9">
        <v>15.247</v>
      </c>
      <c r="K15" s="9">
        <v>17.728000000000002</v>
      </c>
      <c r="L15" s="9">
        <v>10.467000000000001</v>
      </c>
      <c r="M15" s="9">
        <v>7.2610000000000001</v>
      </c>
      <c r="N15" s="9">
        <v>85.463999999999999</v>
      </c>
      <c r="O15" s="9">
        <v>42.12</v>
      </c>
      <c r="P15" s="9">
        <v>43.344000000000001</v>
      </c>
      <c r="Q15" s="9">
        <v>704.46900000000005</v>
      </c>
      <c r="R15" s="9">
        <v>374.839</v>
      </c>
      <c r="S15" s="9">
        <v>329.63</v>
      </c>
      <c r="T15" s="9">
        <v>575.34299999999996</v>
      </c>
      <c r="U15" s="9">
        <v>289.68700000000001</v>
      </c>
      <c r="V15" s="9">
        <v>285.65499999999997</v>
      </c>
      <c r="W15" s="9">
        <v>548.76900000000001</v>
      </c>
      <c r="X15" s="9">
        <v>275.25400000000002</v>
      </c>
      <c r="Y15" s="9">
        <v>273.51600000000002</v>
      </c>
      <c r="Z15" s="9">
        <v>13.414</v>
      </c>
      <c r="AA15" s="9">
        <v>6.8780000000000001</v>
      </c>
      <c r="AB15" s="9">
        <v>6.5359999999999996</v>
      </c>
      <c r="AC15" s="9">
        <v>13.159000000000001</v>
      </c>
      <c r="AD15" s="9">
        <v>7.556</v>
      </c>
      <c r="AE15" s="9">
        <v>5.6040000000000001</v>
      </c>
      <c r="AF15" s="9">
        <v>434.517</v>
      </c>
      <c r="AG15" s="9">
        <v>227.37200000000001</v>
      </c>
      <c r="AH15" s="9">
        <v>207.14400000000001</v>
      </c>
      <c r="AI15" s="9">
        <v>32.072000000000003</v>
      </c>
      <c r="AJ15" s="9">
        <v>10.657</v>
      </c>
      <c r="AK15" s="9">
        <v>21.416</v>
      </c>
      <c r="AL15" s="9">
        <v>7.8659999999999997</v>
      </c>
      <c r="AM15" s="9">
        <v>5.36</v>
      </c>
      <c r="AN15" s="9">
        <v>2.5059999999999998</v>
      </c>
      <c r="AO15" s="9">
        <v>9.1280000000000001</v>
      </c>
      <c r="AP15" s="9">
        <v>3.2250000000000001</v>
      </c>
      <c r="AQ15" s="9">
        <v>5.9039999999999999</v>
      </c>
      <c r="AR15" s="9">
        <v>15.077999999999999</v>
      </c>
      <c r="AS15" s="9">
        <v>2.0720000000000001</v>
      </c>
      <c r="AT15" s="9">
        <v>13.006</v>
      </c>
      <c r="AU15" s="9">
        <v>28.927</v>
      </c>
      <c r="AV15" s="9">
        <v>11.148</v>
      </c>
      <c r="AW15" s="9">
        <v>17.779</v>
      </c>
      <c r="AX15" s="9">
        <v>7.9359999999999999</v>
      </c>
      <c r="AY15" s="9">
        <v>5.9450000000000003</v>
      </c>
      <c r="AZ15" s="9">
        <v>1.9910000000000001</v>
      </c>
      <c r="BA15" s="9">
        <v>8.9190000000000005</v>
      </c>
      <c r="BB15" s="9">
        <v>2.54</v>
      </c>
      <c r="BC15" s="9">
        <v>6.3789999999999996</v>
      </c>
      <c r="BD15" s="9">
        <v>12.071999999999999</v>
      </c>
      <c r="BE15" s="9">
        <v>2.6629999999999998</v>
      </c>
      <c r="BF15" s="9">
        <v>9.4090000000000007</v>
      </c>
      <c r="BG15" s="9">
        <v>79.826999999999998</v>
      </c>
      <c r="BH15" s="9">
        <v>40.51</v>
      </c>
      <c r="BI15" s="9">
        <v>39.316000000000003</v>
      </c>
      <c r="BJ15" s="9">
        <v>53.975000000000001</v>
      </c>
      <c r="BK15" s="9">
        <v>31.248000000000001</v>
      </c>
      <c r="BL15" s="9">
        <v>22.727</v>
      </c>
      <c r="BM15" s="9">
        <v>521.36800000000005</v>
      </c>
      <c r="BN15" s="9">
        <v>258.43900000000002</v>
      </c>
      <c r="BO15" s="9">
        <v>262.92899999999997</v>
      </c>
      <c r="BP15" s="9">
        <v>49.296999999999997</v>
      </c>
      <c r="BQ15" s="9">
        <v>24.442</v>
      </c>
      <c r="BR15" s="9">
        <v>24.855</v>
      </c>
      <c r="BS15" s="9">
        <v>526.04600000000005</v>
      </c>
      <c r="BT15" s="9">
        <v>265.245</v>
      </c>
      <c r="BU15" s="9">
        <v>260.8</v>
      </c>
      <c r="BV15" s="9">
        <v>75.69</v>
      </c>
      <c r="BW15" s="9">
        <v>38.883000000000003</v>
      </c>
      <c r="BX15" s="9">
        <v>36.805999999999997</v>
      </c>
      <c r="BY15" s="9">
        <v>27.582000000000001</v>
      </c>
      <c r="BZ15" s="9">
        <v>16.806999999999999</v>
      </c>
      <c r="CA15" s="9">
        <v>10.775</v>
      </c>
      <c r="CB15" s="9">
        <v>26.393000000000001</v>
      </c>
      <c r="CC15" s="9">
        <v>14.441000000000001</v>
      </c>
      <c r="CD15" s="9">
        <v>11.952</v>
      </c>
      <c r="CE15" s="9">
        <v>21.715</v>
      </c>
      <c r="CF15" s="9">
        <v>7.6349999999999998</v>
      </c>
      <c r="CG15" s="9">
        <v>14.08</v>
      </c>
      <c r="CH15" s="9">
        <v>499.65300000000002</v>
      </c>
      <c r="CI15" s="9">
        <v>250.804</v>
      </c>
      <c r="CJ15" s="9">
        <v>248.84899999999999</v>
      </c>
      <c r="CK15" s="9">
        <v>129.126</v>
      </c>
      <c r="CL15" s="9">
        <v>85.152000000000001</v>
      </c>
      <c r="CM15" s="9">
        <v>43.973999999999997</v>
      </c>
      <c r="CN15" s="9">
        <v>81.537000000000006</v>
      </c>
      <c r="CO15" s="9">
        <v>53.853999999999999</v>
      </c>
      <c r="CP15" s="9">
        <v>27.683</v>
      </c>
      <c r="CQ15" s="9">
        <v>4.5110000000000001</v>
      </c>
      <c r="CR15" s="9">
        <v>3.089</v>
      </c>
      <c r="CS15" s="9">
        <v>1.4219999999999999</v>
      </c>
      <c r="CT15" s="9">
        <v>2.1150000000000002</v>
      </c>
      <c r="CU15" s="9">
        <v>1.8129999999999999</v>
      </c>
      <c r="CV15" s="9">
        <v>0.30199999999999999</v>
      </c>
      <c r="CW15" s="9">
        <v>1.0109999999999999</v>
      </c>
      <c r="CX15" s="9">
        <v>0.47799999999999998</v>
      </c>
      <c r="CY15" s="9">
        <v>0.53300000000000003</v>
      </c>
      <c r="CZ15" s="9">
        <v>1.385</v>
      </c>
      <c r="DA15" s="9">
        <v>0.79800000000000004</v>
      </c>
      <c r="DB15" s="9">
        <v>0.58699999999999997</v>
      </c>
      <c r="DC15" s="9">
        <v>7.49</v>
      </c>
      <c r="DD15" s="9">
        <v>5.5629999999999997</v>
      </c>
      <c r="DE15" s="9">
        <v>1.927</v>
      </c>
      <c r="DF15" s="9">
        <v>3.036</v>
      </c>
      <c r="DG15" s="9">
        <v>2.3370000000000002</v>
      </c>
      <c r="DH15" s="9">
        <v>0.69899999999999995</v>
      </c>
      <c r="DI15" s="9">
        <v>2.9940000000000002</v>
      </c>
      <c r="DJ15" s="9">
        <v>2.1859999999999999</v>
      </c>
      <c r="DK15" s="9">
        <v>0.80700000000000005</v>
      </c>
      <c r="DL15" s="9">
        <v>1.46</v>
      </c>
      <c r="DM15" s="9">
        <v>1.04</v>
      </c>
      <c r="DN15" s="9">
        <v>0.42</v>
      </c>
      <c r="DO15" s="9">
        <v>35.588000000000001</v>
      </c>
      <c r="DP15" s="9">
        <v>22.646000000000001</v>
      </c>
      <c r="DQ15" s="9">
        <v>12.942</v>
      </c>
      <c r="DR15" s="9">
        <v>1338.9780000000001</v>
      </c>
      <c r="DS15" s="9">
        <v>722.02599999999995</v>
      </c>
      <c r="DT15" s="9">
        <v>616.952</v>
      </c>
      <c r="DU15" s="9">
        <v>249.58799999999999</v>
      </c>
      <c r="DV15" s="9">
        <v>140.12799999999999</v>
      </c>
      <c r="DW15" s="9">
        <v>109.46</v>
      </c>
      <c r="DX15" s="9">
        <v>119.261</v>
      </c>
      <c r="DY15" s="9">
        <v>79.004999999999995</v>
      </c>
      <c r="DZ15" s="9">
        <v>40.256</v>
      </c>
      <c r="EA15" s="9">
        <v>49.158000000000001</v>
      </c>
      <c r="EB15" s="9">
        <v>31.875</v>
      </c>
      <c r="EC15" s="9">
        <v>17.283000000000001</v>
      </c>
      <c r="ED15" s="9">
        <v>70.102999999999994</v>
      </c>
      <c r="EE15" s="9">
        <v>47.13</v>
      </c>
      <c r="EF15" s="9">
        <v>22.972999999999999</v>
      </c>
      <c r="EG15" s="9">
        <v>68.86</v>
      </c>
      <c r="EH15" s="9">
        <v>48.58</v>
      </c>
      <c r="EI15" s="9">
        <v>20.28</v>
      </c>
      <c r="EJ15" s="9">
        <v>50.401000000000003</v>
      </c>
      <c r="EK15" s="9">
        <v>30.425000000000001</v>
      </c>
      <c r="EL15" s="9">
        <v>19.975999999999999</v>
      </c>
      <c r="EM15" s="9">
        <v>34.795000000000002</v>
      </c>
      <c r="EN15" s="9">
        <v>23.891999999999999</v>
      </c>
      <c r="EO15" s="9">
        <v>10.903</v>
      </c>
      <c r="EP15" s="9">
        <v>42.857999999999997</v>
      </c>
      <c r="EQ15" s="9">
        <v>28.934000000000001</v>
      </c>
      <c r="ER15" s="9">
        <v>13.923999999999999</v>
      </c>
      <c r="ES15" s="9">
        <v>19.483000000000001</v>
      </c>
      <c r="ET15" s="9">
        <v>15.67</v>
      </c>
      <c r="EU15" s="9">
        <v>3.8140000000000001</v>
      </c>
      <c r="EV15" s="9">
        <v>16.986999999999998</v>
      </c>
      <c r="EW15" s="9">
        <v>11.157999999999999</v>
      </c>
      <c r="EX15" s="9">
        <v>5.8289999999999997</v>
      </c>
      <c r="EY15" s="9">
        <v>6.3879999999999999</v>
      </c>
      <c r="EZ15" s="9">
        <v>2.1070000000000002</v>
      </c>
      <c r="FA15" s="9">
        <v>4.2809999999999997</v>
      </c>
      <c r="FB15" s="9">
        <v>41.606999999999999</v>
      </c>
      <c r="FC15" s="9">
        <v>26.178999999999998</v>
      </c>
      <c r="FD15" s="9">
        <v>15.428000000000001</v>
      </c>
      <c r="FE15" s="9">
        <v>24.771000000000001</v>
      </c>
      <c r="FF15" s="9">
        <v>17.559999999999999</v>
      </c>
      <c r="FG15" s="9">
        <v>7.2110000000000003</v>
      </c>
      <c r="FH15" s="9">
        <v>10.43</v>
      </c>
      <c r="FI15" s="9">
        <v>5.5830000000000002</v>
      </c>
      <c r="FJ15" s="9">
        <v>4.8470000000000004</v>
      </c>
      <c r="FK15" s="9">
        <v>6.4059999999999997</v>
      </c>
      <c r="FL15" s="9">
        <v>3.036</v>
      </c>
      <c r="FM15" s="9">
        <v>3.37</v>
      </c>
      <c r="FN15" s="9">
        <v>75.284000000000006</v>
      </c>
      <c r="FO15" s="9">
        <v>47.149000000000001</v>
      </c>
      <c r="FP15" s="9">
        <v>28.135000000000002</v>
      </c>
      <c r="FQ15" s="9">
        <v>43.976999999999997</v>
      </c>
      <c r="FR15" s="9">
        <v>31.856000000000002</v>
      </c>
      <c r="FS15" s="9">
        <v>12.121</v>
      </c>
      <c r="FT15" s="9">
        <v>130.327</v>
      </c>
      <c r="FU15" s="9">
        <v>61.122999999999998</v>
      </c>
      <c r="FV15" s="9">
        <v>69.203999999999994</v>
      </c>
      <c r="FW15" s="9">
        <v>1089.3900000000001</v>
      </c>
      <c r="FX15" s="9">
        <v>581.89800000000002</v>
      </c>
      <c r="FY15" s="9">
        <v>507.49099999999999</v>
      </c>
      <c r="FZ15" s="9">
        <v>884.96799999999996</v>
      </c>
      <c r="GA15" s="9">
        <v>453.46699999999998</v>
      </c>
      <c r="GB15" s="9">
        <v>431.50099999999998</v>
      </c>
      <c r="GC15" s="9">
        <v>850.48299999999995</v>
      </c>
      <c r="GD15" s="9">
        <v>436.459</v>
      </c>
      <c r="GE15" s="9">
        <v>414.024</v>
      </c>
      <c r="GF15" s="9">
        <v>16.088000000000001</v>
      </c>
      <c r="GG15" s="9">
        <v>8.1620000000000008</v>
      </c>
      <c r="GH15" s="9">
        <v>7.9260000000000002</v>
      </c>
      <c r="GI15" s="9">
        <v>18.396999999999998</v>
      </c>
      <c r="GJ15" s="9">
        <v>8.8460000000000001</v>
      </c>
      <c r="GK15" s="9">
        <v>9.5510000000000002</v>
      </c>
      <c r="GL15" s="9">
        <v>689.29200000000003</v>
      </c>
      <c r="GM15" s="9">
        <v>364.11599999999999</v>
      </c>
      <c r="GN15" s="9">
        <v>325.17599999999999</v>
      </c>
      <c r="GO15" s="9">
        <v>43.951999999999998</v>
      </c>
      <c r="GP15" s="9">
        <v>14.792</v>
      </c>
      <c r="GQ15" s="9">
        <v>29.16</v>
      </c>
      <c r="GR15" s="9">
        <v>11.631</v>
      </c>
      <c r="GS15" s="9">
        <v>8.6579999999999995</v>
      </c>
      <c r="GT15" s="9">
        <v>2.9729999999999999</v>
      </c>
      <c r="GU15" s="9">
        <v>14.321</v>
      </c>
      <c r="GV15" s="9">
        <v>4.1459999999999999</v>
      </c>
      <c r="GW15" s="9">
        <v>10.175000000000001</v>
      </c>
      <c r="GX15" s="9">
        <v>18</v>
      </c>
      <c r="GY15" s="9">
        <v>1.988</v>
      </c>
      <c r="GZ15" s="9">
        <v>16.012</v>
      </c>
      <c r="HA15" s="9">
        <v>48.262999999999998</v>
      </c>
      <c r="HB15" s="9">
        <v>19.492000000000001</v>
      </c>
      <c r="HC15" s="9">
        <v>28.771000000000001</v>
      </c>
      <c r="HD15" s="9">
        <v>13.787000000000001</v>
      </c>
      <c r="HE15" s="9">
        <v>9.0239999999999991</v>
      </c>
      <c r="HF15" s="9">
        <v>4.7629999999999999</v>
      </c>
      <c r="HG15" s="9">
        <v>17.638999999999999</v>
      </c>
      <c r="HH15" s="9">
        <v>5.8769999999999998</v>
      </c>
      <c r="HI15" s="9">
        <v>11.762</v>
      </c>
      <c r="HJ15" s="9">
        <v>16.838000000000001</v>
      </c>
      <c r="HK15" s="9">
        <v>4.5919999999999996</v>
      </c>
      <c r="HL15" s="9">
        <v>12.246</v>
      </c>
      <c r="HM15" s="9">
        <v>103.461</v>
      </c>
      <c r="HN15" s="9">
        <v>55.067</v>
      </c>
      <c r="HO15" s="9">
        <v>48.393999999999998</v>
      </c>
      <c r="HP15" s="9">
        <v>75.150999999999996</v>
      </c>
      <c r="HQ15" s="9">
        <v>39.97</v>
      </c>
      <c r="HR15" s="9">
        <v>35.180999999999997</v>
      </c>
      <c r="HS15" s="9">
        <v>809.81700000000001</v>
      </c>
      <c r="HT15" s="9">
        <v>413.49799999999999</v>
      </c>
      <c r="HU15" s="9">
        <v>396.31900000000002</v>
      </c>
      <c r="HV15" s="9">
        <v>76.313000000000002</v>
      </c>
      <c r="HW15" s="9">
        <v>37.429000000000002</v>
      </c>
      <c r="HX15" s="9">
        <v>38.884</v>
      </c>
      <c r="HY15" s="9">
        <v>808.65499999999997</v>
      </c>
      <c r="HZ15" s="9">
        <v>416.03800000000001</v>
      </c>
      <c r="IA15" s="9">
        <v>392.61700000000002</v>
      </c>
      <c r="IB15" s="9">
        <v>121.846</v>
      </c>
      <c r="IC15" s="9">
        <v>61.662999999999997</v>
      </c>
      <c r="ID15" s="9">
        <v>60.183</v>
      </c>
      <c r="IE15" s="9">
        <v>29.617999999999999</v>
      </c>
      <c r="IF15" s="9">
        <v>15.736000000000001</v>
      </c>
      <c r="IG15" s="9">
        <v>13.882999999999999</v>
      </c>
      <c r="IH15" s="9">
        <v>45.533000000000001</v>
      </c>
      <c r="II15" s="9">
        <v>24.234000000000002</v>
      </c>
      <c r="IJ15" s="9">
        <v>21.298999999999999</v>
      </c>
      <c r="IK15" s="9">
        <v>46.695</v>
      </c>
      <c r="IL15" s="9">
        <v>21.693999999999999</v>
      </c>
      <c r="IM15" s="9">
        <v>25.001000000000001</v>
      </c>
      <c r="IN15" s="9">
        <v>763.12199999999996</v>
      </c>
      <c r="IO15" s="9">
        <v>391.80399999999997</v>
      </c>
      <c r="IP15" s="9">
        <v>371.31799999999998</v>
      </c>
      <c r="IQ15" s="9">
        <v>204.42099999999999</v>
      </c>
    </row>
    <row r="16" spans="1:251">
      <c r="A16" s="10">
        <v>43862</v>
      </c>
      <c r="B16" s="9">
        <v>8.8620000000000001</v>
      </c>
      <c r="C16" s="9">
        <v>4.5720000000000001</v>
      </c>
      <c r="D16" s="9">
        <v>4.29</v>
      </c>
      <c r="E16" s="9">
        <v>3.4569999999999999</v>
      </c>
      <c r="F16" s="9">
        <v>0.28999999999999998</v>
      </c>
      <c r="G16" s="9">
        <v>3.1669999999999998</v>
      </c>
      <c r="H16" s="9">
        <v>48.055</v>
      </c>
      <c r="I16" s="9">
        <v>25.353999999999999</v>
      </c>
      <c r="J16" s="9">
        <v>22.702000000000002</v>
      </c>
      <c r="K16" s="9">
        <v>21.039000000000001</v>
      </c>
      <c r="L16" s="9">
        <v>10.714</v>
      </c>
      <c r="M16" s="9">
        <v>10.324999999999999</v>
      </c>
      <c r="N16" s="9">
        <v>83.730999999999995</v>
      </c>
      <c r="O16" s="9">
        <v>38.685000000000002</v>
      </c>
      <c r="P16" s="9">
        <v>45.045999999999999</v>
      </c>
      <c r="Q16" s="9">
        <v>700.78800000000001</v>
      </c>
      <c r="R16" s="9">
        <v>363.81299999999999</v>
      </c>
      <c r="S16" s="9">
        <v>336.97399999999999</v>
      </c>
      <c r="T16" s="9">
        <v>572.49099999999999</v>
      </c>
      <c r="U16" s="9">
        <v>281.197</v>
      </c>
      <c r="V16" s="9">
        <v>291.29399999999998</v>
      </c>
      <c r="W16" s="9">
        <v>541.55899999999997</v>
      </c>
      <c r="X16" s="9">
        <v>264.07100000000003</v>
      </c>
      <c r="Y16" s="9">
        <v>277.48700000000002</v>
      </c>
      <c r="Z16" s="9">
        <v>15.414999999999999</v>
      </c>
      <c r="AA16" s="9">
        <v>7.8040000000000003</v>
      </c>
      <c r="AB16" s="9">
        <v>7.6109999999999998</v>
      </c>
      <c r="AC16" s="9">
        <v>14.638</v>
      </c>
      <c r="AD16" s="9">
        <v>8.7100000000000009</v>
      </c>
      <c r="AE16" s="9">
        <v>5.9279999999999999</v>
      </c>
      <c r="AF16" s="9">
        <v>412.25</v>
      </c>
      <c r="AG16" s="9">
        <v>212.06200000000001</v>
      </c>
      <c r="AH16" s="9">
        <v>200.18899999999999</v>
      </c>
      <c r="AI16" s="9">
        <v>37.481999999999999</v>
      </c>
      <c r="AJ16" s="9">
        <v>13.013</v>
      </c>
      <c r="AK16" s="9">
        <v>24.469000000000001</v>
      </c>
      <c r="AL16" s="9">
        <v>9.5690000000000008</v>
      </c>
      <c r="AM16" s="9">
        <v>6.79</v>
      </c>
      <c r="AN16" s="9">
        <v>2.7789999999999999</v>
      </c>
      <c r="AO16" s="9">
        <v>10.958</v>
      </c>
      <c r="AP16" s="9">
        <v>3.6859999999999999</v>
      </c>
      <c r="AQ16" s="9">
        <v>7.2720000000000002</v>
      </c>
      <c r="AR16" s="9">
        <v>16.954999999999998</v>
      </c>
      <c r="AS16" s="9">
        <v>2.5369999999999999</v>
      </c>
      <c r="AT16" s="9">
        <v>14.419</v>
      </c>
      <c r="AU16" s="9">
        <v>28.623999999999999</v>
      </c>
      <c r="AV16" s="9">
        <v>8.8390000000000004</v>
      </c>
      <c r="AW16" s="9">
        <v>19.785</v>
      </c>
      <c r="AX16" s="9">
        <v>6.4379999999999997</v>
      </c>
      <c r="AY16" s="9">
        <v>4.8</v>
      </c>
      <c r="AZ16" s="9">
        <v>1.6379999999999999</v>
      </c>
      <c r="BA16" s="9">
        <v>9.6370000000000005</v>
      </c>
      <c r="BB16" s="9">
        <v>1.6639999999999999</v>
      </c>
      <c r="BC16" s="9">
        <v>7.9720000000000004</v>
      </c>
      <c r="BD16" s="9">
        <v>12.548999999999999</v>
      </c>
      <c r="BE16" s="9">
        <v>2.375</v>
      </c>
      <c r="BF16" s="9">
        <v>10.175000000000001</v>
      </c>
      <c r="BG16" s="9">
        <v>94.135000000000005</v>
      </c>
      <c r="BH16" s="9">
        <v>47.283000000000001</v>
      </c>
      <c r="BI16" s="9">
        <v>46.851999999999997</v>
      </c>
      <c r="BJ16" s="9">
        <v>59.073</v>
      </c>
      <c r="BK16" s="9">
        <v>29.460999999999999</v>
      </c>
      <c r="BL16" s="9">
        <v>29.613</v>
      </c>
      <c r="BM16" s="9">
        <v>513.41800000000001</v>
      </c>
      <c r="BN16" s="9">
        <v>251.73599999999999</v>
      </c>
      <c r="BO16" s="9">
        <v>261.68200000000002</v>
      </c>
      <c r="BP16" s="9">
        <v>58.96</v>
      </c>
      <c r="BQ16" s="9">
        <v>30.081</v>
      </c>
      <c r="BR16" s="9">
        <v>28.879000000000001</v>
      </c>
      <c r="BS16" s="9">
        <v>513.53200000000004</v>
      </c>
      <c r="BT16" s="9">
        <v>251.11600000000001</v>
      </c>
      <c r="BU16" s="9">
        <v>262.416</v>
      </c>
      <c r="BV16" s="9">
        <v>85.597999999999999</v>
      </c>
      <c r="BW16" s="9">
        <v>43.232999999999997</v>
      </c>
      <c r="BX16" s="9">
        <v>42.365000000000002</v>
      </c>
      <c r="BY16" s="9">
        <v>32.435000000000002</v>
      </c>
      <c r="BZ16" s="9">
        <v>16.308</v>
      </c>
      <c r="CA16" s="9">
        <v>16.126000000000001</v>
      </c>
      <c r="CB16" s="9">
        <v>26.638999999999999</v>
      </c>
      <c r="CC16" s="9">
        <v>13.151999999999999</v>
      </c>
      <c r="CD16" s="9">
        <v>13.486000000000001</v>
      </c>
      <c r="CE16" s="9">
        <v>26.524999999999999</v>
      </c>
      <c r="CF16" s="9">
        <v>13.773</v>
      </c>
      <c r="CG16" s="9">
        <v>12.752000000000001</v>
      </c>
      <c r="CH16" s="9">
        <v>486.89299999999997</v>
      </c>
      <c r="CI16" s="9">
        <v>237.964</v>
      </c>
      <c r="CJ16" s="9">
        <v>248.929</v>
      </c>
      <c r="CK16" s="9">
        <v>128.29599999999999</v>
      </c>
      <c r="CL16" s="9">
        <v>82.616</v>
      </c>
      <c r="CM16" s="9">
        <v>45.68</v>
      </c>
      <c r="CN16" s="9">
        <v>81.831000000000003</v>
      </c>
      <c r="CO16" s="9">
        <v>55.506</v>
      </c>
      <c r="CP16" s="9">
        <v>26.324999999999999</v>
      </c>
      <c r="CQ16" s="9">
        <v>5.9560000000000004</v>
      </c>
      <c r="CR16" s="9">
        <v>2.552</v>
      </c>
      <c r="CS16" s="9">
        <v>3.4049999999999998</v>
      </c>
      <c r="CT16" s="9">
        <v>1.1459999999999999</v>
      </c>
      <c r="CU16" s="9">
        <v>0.878</v>
      </c>
      <c r="CV16" s="9">
        <v>0.26700000000000002</v>
      </c>
      <c r="CW16" s="9">
        <v>2.2589999999999999</v>
      </c>
      <c r="CX16" s="9">
        <v>0.82199999999999995</v>
      </c>
      <c r="CY16" s="9">
        <v>1.4370000000000001</v>
      </c>
      <c r="CZ16" s="9">
        <v>2.552</v>
      </c>
      <c r="DA16" s="9">
        <v>0.85099999999999998</v>
      </c>
      <c r="DB16" s="9">
        <v>1.7010000000000001</v>
      </c>
      <c r="DC16" s="9">
        <v>6.6239999999999997</v>
      </c>
      <c r="DD16" s="9">
        <v>3.306</v>
      </c>
      <c r="DE16" s="9">
        <v>3.3180000000000001</v>
      </c>
      <c r="DF16" s="9">
        <v>3.2709999999999999</v>
      </c>
      <c r="DG16" s="9">
        <v>1.8859999999999999</v>
      </c>
      <c r="DH16" s="9">
        <v>1.385</v>
      </c>
      <c r="DI16" s="9">
        <v>1.1579999999999999</v>
      </c>
      <c r="DJ16" s="9">
        <v>0.56599999999999995</v>
      </c>
      <c r="DK16" s="9">
        <v>0.59199999999999997</v>
      </c>
      <c r="DL16" s="9">
        <v>2.1960000000000002</v>
      </c>
      <c r="DM16" s="9">
        <v>0.85399999999999998</v>
      </c>
      <c r="DN16" s="9">
        <v>1.3420000000000001</v>
      </c>
      <c r="DO16" s="9">
        <v>33.884999999999998</v>
      </c>
      <c r="DP16" s="9">
        <v>21.253</v>
      </c>
      <c r="DQ16" s="9">
        <v>12.632</v>
      </c>
      <c r="DR16" s="9">
        <v>1383.451</v>
      </c>
      <c r="DS16" s="9">
        <v>742.48800000000006</v>
      </c>
      <c r="DT16" s="9">
        <v>640.96299999999997</v>
      </c>
      <c r="DU16" s="9">
        <v>260.28100000000001</v>
      </c>
      <c r="DV16" s="9">
        <v>139.43299999999999</v>
      </c>
      <c r="DW16" s="9">
        <v>120.849</v>
      </c>
      <c r="DX16" s="9">
        <v>111.447</v>
      </c>
      <c r="DY16" s="9">
        <v>62.945</v>
      </c>
      <c r="DZ16" s="9">
        <v>48.502000000000002</v>
      </c>
      <c r="EA16" s="9">
        <v>49.686999999999998</v>
      </c>
      <c r="EB16" s="9">
        <v>26.102</v>
      </c>
      <c r="EC16" s="9">
        <v>23.585000000000001</v>
      </c>
      <c r="ED16" s="9">
        <v>61.76</v>
      </c>
      <c r="EE16" s="9">
        <v>36.843000000000004</v>
      </c>
      <c r="EF16" s="9">
        <v>24.917000000000002</v>
      </c>
      <c r="EG16" s="9">
        <v>60.497999999999998</v>
      </c>
      <c r="EH16" s="9">
        <v>35.465000000000003</v>
      </c>
      <c r="EI16" s="9">
        <v>25.033000000000001</v>
      </c>
      <c r="EJ16" s="9">
        <v>50.16</v>
      </c>
      <c r="EK16" s="9">
        <v>26.690999999999999</v>
      </c>
      <c r="EL16" s="9">
        <v>23.469000000000001</v>
      </c>
      <c r="EM16" s="9">
        <v>32.155999999999999</v>
      </c>
      <c r="EN16" s="9">
        <v>20.707999999999998</v>
      </c>
      <c r="EO16" s="9">
        <v>11.448</v>
      </c>
      <c r="EP16" s="9">
        <v>40.113999999999997</v>
      </c>
      <c r="EQ16" s="9">
        <v>21.024000000000001</v>
      </c>
      <c r="ER16" s="9">
        <v>19.091000000000001</v>
      </c>
      <c r="ES16" s="9">
        <v>15.762</v>
      </c>
      <c r="ET16" s="9">
        <v>11.425000000000001</v>
      </c>
      <c r="EU16" s="9">
        <v>4.3369999999999997</v>
      </c>
      <c r="EV16" s="9">
        <v>14.455</v>
      </c>
      <c r="EW16" s="9">
        <v>8.077</v>
      </c>
      <c r="EX16" s="9">
        <v>6.3780000000000001</v>
      </c>
      <c r="EY16" s="9">
        <v>9.8979999999999997</v>
      </c>
      <c r="EZ16" s="9">
        <v>1.522</v>
      </c>
      <c r="FA16" s="9">
        <v>8.3759999999999994</v>
      </c>
      <c r="FB16" s="9">
        <v>39.176000000000002</v>
      </c>
      <c r="FC16" s="9">
        <v>21.213000000000001</v>
      </c>
      <c r="FD16" s="9">
        <v>17.963999999999999</v>
      </c>
      <c r="FE16" s="9">
        <v>20.731999999999999</v>
      </c>
      <c r="FF16" s="9">
        <v>15.571</v>
      </c>
      <c r="FG16" s="9">
        <v>5.1609999999999996</v>
      </c>
      <c r="FH16" s="9">
        <v>8.1379999999999999</v>
      </c>
      <c r="FI16" s="9">
        <v>3.8010000000000002</v>
      </c>
      <c r="FJ16" s="9">
        <v>4.3380000000000001</v>
      </c>
      <c r="FK16" s="9">
        <v>10.305999999999999</v>
      </c>
      <c r="FL16" s="9">
        <v>1.841</v>
      </c>
      <c r="FM16" s="9">
        <v>8.4649999999999999</v>
      </c>
      <c r="FN16" s="9">
        <v>73.088999999999999</v>
      </c>
      <c r="FO16" s="9">
        <v>38.375</v>
      </c>
      <c r="FP16" s="9">
        <v>34.713999999999999</v>
      </c>
      <c r="FQ16" s="9">
        <v>38.357999999999997</v>
      </c>
      <c r="FR16" s="9">
        <v>24.57</v>
      </c>
      <c r="FS16" s="9">
        <v>13.788</v>
      </c>
      <c r="FT16" s="9">
        <v>148.834</v>
      </c>
      <c r="FU16" s="9">
        <v>76.488</v>
      </c>
      <c r="FV16" s="9">
        <v>72.346999999999994</v>
      </c>
      <c r="FW16" s="9">
        <v>1123.17</v>
      </c>
      <c r="FX16" s="9">
        <v>603.05600000000004</v>
      </c>
      <c r="FY16" s="9">
        <v>520.11400000000003</v>
      </c>
      <c r="FZ16" s="9">
        <v>927.08</v>
      </c>
      <c r="GA16" s="9">
        <v>472.529</v>
      </c>
      <c r="GB16" s="9">
        <v>454.55099999999999</v>
      </c>
      <c r="GC16" s="9">
        <v>876.23</v>
      </c>
      <c r="GD16" s="9">
        <v>444.08600000000001</v>
      </c>
      <c r="GE16" s="9">
        <v>432.14299999999997</v>
      </c>
      <c r="GF16" s="9">
        <v>24.562999999999999</v>
      </c>
      <c r="GG16" s="9">
        <v>12.628</v>
      </c>
      <c r="GH16" s="9">
        <v>11.935</v>
      </c>
      <c r="GI16" s="9">
        <v>26.286999999999999</v>
      </c>
      <c r="GJ16" s="9">
        <v>15.815</v>
      </c>
      <c r="GK16" s="9">
        <v>10.472</v>
      </c>
      <c r="GL16" s="9">
        <v>690.44500000000005</v>
      </c>
      <c r="GM16" s="9">
        <v>364.06900000000002</v>
      </c>
      <c r="GN16" s="9">
        <v>326.375</v>
      </c>
      <c r="GO16" s="9">
        <v>54.34</v>
      </c>
      <c r="GP16" s="9">
        <v>17.006</v>
      </c>
      <c r="GQ16" s="9">
        <v>37.334000000000003</v>
      </c>
      <c r="GR16" s="9">
        <v>16.385999999999999</v>
      </c>
      <c r="GS16" s="9">
        <v>10.215</v>
      </c>
      <c r="GT16" s="9">
        <v>6.1710000000000003</v>
      </c>
      <c r="GU16" s="9">
        <v>11.214</v>
      </c>
      <c r="GV16" s="9">
        <v>2.9369999999999998</v>
      </c>
      <c r="GW16" s="9">
        <v>8.2769999999999992</v>
      </c>
      <c r="GX16" s="9">
        <v>26.74</v>
      </c>
      <c r="GY16" s="9">
        <v>3.8540000000000001</v>
      </c>
      <c r="GZ16" s="9">
        <v>22.887</v>
      </c>
      <c r="HA16" s="9">
        <v>52.753</v>
      </c>
      <c r="HB16" s="9">
        <v>16.283999999999999</v>
      </c>
      <c r="HC16" s="9">
        <v>36.469000000000001</v>
      </c>
      <c r="HD16" s="9">
        <v>14.853999999999999</v>
      </c>
      <c r="HE16" s="9">
        <v>9.8960000000000008</v>
      </c>
      <c r="HF16" s="9">
        <v>4.9580000000000002</v>
      </c>
      <c r="HG16" s="9">
        <v>19.873999999999999</v>
      </c>
      <c r="HH16" s="9">
        <v>3.2810000000000001</v>
      </c>
      <c r="HI16" s="9">
        <v>16.593</v>
      </c>
      <c r="HJ16" s="9">
        <v>18.024999999999999</v>
      </c>
      <c r="HK16" s="9">
        <v>3.1070000000000002</v>
      </c>
      <c r="HL16" s="9">
        <v>14.917999999999999</v>
      </c>
      <c r="HM16" s="9">
        <v>129.542</v>
      </c>
      <c r="HN16" s="9">
        <v>75.17</v>
      </c>
      <c r="HO16" s="9">
        <v>54.372</v>
      </c>
      <c r="HP16" s="9">
        <v>99.561000000000007</v>
      </c>
      <c r="HQ16" s="9">
        <v>55.543999999999997</v>
      </c>
      <c r="HR16" s="9">
        <v>44.017000000000003</v>
      </c>
      <c r="HS16" s="9">
        <v>827.51900000000001</v>
      </c>
      <c r="HT16" s="9">
        <v>416.98500000000001</v>
      </c>
      <c r="HU16" s="9">
        <v>410.53399999999999</v>
      </c>
      <c r="HV16" s="9">
        <v>93.617000000000004</v>
      </c>
      <c r="HW16" s="9">
        <v>50.51</v>
      </c>
      <c r="HX16" s="9">
        <v>43.106999999999999</v>
      </c>
      <c r="HY16" s="9">
        <v>833.46299999999997</v>
      </c>
      <c r="HZ16" s="9">
        <v>422.02</v>
      </c>
      <c r="IA16" s="9">
        <v>411.44400000000002</v>
      </c>
      <c r="IB16" s="9">
        <v>140.04599999999999</v>
      </c>
      <c r="IC16" s="9">
        <v>77.308000000000007</v>
      </c>
      <c r="ID16" s="9">
        <v>62.737000000000002</v>
      </c>
      <c r="IE16" s="9">
        <v>53.131999999999998</v>
      </c>
      <c r="IF16" s="9">
        <v>28.745000000000001</v>
      </c>
      <c r="IG16" s="9">
        <v>24.387</v>
      </c>
      <c r="IH16" s="9">
        <v>46.429000000000002</v>
      </c>
      <c r="II16" s="9">
        <v>26.798999999999999</v>
      </c>
      <c r="IJ16" s="9">
        <v>19.63</v>
      </c>
      <c r="IK16" s="9">
        <v>40.484000000000002</v>
      </c>
      <c r="IL16" s="9">
        <v>21.763999999999999</v>
      </c>
      <c r="IM16" s="9">
        <v>18.72</v>
      </c>
      <c r="IN16" s="9">
        <v>787.03399999999999</v>
      </c>
      <c r="IO16" s="9">
        <v>395.221</v>
      </c>
      <c r="IP16" s="9">
        <v>391.81299999999999</v>
      </c>
      <c r="IQ16" s="9">
        <v>196.09</v>
      </c>
    </row>
    <row r="17" spans="1:251">
      <c r="A17" s="10">
        <v>44228</v>
      </c>
      <c r="B17" s="9">
        <v>6.1120000000000001</v>
      </c>
      <c r="C17" s="9">
        <v>2.915</v>
      </c>
      <c r="D17" s="9">
        <v>3.1970000000000001</v>
      </c>
      <c r="E17" s="9">
        <v>5.4320000000000004</v>
      </c>
      <c r="F17" s="9">
        <v>1.9730000000000001</v>
      </c>
      <c r="G17" s="9">
        <v>3.46</v>
      </c>
      <c r="H17" s="9">
        <v>38.75</v>
      </c>
      <c r="I17" s="9">
        <v>19.228999999999999</v>
      </c>
      <c r="J17" s="9">
        <v>19.521000000000001</v>
      </c>
      <c r="K17" s="9">
        <v>19.425999999999998</v>
      </c>
      <c r="L17" s="9">
        <v>10.637</v>
      </c>
      <c r="M17" s="9">
        <v>8.7889999999999997</v>
      </c>
      <c r="N17" s="9">
        <v>68.120999999999995</v>
      </c>
      <c r="O17" s="9">
        <v>35.981000000000002</v>
      </c>
      <c r="P17" s="9">
        <v>32.14</v>
      </c>
      <c r="Q17" s="9">
        <v>721.69899999999996</v>
      </c>
      <c r="R17" s="9">
        <v>377.98700000000002</v>
      </c>
      <c r="S17" s="9">
        <v>343.71199999999999</v>
      </c>
      <c r="T17" s="9">
        <v>599.91200000000003</v>
      </c>
      <c r="U17" s="9">
        <v>296.541</v>
      </c>
      <c r="V17" s="9">
        <v>303.37200000000001</v>
      </c>
      <c r="W17" s="9">
        <v>566.42100000000005</v>
      </c>
      <c r="X17" s="9">
        <v>282.55799999999999</v>
      </c>
      <c r="Y17" s="9">
        <v>283.863</v>
      </c>
      <c r="Z17" s="9">
        <v>19.757000000000001</v>
      </c>
      <c r="AA17" s="9">
        <v>7.3860000000000001</v>
      </c>
      <c r="AB17" s="9">
        <v>12.371</v>
      </c>
      <c r="AC17" s="9">
        <v>13.476000000000001</v>
      </c>
      <c r="AD17" s="9">
        <v>6.5960000000000001</v>
      </c>
      <c r="AE17" s="9">
        <v>6.8789999999999996</v>
      </c>
      <c r="AF17" s="9">
        <v>435.11700000000002</v>
      </c>
      <c r="AG17" s="9">
        <v>226.23400000000001</v>
      </c>
      <c r="AH17" s="9">
        <v>208.88300000000001</v>
      </c>
      <c r="AI17" s="9">
        <v>38.393999999999998</v>
      </c>
      <c r="AJ17" s="9">
        <v>11.926</v>
      </c>
      <c r="AK17" s="9">
        <v>26.468</v>
      </c>
      <c r="AL17" s="9">
        <v>6.8129999999999997</v>
      </c>
      <c r="AM17" s="9">
        <v>4.2229999999999999</v>
      </c>
      <c r="AN17" s="9">
        <v>2.59</v>
      </c>
      <c r="AO17" s="9">
        <v>15.169</v>
      </c>
      <c r="AP17" s="9">
        <v>5.6269999999999998</v>
      </c>
      <c r="AQ17" s="9">
        <v>9.5419999999999998</v>
      </c>
      <c r="AR17" s="9">
        <v>16.411999999999999</v>
      </c>
      <c r="AS17" s="9">
        <v>2.0760000000000001</v>
      </c>
      <c r="AT17" s="9">
        <v>14.337</v>
      </c>
      <c r="AU17" s="9">
        <v>39.107999999999997</v>
      </c>
      <c r="AV17" s="9">
        <v>15.167</v>
      </c>
      <c r="AW17" s="9">
        <v>23.940999999999999</v>
      </c>
      <c r="AX17" s="9">
        <v>9.0890000000000004</v>
      </c>
      <c r="AY17" s="9">
        <v>7.4329999999999998</v>
      </c>
      <c r="AZ17" s="9">
        <v>1.6559999999999999</v>
      </c>
      <c r="BA17" s="9">
        <v>13.157</v>
      </c>
      <c r="BB17" s="9">
        <v>3.984</v>
      </c>
      <c r="BC17" s="9">
        <v>9.173</v>
      </c>
      <c r="BD17" s="9">
        <v>16.861999999999998</v>
      </c>
      <c r="BE17" s="9">
        <v>3.75</v>
      </c>
      <c r="BF17" s="9">
        <v>13.112</v>
      </c>
      <c r="BG17" s="9">
        <v>87.293000000000006</v>
      </c>
      <c r="BH17" s="9">
        <v>43.213000000000001</v>
      </c>
      <c r="BI17" s="9">
        <v>44.079000000000001</v>
      </c>
      <c r="BJ17" s="9">
        <v>51.35</v>
      </c>
      <c r="BK17" s="9">
        <v>20.311</v>
      </c>
      <c r="BL17" s="9">
        <v>31.038</v>
      </c>
      <c r="BM17" s="9">
        <v>548.56299999999999</v>
      </c>
      <c r="BN17" s="9">
        <v>276.22899999999998</v>
      </c>
      <c r="BO17" s="9">
        <v>272.33300000000003</v>
      </c>
      <c r="BP17" s="9">
        <v>61.57</v>
      </c>
      <c r="BQ17" s="9">
        <v>25.91</v>
      </c>
      <c r="BR17" s="9">
        <v>35.659999999999997</v>
      </c>
      <c r="BS17" s="9">
        <v>538.34199999999998</v>
      </c>
      <c r="BT17" s="9">
        <v>270.63099999999997</v>
      </c>
      <c r="BU17" s="9">
        <v>267.71199999999999</v>
      </c>
      <c r="BV17" s="9">
        <v>83.852999999999994</v>
      </c>
      <c r="BW17" s="9">
        <v>33.613999999999997</v>
      </c>
      <c r="BX17" s="9">
        <v>50.238</v>
      </c>
      <c r="BY17" s="9">
        <v>29.067</v>
      </c>
      <c r="BZ17" s="9">
        <v>12.606999999999999</v>
      </c>
      <c r="CA17" s="9">
        <v>16.46</v>
      </c>
      <c r="CB17" s="9">
        <v>22.283000000000001</v>
      </c>
      <c r="CC17" s="9">
        <v>7.7050000000000001</v>
      </c>
      <c r="CD17" s="9">
        <v>14.577999999999999</v>
      </c>
      <c r="CE17" s="9">
        <v>32.503</v>
      </c>
      <c r="CF17" s="9">
        <v>13.303000000000001</v>
      </c>
      <c r="CG17" s="9">
        <v>19.2</v>
      </c>
      <c r="CH17" s="9">
        <v>516.05999999999995</v>
      </c>
      <c r="CI17" s="9">
        <v>262.92599999999999</v>
      </c>
      <c r="CJ17" s="9">
        <v>253.13399999999999</v>
      </c>
      <c r="CK17" s="9">
        <v>121.786</v>
      </c>
      <c r="CL17" s="9">
        <v>81.447000000000003</v>
      </c>
      <c r="CM17" s="9">
        <v>40.340000000000003</v>
      </c>
      <c r="CN17" s="9">
        <v>70.356999999999999</v>
      </c>
      <c r="CO17" s="9">
        <v>46.088999999999999</v>
      </c>
      <c r="CP17" s="9">
        <v>24.268999999999998</v>
      </c>
      <c r="CQ17" s="9">
        <v>7.1459999999999999</v>
      </c>
      <c r="CR17" s="9">
        <v>3.8210000000000002</v>
      </c>
      <c r="CS17" s="9">
        <v>3.3250000000000002</v>
      </c>
      <c r="CT17" s="9">
        <v>2.448</v>
      </c>
      <c r="CU17" s="9">
        <v>1.4059999999999999</v>
      </c>
      <c r="CV17" s="9">
        <v>1.042</v>
      </c>
      <c r="CW17" s="9">
        <v>2.7389999999999999</v>
      </c>
      <c r="CX17" s="9">
        <v>1.6970000000000001</v>
      </c>
      <c r="CY17" s="9">
        <v>1.042</v>
      </c>
      <c r="CZ17" s="9">
        <v>1.9590000000000001</v>
      </c>
      <c r="DA17" s="9">
        <v>0.71699999999999997</v>
      </c>
      <c r="DB17" s="9">
        <v>1.2410000000000001</v>
      </c>
      <c r="DC17" s="9">
        <v>10.33</v>
      </c>
      <c r="DD17" s="9">
        <v>7.5960000000000001</v>
      </c>
      <c r="DE17" s="9">
        <v>2.734</v>
      </c>
      <c r="DF17" s="9">
        <v>2.72</v>
      </c>
      <c r="DG17" s="9">
        <v>1.8879999999999999</v>
      </c>
      <c r="DH17" s="9">
        <v>0.83199999999999996</v>
      </c>
      <c r="DI17" s="9">
        <v>4.0359999999999996</v>
      </c>
      <c r="DJ17" s="9">
        <v>3.5070000000000001</v>
      </c>
      <c r="DK17" s="9">
        <v>0.52900000000000003</v>
      </c>
      <c r="DL17" s="9">
        <v>3.5739999999999998</v>
      </c>
      <c r="DM17" s="9">
        <v>2.202</v>
      </c>
      <c r="DN17" s="9">
        <v>1.3720000000000001</v>
      </c>
      <c r="DO17" s="9">
        <v>33.953000000000003</v>
      </c>
      <c r="DP17" s="9">
        <v>23.940999999999999</v>
      </c>
      <c r="DQ17" s="9">
        <v>10.012</v>
      </c>
      <c r="DR17" s="9">
        <v>1363.635</v>
      </c>
      <c r="DS17" s="9">
        <v>729.81799999999998</v>
      </c>
      <c r="DT17" s="9">
        <v>633.81700000000001</v>
      </c>
      <c r="DU17" s="9">
        <v>266.66399999999999</v>
      </c>
      <c r="DV17" s="9">
        <v>136.78</v>
      </c>
      <c r="DW17" s="9">
        <v>129.88399999999999</v>
      </c>
      <c r="DX17" s="9">
        <v>127.407</v>
      </c>
      <c r="DY17" s="9">
        <v>64.52</v>
      </c>
      <c r="DZ17" s="9">
        <v>62.887</v>
      </c>
      <c r="EA17" s="9">
        <v>51.383000000000003</v>
      </c>
      <c r="EB17" s="9">
        <v>28.911000000000001</v>
      </c>
      <c r="EC17" s="9">
        <v>22.472000000000001</v>
      </c>
      <c r="ED17" s="9">
        <v>74.855999999999995</v>
      </c>
      <c r="EE17" s="9">
        <v>35.302999999999997</v>
      </c>
      <c r="EF17" s="9">
        <v>39.552999999999997</v>
      </c>
      <c r="EG17" s="9">
        <v>73.186999999999998</v>
      </c>
      <c r="EH17" s="9">
        <v>39.014000000000003</v>
      </c>
      <c r="EI17" s="9">
        <v>34.173000000000002</v>
      </c>
      <c r="EJ17" s="9">
        <v>53.540999999999997</v>
      </c>
      <c r="EK17" s="9">
        <v>25.2</v>
      </c>
      <c r="EL17" s="9">
        <v>28.341999999999999</v>
      </c>
      <c r="EM17" s="9">
        <v>35.454000000000001</v>
      </c>
      <c r="EN17" s="9">
        <v>18.561</v>
      </c>
      <c r="EO17" s="9">
        <v>16.893000000000001</v>
      </c>
      <c r="EP17" s="9">
        <v>48.918999999999997</v>
      </c>
      <c r="EQ17" s="9">
        <v>26.286999999999999</v>
      </c>
      <c r="ER17" s="9">
        <v>22.632000000000001</v>
      </c>
      <c r="ES17" s="9">
        <v>18.248000000000001</v>
      </c>
      <c r="ET17" s="9">
        <v>14.417999999999999</v>
      </c>
      <c r="EU17" s="9">
        <v>3.83</v>
      </c>
      <c r="EV17" s="9">
        <v>16.614999999999998</v>
      </c>
      <c r="EW17" s="9">
        <v>8.3049999999999997</v>
      </c>
      <c r="EX17" s="9">
        <v>8.3089999999999993</v>
      </c>
      <c r="EY17" s="9">
        <v>14.055999999999999</v>
      </c>
      <c r="EZ17" s="9">
        <v>3.5630000000000002</v>
      </c>
      <c r="FA17" s="9">
        <v>10.493</v>
      </c>
      <c r="FB17" s="9">
        <v>43.033999999999999</v>
      </c>
      <c r="FC17" s="9">
        <v>19.672000000000001</v>
      </c>
      <c r="FD17" s="9">
        <v>23.361999999999998</v>
      </c>
      <c r="FE17" s="9">
        <v>21.012</v>
      </c>
      <c r="FF17" s="9">
        <v>14.832000000000001</v>
      </c>
      <c r="FG17" s="9">
        <v>6.18</v>
      </c>
      <c r="FH17" s="9">
        <v>11.412000000000001</v>
      </c>
      <c r="FI17" s="9">
        <v>3.8380000000000001</v>
      </c>
      <c r="FJ17" s="9">
        <v>7.5739999999999998</v>
      </c>
      <c r="FK17" s="9">
        <v>10.61</v>
      </c>
      <c r="FL17" s="9">
        <v>1.002</v>
      </c>
      <c r="FM17" s="9">
        <v>9.6080000000000005</v>
      </c>
      <c r="FN17" s="9">
        <v>88.043000000000006</v>
      </c>
      <c r="FO17" s="9">
        <v>47.23</v>
      </c>
      <c r="FP17" s="9">
        <v>40.813000000000002</v>
      </c>
      <c r="FQ17" s="9">
        <v>39.363999999999997</v>
      </c>
      <c r="FR17" s="9">
        <v>17.29</v>
      </c>
      <c r="FS17" s="9">
        <v>22.074000000000002</v>
      </c>
      <c r="FT17" s="9">
        <v>139.256</v>
      </c>
      <c r="FU17" s="9">
        <v>72.259</v>
      </c>
      <c r="FV17" s="9">
        <v>66.997</v>
      </c>
      <c r="FW17" s="9">
        <v>1096.972</v>
      </c>
      <c r="FX17" s="9">
        <v>593.03899999999999</v>
      </c>
      <c r="FY17" s="9">
        <v>503.93299999999999</v>
      </c>
      <c r="FZ17" s="9">
        <v>897.93100000000004</v>
      </c>
      <c r="GA17" s="9">
        <v>470.57900000000001</v>
      </c>
      <c r="GB17" s="9">
        <v>427.35199999999998</v>
      </c>
      <c r="GC17" s="9">
        <v>849.61</v>
      </c>
      <c r="GD17" s="9">
        <v>445.60899999999998</v>
      </c>
      <c r="GE17" s="9">
        <v>404.00099999999998</v>
      </c>
      <c r="GF17" s="9">
        <v>22.015999999999998</v>
      </c>
      <c r="GG17" s="9">
        <v>9.3190000000000008</v>
      </c>
      <c r="GH17" s="9">
        <v>12.696999999999999</v>
      </c>
      <c r="GI17" s="9">
        <v>24.562000000000001</v>
      </c>
      <c r="GJ17" s="9">
        <v>13.907999999999999</v>
      </c>
      <c r="GK17" s="9">
        <v>10.654</v>
      </c>
      <c r="GL17" s="9">
        <v>658.02200000000005</v>
      </c>
      <c r="GM17" s="9">
        <v>363.18700000000001</v>
      </c>
      <c r="GN17" s="9">
        <v>294.83499999999998</v>
      </c>
      <c r="GO17" s="9">
        <v>63.329000000000001</v>
      </c>
      <c r="GP17" s="9">
        <v>23.832000000000001</v>
      </c>
      <c r="GQ17" s="9">
        <v>39.497</v>
      </c>
      <c r="GR17" s="9">
        <v>14.584</v>
      </c>
      <c r="GS17" s="9">
        <v>11.234</v>
      </c>
      <c r="GT17" s="9">
        <v>3.35</v>
      </c>
      <c r="GU17" s="9">
        <v>20.065999999999999</v>
      </c>
      <c r="GV17" s="9">
        <v>8.5630000000000006</v>
      </c>
      <c r="GW17" s="9">
        <v>11.503</v>
      </c>
      <c r="GX17" s="9">
        <v>28.678999999999998</v>
      </c>
      <c r="GY17" s="9">
        <v>4.0350000000000001</v>
      </c>
      <c r="GZ17" s="9">
        <v>24.643999999999998</v>
      </c>
      <c r="HA17" s="9">
        <v>59.387999999999998</v>
      </c>
      <c r="HB17" s="9">
        <v>22.466000000000001</v>
      </c>
      <c r="HC17" s="9">
        <v>36.921999999999997</v>
      </c>
      <c r="HD17" s="9">
        <v>13.74</v>
      </c>
      <c r="HE17" s="9">
        <v>10.71</v>
      </c>
      <c r="HF17" s="9">
        <v>3.0310000000000001</v>
      </c>
      <c r="HG17" s="9">
        <v>23.867999999999999</v>
      </c>
      <c r="HH17" s="9">
        <v>7.6589999999999998</v>
      </c>
      <c r="HI17" s="9">
        <v>16.209</v>
      </c>
      <c r="HJ17" s="9">
        <v>21.78</v>
      </c>
      <c r="HK17" s="9">
        <v>4.0979999999999999</v>
      </c>
      <c r="HL17" s="9">
        <v>17.681999999999999</v>
      </c>
      <c r="HM17" s="9">
        <v>117.19199999999999</v>
      </c>
      <c r="HN17" s="9">
        <v>61.094000000000001</v>
      </c>
      <c r="HO17" s="9">
        <v>56.097999999999999</v>
      </c>
      <c r="HP17" s="9">
        <v>103.316</v>
      </c>
      <c r="HQ17" s="9">
        <v>54.606000000000002</v>
      </c>
      <c r="HR17" s="9">
        <v>48.709000000000003</v>
      </c>
      <c r="HS17" s="9">
        <v>794.61599999999999</v>
      </c>
      <c r="HT17" s="9">
        <v>415.97300000000001</v>
      </c>
      <c r="HU17" s="9">
        <v>378.64299999999997</v>
      </c>
      <c r="HV17" s="9">
        <v>100.785</v>
      </c>
      <c r="HW17" s="9">
        <v>51.923000000000002</v>
      </c>
      <c r="HX17" s="9">
        <v>48.862000000000002</v>
      </c>
      <c r="HY17" s="9">
        <v>797.14700000000005</v>
      </c>
      <c r="HZ17" s="9">
        <v>418.65600000000001</v>
      </c>
      <c r="IA17" s="9">
        <v>378.49</v>
      </c>
      <c r="IB17" s="9">
        <v>155.096</v>
      </c>
      <c r="IC17" s="9">
        <v>78.5</v>
      </c>
      <c r="ID17" s="9">
        <v>76.596000000000004</v>
      </c>
      <c r="IE17" s="9">
        <v>49.005000000000003</v>
      </c>
      <c r="IF17" s="9">
        <v>28.029</v>
      </c>
      <c r="IG17" s="9">
        <v>20.975000000000001</v>
      </c>
      <c r="IH17" s="9">
        <v>54.311</v>
      </c>
      <c r="II17" s="9">
        <v>26.577000000000002</v>
      </c>
      <c r="IJ17" s="9">
        <v>27.734000000000002</v>
      </c>
      <c r="IK17" s="9">
        <v>51.78</v>
      </c>
      <c r="IL17" s="9">
        <v>23.893999999999998</v>
      </c>
      <c r="IM17" s="9">
        <v>27.885999999999999</v>
      </c>
      <c r="IN17" s="9">
        <v>742.83600000000001</v>
      </c>
      <c r="IO17" s="9">
        <v>392.07900000000001</v>
      </c>
      <c r="IP17" s="9">
        <v>350.75599999999997</v>
      </c>
      <c r="IQ17" s="9">
        <v>199.04</v>
      </c>
    </row>
    <row r="18" spans="1:251">
      <c r="A18" s="10">
        <v>44593</v>
      </c>
      <c r="B18" s="9">
        <v>4.726</v>
      </c>
      <c r="C18" s="9">
        <v>1.7649999999999999</v>
      </c>
      <c r="D18" s="9">
        <v>2.9609999999999999</v>
      </c>
      <c r="E18" s="9">
        <v>6.2110000000000003</v>
      </c>
      <c r="F18" s="9">
        <v>1.5049999999999999</v>
      </c>
      <c r="G18" s="9">
        <v>4.7060000000000004</v>
      </c>
      <c r="H18" s="9">
        <v>49.985999999999997</v>
      </c>
      <c r="I18" s="9">
        <v>26.222000000000001</v>
      </c>
      <c r="J18" s="9">
        <v>23.763999999999999</v>
      </c>
      <c r="K18" s="9">
        <v>25.904</v>
      </c>
      <c r="L18" s="9">
        <v>14.773</v>
      </c>
      <c r="M18" s="9">
        <v>11.131</v>
      </c>
      <c r="N18" s="9">
        <v>102.628</v>
      </c>
      <c r="O18" s="9">
        <v>43.906999999999996</v>
      </c>
      <c r="P18" s="9">
        <v>58.722000000000001</v>
      </c>
      <c r="Q18" s="9">
        <v>701.73099999999999</v>
      </c>
      <c r="R18" s="9">
        <v>368.387</v>
      </c>
      <c r="S18" s="9">
        <v>333.34399999999999</v>
      </c>
      <c r="T18" s="9">
        <v>573.38900000000001</v>
      </c>
      <c r="U18" s="9">
        <v>283.87299999999999</v>
      </c>
      <c r="V18" s="9">
        <v>289.51600000000002</v>
      </c>
      <c r="W18" s="9">
        <v>540.38199999999995</v>
      </c>
      <c r="X18" s="9">
        <v>267.11200000000002</v>
      </c>
      <c r="Y18" s="9">
        <v>273.26900000000001</v>
      </c>
      <c r="Z18" s="9">
        <v>16.137</v>
      </c>
      <c r="AA18" s="9">
        <v>8.8109999999999999</v>
      </c>
      <c r="AB18" s="9">
        <v>7.3259999999999996</v>
      </c>
      <c r="AC18" s="9">
        <v>16.587</v>
      </c>
      <c r="AD18" s="9">
        <v>7.6660000000000004</v>
      </c>
      <c r="AE18" s="9">
        <v>8.9209999999999994</v>
      </c>
      <c r="AF18" s="9">
        <v>410.988</v>
      </c>
      <c r="AG18" s="9">
        <v>212.934</v>
      </c>
      <c r="AH18" s="9">
        <v>198.053</v>
      </c>
      <c r="AI18" s="9">
        <v>42.09</v>
      </c>
      <c r="AJ18" s="9">
        <v>17.369</v>
      </c>
      <c r="AK18" s="9">
        <v>24.72</v>
      </c>
      <c r="AL18" s="9">
        <v>10.712</v>
      </c>
      <c r="AM18" s="9">
        <v>7.0659999999999998</v>
      </c>
      <c r="AN18" s="9">
        <v>3.6459999999999999</v>
      </c>
      <c r="AO18" s="9">
        <v>9.8810000000000002</v>
      </c>
      <c r="AP18" s="9">
        <v>4.2709999999999999</v>
      </c>
      <c r="AQ18" s="9">
        <v>5.61</v>
      </c>
      <c r="AR18" s="9">
        <v>21.497</v>
      </c>
      <c r="AS18" s="9">
        <v>6.0330000000000004</v>
      </c>
      <c r="AT18" s="9">
        <v>15.464</v>
      </c>
      <c r="AU18" s="9">
        <v>34.162999999999997</v>
      </c>
      <c r="AV18" s="9">
        <v>13.882</v>
      </c>
      <c r="AW18" s="9">
        <v>20.282</v>
      </c>
      <c r="AX18" s="9">
        <v>10.195</v>
      </c>
      <c r="AY18" s="9">
        <v>5.8739999999999997</v>
      </c>
      <c r="AZ18" s="9">
        <v>4.3220000000000001</v>
      </c>
      <c r="BA18" s="9">
        <v>9.0250000000000004</v>
      </c>
      <c r="BB18" s="9">
        <v>3.9289999999999998</v>
      </c>
      <c r="BC18" s="9">
        <v>5.0960000000000001</v>
      </c>
      <c r="BD18" s="9">
        <v>14.943</v>
      </c>
      <c r="BE18" s="9">
        <v>4.0789999999999997</v>
      </c>
      <c r="BF18" s="9">
        <v>10.864000000000001</v>
      </c>
      <c r="BG18" s="9">
        <v>86.147999999999996</v>
      </c>
      <c r="BH18" s="9">
        <v>39.686999999999998</v>
      </c>
      <c r="BI18" s="9">
        <v>46.460999999999999</v>
      </c>
      <c r="BJ18" s="9">
        <v>74.968000000000004</v>
      </c>
      <c r="BK18" s="9">
        <v>38.844000000000001</v>
      </c>
      <c r="BL18" s="9">
        <v>36.124000000000002</v>
      </c>
      <c r="BM18" s="9">
        <v>498.42099999999999</v>
      </c>
      <c r="BN18" s="9">
        <v>245.029</v>
      </c>
      <c r="BO18" s="9">
        <v>253.393</v>
      </c>
      <c r="BP18" s="9">
        <v>61.043999999999997</v>
      </c>
      <c r="BQ18" s="9">
        <v>27.6</v>
      </c>
      <c r="BR18" s="9">
        <v>33.444000000000003</v>
      </c>
      <c r="BS18" s="9">
        <v>512.34500000000003</v>
      </c>
      <c r="BT18" s="9">
        <v>256.27199999999999</v>
      </c>
      <c r="BU18" s="9">
        <v>256.07299999999998</v>
      </c>
      <c r="BV18" s="9">
        <v>100.93600000000001</v>
      </c>
      <c r="BW18" s="9">
        <v>48.039000000000001</v>
      </c>
      <c r="BX18" s="9">
        <v>52.896999999999998</v>
      </c>
      <c r="BY18" s="9">
        <v>35.075000000000003</v>
      </c>
      <c r="BZ18" s="9">
        <v>18.405000000000001</v>
      </c>
      <c r="CA18" s="9">
        <v>16.670000000000002</v>
      </c>
      <c r="CB18" s="9">
        <v>39.892000000000003</v>
      </c>
      <c r="CC18" s="9">
        <v>20.439</v>
      </c>
      <c r="CD18" s="9">
        <v>19.452999999999999</v>
      </c>
      <c r="CE18" s="9">
        <v>25.969000000000001</v>
      </c>
      <c r="CF18" s="9">
        <v>9.1950000000000003</v>
      </c>
      <c r="CG18" s="9">
        <v>16.773</v>
      </c>
      <c r="CH18" s="9">
        <v>472.452</v>
      </c>
      <c r="CI18" s="9">
        <v>235.833</v>
      </c>
      <c r="CJ18" s="9">
        <v>236.619</v>
      </c>
      <c r="CK18" s="9">
        <v>128.34200000000001</v>
      </c>
      <c r="CL18" s="9">
        <v>84.515000000000001</v>
      </c>
      <c r="CM18" s="9">
        <v>43.828000000000003</v>
      </c>
      <c r="CN18" s="9">
        <v>68.712999999999994</v>
      </c>
      <c r="CO18" s="9">
        <v>45.488</v>
      </c>
      <c r="CP18" s="9">
        <v>23.225000000000001</v>
      </c>
      <c r="CQ18" s="9">
        <v>6.5709999999999997</v>
      </c>
      <c r="CR18" s="9">
        <v>2.585</v>
      </c>
      <c r="CS18" s="9">
        <v>3.9860000000000002</v>
      </c>
      <c r="CT18" s="9">
        <v>2.9380000000000002</v>
      </c>
      <c r="CU18" s="9">
        <v>1.337</v>
      </c>
      <c r="CV18" s="9">
        <v>1.6020000000000001</v>
      </c>
      <c r="CW18" s="9">
        <v>1.7969999999999999</v>
      </c>
      <c r="CX18" s="9">
        <v>0.58199999999999996</v>
      </c>
      <c r="CY18" s="9">
        <v>1.216</v>
      </c>
      <c r="CZ18" s="9">
        <v>1.8360000000000001</v>
      </c>
      <c r="DA18" s="9">
        <v>0.66700000000000004</v>
      </c>
      <c r="DB18" s="9">
        <v>1.1679999999999999</v>
      </c>
      <c r="DC18" s="9">
        <v>7.5449999999999999</v>
      </c>
      <c r="DD18" s="9">
        <v>4.7670000000000003</v>
      </c>
      <c r="DE18" s="9">
        <v>2.778</v>
      </c>
      <c r="DF18" s="9">
        <v>3.28</v>
      </c>
      <c r="DG18" s="9">
        <v>3.28</v>
      </c>
      <c r="DH18" s="9">
        <v>0</v>
      </c>
      <c r="DI18" s="9">
        <v>1.9450000000000001</v>
      </c>
      <c r="DJ18" s="9">
        <v>0.81499999999999995</v>
      </c>
      <c r="DK18" s="9">
        <v>1.129</v>
      </c>
      <c r="DL18" s="9">
        <v>2.3210000000000002</v>
      </c>
      <c r="DM18" s="9">
        <v>0.67200000000000004</v>
      </c>
      <c r="DN18" s="9">
        <v>1.649</v>
      </c>
      <c r="DO18" s="9">
        <v>45.512999999999998</v>
      </c>
      <c r="DP18" s="9">
        <v>31.675000000000001</v>
      </c>
      <c r="DQ18" s="9">
        <v>13.839</v>
      </c>
      <c r="DR18" s="9">
        <v>1456.479</v>
      </c>
      <c r="DS18" s="9">
        <v>767.13599999999997</v>
      </c>
      <c r="DT18" s="9">
        <v>689.34299999999996</v>
      </c>
      <c r="DU18" s="9">
        <v>317.49700000000001</v>
      </c>
      <c r="DV18" s="9">
        <v>150.68600000000001</v>
      </c>
      <c r="DW18" s="9">
        <v>166.81100000000001</v>
      </c>
      <c r="DX18" s="9">
        <v>166.226</v>
      </c>
      <c r="DY18" s="9">
        <v>81.972999999999999</v>
      </c>
      <c r="DZ18" s="9">
        <v>84.253</v>
      </c>
      <c r="EA18" s="9">
        <v>74.662999999999997</v>
      </c>
      <c r="EB18" s="9">
        <v>36.222000000000001</v>
      </c>
      <c r="EC18" s="9">
        <v>38.441000000000003</v>
      </c>
      <c r="ED18" s="9">
        <v>91.058999999999997</v>
      </c>
      <c r="EE18" s="9">
        <v>45.750999999999998</v>
      </c>
      <c r="EF18" s="9">
        <v>45.308</v>
      </c>
      <c r="EG18" s="9">
        <v>90.01</v>
      </c>
      <c r="EH18" s="9">
        <v>45.460999999999999</v>
      </c>
      <c r="EI18" s="9">
        <v>44.548000000000002</v>
      </c>
      <c r="EJ18" s="9">
        <v>75.712000000000003</v>
      </c>
      <c r="EK18" s="9">
        <v>36.512</v>
      </c>
      <c r="EL18" s="9">
        <v>39.200000000000003</v>
      </c>
      <c r="EM18" s="9">
        <v>45.250999999999998</v>
      </c>
      <c r="EN18" s="9">
        <v>23.596</v>
      </c>
      <c r="EO18" s="9">
        <v>21.655999999999999</v>
      </c>
      <c r="EP18" s="9">
        <v>63.618000000000002</v>
      </c>
      <c r="EQ18" s="9">
        <v>29.425999999999998</v>
      </c>
      <c r="ER18" s="9">
        <v>34.192</v>
      </c>
      <c r="ES18" s="9">
        <v>22.263000000000002</v>
      </c>
      <c r="ET18" s="9">
        <v>16.981000000000002</v>
      </c>
      <c r="EU18" s="9">
        <v>5.282</v>
      </c>
      <c r="EV18" s="9">
        <v>19.939</v>
      </c>
      <c r="EW18" s="9">
        <v>8.6020000000000003</v>
      </c>
      <c r="EX18" s="9">
        <v>11.337</v>
      </c>
      <c r="EY18" s="9">
        <v>21.416</v>
      </c>
      <c r="EZ18" s="9">
        <v>3.8420000000000001</v>
      </c>
      <c r="FA18" s="9">
        <v>17.574000000000002</v>
      </c>
      <c r="FB18" s="9">
        <v>57.356000000000002</v>
      </c>
      <c r="FC18" s="9">
        <v>28.951000000000001</v>
      </c>
      <c r="FD18" s="9">
        <v>28.405000000000001</v>
      </c>
      <c r="FE18" s="9">
        <v>28.420999999999999</v>
      </c>
      <c r="FF18" s="9">
        <v>23.189</v>
      </c>
      <c r="FG18" s="9">
        <v>5.2329999999999997</v>
      </c>
      <c r="FH18" s="9">
        <v>20.53</v>
      </c>
      <c r="FI18" s="9">
        <v>3.6949999999999998</v>
      </c>
      <c r="FJ18" s="9">
        <v>16.835000000000001</v>
      </c>
      <c r="FK18" s="9">
        <v>8.4049999999999994</v>
      </c>
      <c r="FL18" s="9">
        <v>2.0680000000000001</v>
      </c>
      <c r="FM18" s="9">
        <v>6.3369999999999997</v>
      </c>
      <c r="FN18" s="9">
        <v>109.95099999999999</v>
      </c>
      <c r="FO18" s="9">
        <v>54.162999999999997</v>
      </c>
      <c r="FP18" s="9">
        <v>55.787999999999997</v>
      </c>
      <c r="FQ18" s="9">
        <v>56.274999999999999</v>
      </c>
      <c r="FR18" s="9">
        <v>27.81</v>
      </c>
      <c r="FS18" s="9">
        <v>28.465</v>
      </c>
      <c r="FT18" s="9">
        <v>151.27099999999999</v>
      </c>
      <c r="FU18" s="9">
        <v>68.712999999999994</v>
      </c>
      <c r="FV18" s="9">
        <v>82.558000000000007</v>
      </c>
      <c r="FW18" s="9">
        <v>1138.982</v>
      </c>
      <c r="FX18" s="9">
        <v>616.45100000000002</v>
      </c>
      <c r="FY18" s="9">
        <v>522.53200000000004</v>
      </c>
      <c r="FZ18" s="9">
        <v>928.70600000000002</v>
      </c>
      <c r="GA18" s="9">
        <v>474.65</v>
      </c>
      <c r="GB18" s="9">
        <v>454.05599999999998</v>
      </c>
      <c r="GC18" s="9">
        <v>867.21600000000001</v>
      </c>
      <c r="GD18" s="9">
        <v>449.72500000000002</v>
      </c>
      <c r="GE18" s="9">
        <v>417.49099999999999</v>
      </c>
      <c r="GF18" s="9">
        <v>32.408999999999999</v>
      </c>
      <c r="GG18" s="9">
        <v>11.510999999999999</v>
      </c>
      <c r="GH18" s="9">
        <v>20.898</v>
      </c>
      <c r="GI18" s="9">
        <v>28.513999999999999</v>
      </c>
      <c r="GJ18" s="9">
        <v>12.848000000000001</v>
      </c>
      <c r="GK18" s="9">
        <v>15.667</v>
      </c>
      <c r="GL18" s="9">
        <v>682.73199999999997</v>
      </c>
      <c r="GM18" s="9">
        <v>360.97199999999998</v>
      </c>
      <c r="GN18" s="9">
        <v>321.76</v>
      </c>
      <c r="GO18" s="9">
        <v>66.534000000000006</v>
      </c>
      <c r="GP18" s="9">
        <v>28.841000000000001</v>
      </c>
      <c r="GQ18" s="9">
        <v>37.692999999999998</v>
      </c>
      <c r="GR18" s="9">
        <v>25.125</v>
      </c>
      <c r="GS18" s="9">
        <v>15.651999999999999</v>
      </c>
      <c r="GT18" s="9">
        <v>9.4730000000000008</v>
      </c>
      <c r="GU18" s="9">
        <v>18.573</v>
      </c>
      <c r="GV18" s="9">
        <v>7.798</v>
      </c>
      <c r="GW18" s="9">
        <v>10.775</v>
      </c>
      <c r="GX18" s="9">
        <v>22.835999999999999</v>
      </c>
      <c r="GY18" s="9">
        <v>5.391</v>
      </c>
      <c r="GZ18" s="9">
        <v>17.445</v>
      </c>
      <c r="HA18" s="9">
        <v>56.72</v>
      </c>
      <c r="HB18" s="9">
        <v>22.562000000000001</v>
      </c>
      <c r="HC18" s="9">
        <v>34.156999999999996</v>
      </c>
      <c r="HD18" s="9">
        <v>18.247</v>
      </c>
      <c r="HE18" s="9">
        <v>15.585000000000001</v>
      </c>
      <c r="HF18" s="9">
        <v>2.6619999999999999</v>
      </c>
      <c r="HG18" s="9">
        <v>16.637</v>
      </c>
      <c r="HH18" s="9">
        <v>2.903</v>
      </c>
      <c r="HI18" s="9">
        <v>13.734</v>
      </c>
      <c r="HJ18" s="9">
        <v>21.835999999999999</v>
      </c>
      <c r="HK18" s="9">
        <v>4.0739999999999998</v>
      </c>
      <c r="HL18" s="9">
        <v>17.762</v>
      </c>
      <c r="HM18" s="9">
        <v>122.72</v>
      </c>
      <c r="HN18" s="9">
        <v>62.274999999999999</v>
      </c>
      <c r="HO18" s="9">
        <v>60.445</v>
      </c>
      <c r="HP18" s="9">
        <v>117.232</v>
      </c>
      <c r="HQ18" s="9">
        <v>64.367000000000004</v>
      </c>
      <c r="HR18" s="9">
        <v>52.865000000000002</v>
      </c>
      <c r="HS18" s="9">
        <v>811.47400000000005</v>
      </c>
      <c r="HT18" s="9">
        <v>410.28300000000002</v>
      </c>
      <c r="HU18" s="9">
        <v>401.19099999999997</v>
      </c>
      <c r="HV18" s="9">
        <v>104.697</v>
      </c>
      <c r="HW18" s="9">
        <v>48.122999999999998</v>
      </c>
      <c r="HX18" s="9">
        <v>56.573</v>
      </c>
      <c r="HY18" s="9">
        <v>824.00900000000001</v>
      </c>
      <c r="HZ18" s="9">
        <v>426.52699999999999</v>
      </c>
      <c r="IA18" s="9">
        <v>397.483</v>
      </c>
      <c r="IB18" s="9">
        <v>167.411</v>
      </c>
      <c r="IC18" s="9">
        <v>85.081000000000003</v>
      </c>
      <c r="ID18" s="9">
        <v>82.331000000000003</v>
      </c>
      <c r="IE18" s="9">
        <v>54.517000000000003</v>
      </c>
      <c r="IF18" s="9">
        <v>27.408999999999999</v>
      </c>
      <c r="IG18" s="9">
        <v>27.108000000000001</v>
      </c>
      <c r="IH18" s="9">
        <v>62.715000000000003</v>
      </c>
      <c r="II18" s="9">
        <v>36.957999999999998</v>
      </c>
      <c r="IJ18" s="9">
        <v>25.757000000000001</v>
      </c>
      <c r="IK18" s="9">
        <v>50.18</v>
      </c>
      <c r="IL18" s="9">
        <v>20.713999999999999</v>
      </c>
      <c r="IM18" s="9">
        <v>29.465</v>
      </c>
      <c r="IN18" s="9">
        <v>761.29499999999996</v>
      </c>
      <c r="IO18" s="9">
        <v>389.56900000000002</v>
      </c>
      <c r="IP18" s="9">
        <v>371.72500000000002</v>
      </c>
      <c r="IQ18" s="9">
        <v>210.27600000000001</v>
      </c>
    </row>
  </sheetData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3302</v>
      </c>
      <c r="C1" s="3" t="s">
        <v>3303</v>
      </c>
      <c r="D1" s="3" t="s">
        <v>3304</v>
      </c>
      <c r="E1" s="3" t="s">
        <v>3305</v>
      </c>
      <c r="F1" s="3" t="s">
        <v>3306</v>
      </c>
      <c r="G1" s="3" t="s">
        <v>3307</v>
      </c>
      <c r="H1" s="3" t="s">
        <v>3308</v>
      </c>
      <c r="I1" s="3" t="s">
        <v>3309</v>
      </c>
      <c r="J1" s="3" t="s">
        <v>3000</v>
      </c>
      <c r="K1" s="3" t="s">
        <v>3001</v>
      </c>
      <c r="L1" s="3" t="s">
        <v>3002</v>
      </c>
      <c r="M1" s="3" t="s">
        <v>3003</v>
      </c>
      <c r="N1" s="3" t="s">
        <v>3004</v>
      </c>
      <c r="O1" s="3" t="s">
        <v>3005</v>
      </c>
      <c r="P1" s="3" t="s">
        <v>3006</v>
      </c>
      <c r="Q1" s="3" t="s">
        <v>3007</v>
      </c>
      <c r="R1" s="3" t="s">
        <v>3008</v>
      </c>
      <c r="S1" s="3" t="s">
        <v>3310</v>
      </c>
      <c r="T1" s="3" t="s">
        <v>3311</v>
      </c>
      <c r="U1" s="3" t="s">
        <v>3312</v>
      </c>
      <c r="V1" s="3" t="s">
        <v>3012</v>
      </c>
      <c r="W1" s="3" t="s">
        <v>3013</v>
      </c>
      <c r="X1" s="3" t="s">
        <v>3014</v>
      </c>
      <c r="Y1" s="3" t="s">
        <v>3015</v>
      </c>
      <c r="Z1" s="3" t="s">
        <v>3016</v>
      </c>
      <c r="AA1" s="3" t="s">
        <v>3017</v>
      </c>
      <c r="AB1" s="3" t="s">
        <v>3018</v>
      </c>
      <c r="AC1" s="3" t="s">
        <v>3019</v>
      </c>
      <c r="AD1" s="3" t="s">
        <v>3020</v>
      </c>
      <c r="AE1" s="3" t="s">
        <v>3021</v>
      </c>
      <c r="AF1" s="3" t="s">
        <v>3022</v>
      </c>
      <c r="AG1" s="3" t="s">
        <v>3023</v>
      </c>
      <c r="AH1" s="3" t="s">
        <v>3313</v>
      </c>
      <c r="AI1" s="3" t="s">
        <v>3314</v>
      </c>
      <c r="AJ1" s="3" t="s">
        <v>3315</v>
      </c>
      <c r="AK1" s="3" t="s">
        <v>3316</v>
      </c>
      <c r="AL1" s="3" t="s">
        <v>3317</v>
      </c>
      <c r="AM1" s="3" t="s">
        <v>3318</v>
      </c>
      <c r="AN1" s="3" t="s">
        <v>3319</v>
      </c>
      <c r="AO1" s="3" t="s">
        <v>3320</v>
      </c>
      <c r="AP1" s="3" t="s">
        <v>3321</v>
      </c>
      <c r="AQ1" s="3" t="s">
        <v>3322</v>
      </c>
      <c r="AR1" s="3" t="s">
        <v>3323</v>
      </c>
      <c r="AS1" s="3" t="s">
        <v>3324</v>
      </c>
      <c r="AT1" s="3" t="s">
        <v>3325</v>
      </c>
      <c r="AU1" s="3" t="s">
        <v>3326</v>
      </c>
      <c r="AV1" s="3" t="s">
        <v>3327</v>
      </c>
      <c r="AW1" s="3" t="s">
        <v>3328</v>
      </c>
      <c r="AX1" s="3" t="s">
        <v>3329</v>
      </c>
      <c r="AY1" s="3" t="s">
        <v>3330</v>
      </c>
      <c r="AZ1" s="3" t="s">
        <v>3331</v>
      </c>
      <c r="BA1" s="3" t="s">
        <v>3332</v>
      </c>
      <c r="BB1" s="3" t="s">
        <v>3333</v>
      </c>
      <c r="BC1" s="3" t="s">
        <v>3334</v>
      </c>
      <c r="BD1" s="3" t="s">
        <v>3335</v>
      </c>
      <c r="BE1" s="3" t="s">
        <v>3336</v>
      </c>
      <c r="BF1" s="3" t="s">
        <v>3337</v>
      </c>
      <c r="BG1" s="3" t="s">
        <v>3338</v>
      </c>
      <c r="BH1" s="3" t="s">
        <v>3339</v>
      </c>
      <c r="BI1" s="3" t="s">
        <v>3340</v>
      </c>
      <c r="BJ1" s="3" t="s">
        <v>3341</v>
      </c>
      <c r="BK1" s="3" t="s">
        <v>3342</v>
      </c>
      <c r="BL1" s="3" t="s">
        <v>3343</v>
      </c>
      <c r="BM1" s="3" t="s">
        <v>3344</v>
      </c>
      <c r="BN1" s="3" t="s">
        <v>3345</v>
      </c>
      <c r="BO1" s="3" t="s">
        <v>3346</v>
      </c>
      <c r="BP1" s="3" t="s">
        <v>3347</v>
      </c>
      <c r="BQ1" s="3" t="s">
        <v>3348</v>
      </c>
      <c r="BR1" s="3" t="s">
        <v>3349</v>
      </c>
      <c r="BS1" s="3" t="s">
        <v>3350</v>
      </c>
      <c r="BT1" s="3" t="s">
        <v>3351</v>
      </c>
      <c r="BU1" s="3" t="s">
        <v>3352</v>
      </c>
      <c r="BV1" s="3" t="s">
        <v>3353</v>
      </c>
      <c r="BW1" s="3" t="s">
        <v>3354</v>
      </c>
      <c r="BX1" s="3" t="s">
        <v>3355</v>
      </c>
      <c r="BY1" s="3" t="s">
        <v>3356</v>
      </c>
      <c r="BZ1" s="3" t="s">
        <v>3357</v>
      </c>
      <c r="CA1" s="3" t="s">
        <v>3358</v>
      </c>
      <c r="CB1" s="3" t="s">
        <v>3359</v>
      </c>
      <c r="CC1" s="3" t="s">
        <v>3360</v>
      </c>
      <c r="CD1" s="3" t="s">
        <v>3361</v>
      </c>
      <c r="CE1" s="3" t="s">
        <v>3362</v>
      </c>
      <c r="CF1" s="3" t="s">
        <v>3363</v>
      </c>
      <c r="CG1" s="3" t="s">
        <v>3364</v>
      </c>
      <c r="CH1" s="3" t="s">
        <v>3365</v>
      </c>
      <c r="CI1" s="3" t="s">
        <v>3366</v>
      </c>
      <c r="CJ1" s="3" t="s">
        <v>3367</v>
      </c>
      <c r="CK1" s="3" t="s">
        <v>3368</v>
      </c>
      <c r="CL1" s="3" t="s">
        <v>3369</v>
      </c>
      <c r="CM1" s="3" t="s">
        <v>3370</v>
      </c>
      <c r="CN1" s="3" t="s">
        <v>3371</v>
      </c>
      <c r="CO1" s="3" t="s">
        <v>3372</v>
      </c>
      <c r="CP1" s="3" t="s">
        <v>3373</v>
      </c>
      <c r="CQ1" s="3" t="s">
        <v>3374</v>
      </c>
      <c r="CR1" s="3" t="s">
        <v>3375</v>
      </c>
      <c r="CS1" s="3" t="s">
        <v>3376</v>
      </c>
      <c r="CT1" s="3" t="s">
        <v>3377</v>
      </c>
      <c r="CU1" s="3" t="s">
        <v>3378</v>
      </c>
      <c r="CV1" s="3" t="s">
        <v>3379</v>
      </c>
      <c r="CW1" s="3" t="s">
        <v>3380</v>
      </c>
      <c r="CX1" s="3" t="s">
        <v>3381</v>
      </c>
      <c r="CY1" s="3" t="s">
        <v>3382</v>
      </c>
      <c r="CZ1" s="3" t="s">
        <v>3383</v>
      </c>
      <c r="DA1" s="3" t="s">
        <v>3384</v>
      </c>
      <c r="DB1" s="3" t="s">
        <v>3385</v>
      </c>
      <c r="DC1" s="3" t="s">
        <v>3386</v>
      </c>
      <c r="DD1" s="3" t="s">
        <v>3387</v>
      </c>
      <c r="DE1" s="3" t="s">
        <v>3388</v>
      </c>
      <c r="DF1" s="3" t="s">
        <v>3389</v>
      </c>
      <c r="DG1" s="3" t="s">
        <v>3390</v>
      </c>
      <c r="DH1" s="3" t="s">
        <v>3391</v>
      </c>
      <c r="DI1" s="3" t="s">
        <v>3392</v>
      </c>
      <c r="DJ1" s="3" t="s">
        <v>3393</v>
      </c>
      <c r="DK1" s="3" t="s">
        <v>3394</v>
      </c>
      <c r="DL1" s="3" t="s">
        <v>3395</v>
      </c>
      <c r="DM1" s="3" t="s">
        <v>3396</v>
      </c>
      <c r="DN1" s="3" t="s">
        <v>3397</v>
      </c>
      <c r="DO1" s="3" t="s">
        <v>3398</v>
      </c>
      <c r="DP1" s="3" t="s">
        <v>3399</v>
      </c>
      <c r="DQ1" s="3" t="s">
        <v>3400</v>
      </c>
      <c r="DR1" s="3" t="s">
        <v>3401</v>
      </c>
      <c r="DS1" s="3" t="s">
        <v>3402</v>
      </c>
      <c r="DT1" s="3" t="s">
        <v>3403</v>
      </c>
      <c r="DU1" s="3" t="s">
        <v>3404</v>
      </c>
      <c r="DV1" s="3" t="s">
        <v>3405</v>
      </c>
      <c r="DW1" s="3" t="s">
        <v>3406</v>
      </c>
      <c r="DX1" s="3" t="s">
        <v>3407</v>
      </c>
      <c r="DY1" s="3" t="s">
        <v>3408</v>
      </c>
      <c r="DZ1" s="3" t="s">
        <v>3409</v>
      </c>
      <c r="EA1" s="3" t="s">
        <v>3410</v>
      </c>
      <c r="EB1" s="3" t="s">
        <v>3411</v>
      </c>
      <c r="EC1" s="3" t="s">
        <v>3412</v>
      </c>
      <c r="ED1" s="3" t="s">
        <v>3413</v>
      </c>
      <c r="EE1" s="3" t="s">
        <v>3414</v>
      </c>
      <c r="EF1" s="3" t="s">
        <v>3415</v>
      </c>
      <c r="EG1" s="3" t="s">
        <v>3416</v>
      </c>
      <c r="EH1" s="3" t="s">
        <v>3417</v>
      </c>
      <c r="EI1" s="3" t="s">
        <v>3418</v>
      </c>
      <c r="EJ1" s="3" t="s">
        <v>3419</v>
      </c>
      <c r="EK1" s="3" t="s">
        <v>3420</v>
      </c>
      <c r="EL1" s="3" t="s">
        <v>3421</v>
      </c>
      <c r="EM1" s="3" t="s">
        <v>3422</v>
      </c>
      <c r="EN1" s="3" t="s">
        <v>3423</v>
      </c>
      <c r="EO1" s="3" t="s">
        <v>3424</v>
      </c>
      <c r="EP1" s="3" t="s">
        <v>3425</v>
      </c>
      <c r="EQ1" s="3" t="s">
        <v>3426</v>
      </c>
      <c r="ER1" s="3" t="s">
        <v>3427</v>
      </c>
      <c r="ES1" s="3" t="s">
        <v>3428</v>
      </c>
      <c r="ET1" s="3" t="s">
        <v>3429</v>
      </c>
      <c r="EU1" s="3" t="s">
        <v>3430</v>
      </c>
      <c r="EV1" s="3" t="s">
        <v>3431</v>
      </c>
      <c r="EW1" s="3" t="s">
        <v>3432</v>
      </c>
      <c r="EX1" s="3" t="s">
        <v>3433</v>
      </c>
      <c r="EY1" s="3" t="s">
        <v>3434</v>
      </c>
      <c r="EZ1" s="3" t="s">
        <v>3435</v>
      </c>
      <c r="FA1" s="3" t="s">
        <v>3436</v>
      </c>
      <c r="FB1" s="3" t="s">
        <v>3437</v>
      </c>
      <c r="FC1" s="3" t="s">
        <v>3438</v>
      </c>
      <c r="FD1" s="3" t="s">
        <v>3439</v>
      </c>
      <c r="FE1" s="3" t="s">
        <v>3440</v>
      </c>
      <c r="FF1" s="3" t="s">
        <v>3441</v>
      </c>
      <c r="FG1" s="3" t="s">
        <v>3442</v>
      </c>
      <c r="FH1" s="3" t="s">
        <v>3443</v>
      </c>
      <c r="FI1" s="3" t="s">
        <v>3444</v>
      </c>
      <c r="FJ1" s="3" t="s">
        <v>3445</v>
      </c>
      <c r="FK1" s="3" t="s">
        <v>3446</v>
      </c>
      <c r="FL1" s="3" t="s">
        <v>3447</v>
      </c>
      <c r="FM1" s="3" t="s">
        <v>3448</v>
      </c>
      <c r="FN1" s="3" t="s">
        <v>3449</v>
      </c>
      <c r="FO1" s="3" t="s">
        <v>3450</v>
      </c>
      <c r="FP1" s="3" t="s">
        <v>3391</v>
      </c>
      <c r="FQ1" s="3" t="s">
        <v>3392</v>
      </c>
      <c r="FR1" s="3" t="s">
        <v>3393</v>
      </c>
      <c r="FS1" s="3" t="s">
        <v>3394</v>
      </c>
      <c r="FT1" s="3" t="s">
        <v>3395</v>
      </c>
      <c r="FU1" s="3" t="s">
        <v>3396</v>
      </c>
      <c r="FV1" s="3" t="s">
        <v>3397</v>
      </c>
      <c r="FW1" s="3" t="s">
        <v>3398</v>
      </c>
      <c r="FX1" s="3" t="s">
        <v>3399</v>
      </c>
      <c r="FY1" s="3" t="s">
        <v>3451</v>
      </c>
      <c r="FZ1" s="3" t="s">
        <v>3452</v>
      </c>
      <c r="GA1" s="3" t="s">
        <v>3453</v>
      </c>
      <c r="GB1" s="3" t="s">
        <v>3403</v>
      </c>
      <c r="GC1" s="3" t="s">
        <v>3404</v>
      </c>
      <c r="GD1" s="3" t="s">
        <v>3405</v>
      </c>
      <c r="GE1" s="3" t="s">
        <v>3406</v>
      </c>
      <c r="GF1" s="3" t="s">
        <v>3407</v>
      </c>
      <c r="GG1" s="3" t="s">
        <v>3408</v>
      </c>
      <c r="GH1" s="3" t="s">
        <v>3409</v>
      </c>
      <c r="GI1" s="3" t="s">
        <v>3410</v>
      </c>
      <c r="GJ1" s="3" t="s">
        <v>3411</v>
      </c>
      <c r="GK1" s="3" t="s">
        <v>3412</v>
      </c>
      <c r="GL1" s="3" t="s">
        <v>3413</v>
      </c>
      <c r="GM1" s="3" t="s">
        <v>3414</v>
      </c>
      <c r="GN1" s="3" t="s">
        <v>3454</v>
      </c>
      <c r="GO1" s="3" t="s">
        <v>3455</v>
      </c>
      <c r="GP1" s="3" t="s">
        <v>3456</v>
      </c>
      <c r="GQ1" s="3" t="s">
        <v>3457</v>
      </c>
      <c r="GR1" s="3" t="s">
        <v>3458</v>
      </c>
      <c r="GS1" s="3" t="s">
        <v>3459</v>
      </c>
      <c r="GT1" s="3" t="s">
        <v>3460</v>
      </c>
      <c r="GU1" s="3" t="s">
        <v>3461</v>
      </c>
      <c r="GV1" s="3" t="s">
        <v>3462</v>
      </c>
      <c r="GW1" s="3" t="s">
        <v>3463</v>
      </c>
      <c r="GX1" s="3" t="s">
        <v>3464</v>
      </c>
      <c r="GY1" s="3" t="s">
        <v>3465</v>
      </c>
      <c r="GZ1" s="3" t="s">
        <v>3466</v>
      </c>
      <c r="HA1" s="3" t="s">
        <v>3467</v>
      </c>
      <c r="HB1" s="3" t="s">
        <v>3468</v>
      </c>
      <c r="HC1" s="3" t="s">
        <v>3469</v>
      </c>
      <c r="HD1" s="3" t="s">
        <v>3470</v>
      </c>
      <c r="HE1" s="3" t="s">
        <v>3471</v>
      </c>
      <c r="HF1" s="3" t="s">
        <v>3472</v>
      </c>
      <c r="HG1" s="3" t="s">
        <v>3473</v>
      </c>
      <c r="HH1" s="3" t="s">
        <v>3474</v>
      </c>
      <c r="HI1" s="3" t="s">
        <v>3475</v>
      </c>
      <c r="HJ1" s="3" t="s">
        <v>3476</v>
      </c>
      <c r="HK1" s="3" t="s">
        <v>3477</v>
      </c>
      <c r="HL1" s="3" t="s">
        <v>3478</v>
      </c>
      <c r="HM1" s="3" t="s">
        <v>3479</v>
      </c>
      <c r="HN1" s="3" t="s">
        <v>3480</v>
      </c>
      <c r="HO1" s="3" t="s">
        <v>3481</v>
      </c>
      <c r="HP1" s="3" t="s">
        <v>3482</v>
      </c>
      <c r="HQ1" s="3" t="s">
        <v>3483</v>
      </c>
      <c r="HR1" s="3" t="s">
        <v>3484</v>
      </c>
      <c r="HS1" s="3" t="s">
        <v>3485</v>
      </c>
      <c r="HT1" s="3" t="s">
        <v>3486</v>
      </c>
      <c r="HU1" s="3" t="s">
        <v>3487</v>
      </c>
      <c r="HV1" s="3" t="s">
        <v>3488</v>
      </c>
      <c r="HW1" s="3" t="s">
        <v>3489</v>
      </c>
      <c r="HX1" s="3" t="s">
        <v>3490</v>
      </c>
      <c r="HY1" s="3" t="s">
        <v>3491</v>
      </c>
      <c r="HZ1" s="3" t="s">
        <v>3492</v>
      </c>
      <c r="IA1" s="3" t="s">
        <v>3493</v>
      </c>
      <c r="IB1" s="3" t="s">
        <v>3494</v>
      </c>
      <c r="IC1" s="3" t="s">
        <v>3495</v>
      </c>
      <c r="ID1" s="3" t="s">
        <v>3496</v>
      </c>
      <c r="IE1" s="3" t="s">
        <v>3497</v>
      </c>
      <c r="IF1" s="3" t="s">
        <v>3498</v>
      </c>
      <c r="IG1" s="3" t="s">
        <v>3499</v>
      </c>
      <c r="IH1" s="3" t="s">
        <v>3500</v>
      </c>
      <c r="II1" s="3" t="s">
        <v>3501</v>
      </c>
      <c r="IJ1" s="3" t="s">
        <v>3502</v>
      </c>
      <c r="IK1" s="3" t="s">
        <v>3503</v>
      </c>
      <c r="IL1" s="3" t="s">
        <v>3504</v>
      </c>
      <c r="IM1" s="3" t="s">
        <v>3505</v>
      </c>
      <c r="IN1" s="3" t="s">
        <v>3506</v>
      </c>
      <c r="IO1" s="3" t="s">
        <v>3507</v>
      </c>
      <c r="IP1" s="3" t="s">
        <v>3508</v>
      </c>
      <c r="IQ1" s="3" t="s">
        <v>3509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3510</v>
      </c>
      <c r="C10" s="8" t="s">
        <v>3511</v>
      </c>
      <c r="D10" s="8" t="s">
        <v>3512</v>
      </c>
      <c r="E10" s="8" t="s">
        <v>3513</v>
      </c>
      <c r="F10" s="8" t="s">
        <v>3514</v>
      </c>
      <c r="G10" s="8" t="s">
        <v>3515</v>
      </c>
      <c r="H10" s="8" t="s">
        <v>3516</v>
      </c>
      <c r="I10" s="8" t="s">
        <v>3517</v>
      </c>
      <c r="J10" s="8" t="s">
        <v>3518</v>
      </c>
      <c r="K10" s="8" t="s">
        <v>3519</v>
      </c>
      <c r="L10" s="8" t="s">
        <v>3520</v>
      </c>
      <c r="M10" s="8" t="s">
        <v>3521</v>
      </c>
      <c r="N10" s="8" t="s">
        <v>3522</v>
      </c>
      <c r="O10" s="8" t="s">
        <v>3523</v>
      </c>
      <c r="P10" s="8" t="s">
        <v>3524</v>
      </c>
      <c r="Q10" s="8" t="s">
        <v>3525</v>
      </c>
      <c r="R10" s="8" t="s">
        <v>3526</v>
      </c>
      <c r="S10" s="8" t="s">
        <v>3527</v>
      </c>
      <c r="T10" s="8" t="s">
        <v>3528</v>
      </c>
      <c r="U10" s="8" t="s">
        <v>3529</v>
      </c>
      <c r="V10" s="8" t="s">
        <v>3530</v>
      </c>
      <c r="W10" s="8" t="s">
        <v>3531</v>
      </c>
      <c r="X10" s="8" t="s">
        <v>3532</v>
      </c>
      <c r="Y10" s="8" t="s">
        <v>3533</v>
      </c>
      <c r="Z10" s="8" t="s">
        <v>3534</v>
      </c>
      <c r="AA10" s="8" t="s">
        <v>3535</v>
      </c>
      <c r="AB10" s="8" t="s">
        <v>3536</v>
      </c>
      <c r="AC10" s="8" t="s">
        <v>3537</v>
      </c>
      <c r="AD10" s="8" t="s">
        <v>3538</v>
      </c>
      <c r="AE10" s="8" t="s">
        <v>3539</v>
      </c>
      <c r="AF10" s="8" t="s">
        <v>3540</v>
      </c>
      <c r="AG10" s="8" t="s">
        <v>3541</v>
      </c>
      <c r="AH10" s="8" t="s">
        <v>3542</v>
      </c>
      <c r="AI10" s="8" t="s">
        <v>3543</v>
      </c>
      <c r="AJ10" s="8" t="s">
        <v>3544</v>
      </c>
      <c r="AK10" s="8" t="s">
        <v>3545</v>
      </c>
      <c r="AL10" s="8" t="s">
        <v>3546</v>
      </c>
      <c r="AM10" s="8" t="s">
        <v>3547</v>
      </c>
      <c r="AN10" s="8" t="s">
        <v>3548</v>
      </c>
      <c r="AO10" s="8" t="s">
        <v>3549</v>
      </c>
      <c r="AP10" s="8" t="s">
        <v>3550</v>
      </c>
      <c r="AQ10" s="8" t="s">
        <v>3551</v>
      </c>
      <c r="AR10" s="8" t="s">
        <v>3552</v>
      </c>
      <c r="AS10" s="8" t="s">
        <v>3553</v>
      </c>
      <c r="AT10" s="8" t="s">
        <v>3554</v>
      </c>
      <c r="AU10" s="8" t="s">
        <v>3555</v>
      </c>
      <c r="AV10" s="8" t="s">
        <v>3556</v>
      </c>
      <c r="AW10" s="8" t="s">
        <v>3557</v>
      </c>
      <c r="AX10" s="8" t="s">
        <v>3558</v>
      </c>
      <c r="AY10" s="8" t="s">
        <v>3559</v>
      </c>
      <c r="AZ10" s="8" t="s">
        <v>3560</v>
      </c>
      <c r="BA10" s="8" t="s">
        <v>3561</v>
      </c>
      <c r="BB10" s="8" t="s">
        <v>3562</v>
      </c>
      <c r="BC10" s="8" t="s">
        <v>3563</v>
      </c>
      <c r="BD10" s="8" t="s">
        <v>3564</v>
      </c>
      <c r="BE10" s="8" t="s">
        <v>3565</v>
      </c>
      <c r="BF10" s="8" t="s">
        <v>3566</v>
      </c>
      <c r="BG10" s="8" t="s">
        <v>3567</v>
      </c>
      <c r="BH10" s="8" t="s">
        <v>3568</v>
      </c>
      <c r="BI10" s="8" t="s">
        <v>3569</v>
      </c>
      <c r="BJ10" s="8" t="s">
        <v>3570</v>
      </c>
      <c r="BK10" s="8" t="s">
        <v>3571</v>
      </c>
      <c r="BL10" s="8" t="s">
        <v>3572</v>
      </c>
      <c r="BM10" s="8" t="s">
        <v>3573</v>
      </c>
      <c r="BN10" s="8" t="s">
        <v>3574</v>
      </c>
      <c r="BO10" s="8" t="s">
        <v>3575</v>
      </c>
      <c r="BP10" s="8" t="s">
        <v>3576</v>
      </c>
      <c r="BQ10" s="8" t="s">
        <v>3577</v>
      </c>
      <c r="BR10" s="8" t="s">
        <v>3578</v>
      </c>
      <c r="BS10" s="8" t="s">
        <v>3579</v>
      </c>
      <c r="BT10" s="8" t="s">
        <v>3580</v>
      </c>
      <c r="BU10" s="8" t="s">
        <v>3581</v>
      </c>
      <c r="BV10" s="8" t="s">
        <v>3582</v>
      </c>
      <c r="BW10" s="8" t="s">
        <v>3583</v>
      </c>
      <c r="BX10" s="8" t="s">
        <v>3584</v>
      </c>
      <c r="BY10" s="8" t="s">
        <v>3585</v>
      </c>
      <c r="BZ10" s="8" t="s">
        <v>3586</v>
      </c>
      <c r="CA10" s="8" t="s">
        <v>3587</v>
      </c>
      <c r="CB10" s="8" t="s">
        <v>3588</v>
      </c>
      <c r="CC10" s="8" t="s">
        <v>3589</v>
      </c>
      <c r="CD10" s="8" t="s">
        <v>3590</v>
      </c>
      <c r="CE10" s="8" t="s">
        <v>3591</v>
      </c>
      <c r="CF10" s="8" t="s">
        <v>3592</v>
      </c>
      <c r="CG10" s="8" t="s">
        <v>3593</v>
      </c>
      <c r="CH10" s="8" t="s">
        <v>3594</v>
      </c>
      <c r="CI10" s="8" t="s">
        <v>3595</v>
      </c>
      <c r="CJ10" s="8" t="s">
        <v>3596</v>
      </c>
      <c r="CK10" s="8" t="s">
        <v>3597</v>
      </c>
      <c r="CL10" s="8" t="s">
        <v>3598</v>
      </c>
      <c r="CM10" s="8" t="s">
        <v>3599</v>
      </c>
      <c r="CN10" s="8" t="s">
        <v>3600</v>
      </c>
      <c r="CO10" s="8" t="s">
        <v>3601</v>
      </c>
      <c r="CP10" s="8" t="s">
        <v>3602</v>
      </c>
      <c r="CQ10" s="8" t="s">
        <v>3603</v>
      </c>
      <c r="CR10" s="8" t="s">
        <v>3604</v>
      </c>
      <c r="CS10" s="8" t="s">
        <v>3605</v>
      </c>
      <c r="CT10" s="8" t="s">
        <v>3606</v>
      </c>
      <c r="CU10" s="8" t="s">
        <v>3607</v>
      </c>
      <c r="CV10" s="8" t="s">
        <v>3608</v>
      </c>
      <c r="CW10" s="8" t="s">
        <v>3609</v>
      </c>
      <c r="CX10" s="8" t="s">
        <v>3610</v>
      </c>
      <c r="CY10" s="8" t="s">
        <v>3611</v>
      </c>
      <c r="CZ10" s="8" t="s">
        <v>3612</v>
      </c>
      <c r="DA10" s="8" t="s">
        <v>3613</v>
      </c>
      <c r="DB10" s="8" t="s">
        <v>3614</v>
      </c>
      <c r="DC10" s="8" t="s">
        <v>3615</v>
      </c>
      <c r="DD10" s="8" t="s">
        <v>3616</v>
      </c>
      <c r="DE10" s="8" t="s">
        <v>3617</v>
      </c>
      <c r="DF10" s="8" t="s">
        <v>3618</v>
      </c>
      <c r="DG10" s="8" t="s">
        <v>3619</v>
      </c>
      <c r="DH10" s="8" t="s">
        <v>3620</v>
      </c>
      <c r="DI10" s="8" t="s">
        <v>3621</v>
      </c>
      <c r="DJ10" s="8" t="s">
        <v>3622</v>
      </c>
      <c r="DK10" s="8" t="s">
        <v>3623</v>
      </c>
      <c r="DL10" s="8" t="s">
        <v>3624</v>
      </c>
      <c r="DM10" s="8" t="s">
        <v>3625</v>
      </c>
      <c r="DN10" s="8" t="s">
        <v>3626</v>
      </c>
      <c r="DO10" s="8" t="s">
        <v>3627</v>
      </c>
      <c r="DP10" s="8" t="s">
        <v>3628</v>
      </c>
      <c r="DQ10" s="8" t="s">
        <v>3629</v>
      </c>
      <c r="DR10" s="8" t="s">
        <v>3630</v>
      </c>
      <c r="DS10" s="8" t="s">
        <v>3631</v>
      </c>
      <c r="DT10" s="8" t="s">
        <v>3632</v>
      </c>
      <c r="DU10" s="8" t="s">
        <v>3633</v>
      </c>
      <c r="DV10" s="8" t="s">
        <v>3634</v>
      </c>
      <c r="DW10" s="8" t="s">
        <v>3635</v>
      </c>
      <c r="DX10" s="8" t="s">
        <v>3636</v>
      </c>
      <c r="DY10" s="8" t="s">
        <v>3637</v>
      </c>
      <c r="DZ10" s="8" t="s">
        <v>3638</v>
      </c>
      <c r="EA10" s="8" t="s">
        <v>3639</v>
      </c>
      <c r="EB10" s="8" t="s">
        <v>3640</v>
      </c>
      <c r="EC10" s="8" t="s">
        <v>3641</v>
      </c>
      <c r="ED10" s="8" t="s">
        <v>3642</v>
      </c>
      <c r="EE10" s="8" t="s">
        <v>3643</v>
      </c>
      <c r="EF10" s="8" t="s">
        <v>3644</v>
      </c>
      <c r="EG10" s="8" t="s">
        <v>3645</v>
      </c>
      <c r="EH10" s="8" t="s">
        <v>3646</v>
      </c>
      <c r="EI10" s="8" t="s">
        <v>3647</v>
      </c>
      <c r="EJ10" s="8" t="s">
        <v>3648</v>
      </c>
      <c r="EK10" s="8" t="s">
        <v>3649</v>
      </c>
      <c r="EL10" s="8" t="s">
        <v>3650</v>
      </c>
      <c r="EM10" s="8" t="s">
        <v>3651</v>
      </c>
      <c r="EN10" s="8" t="s">
        <v>3652</v>
      </c>
      <c r="EO10" s="8" t="s">
        <v>3653</v>
      </c>
      <c r="EP10" s="8" t="s">
        <v>3654</v>
      </c>
      <c r="EQ10" s="8" t="s">
        <v>3655</v>
      </c>
      <c r="ER10" s="8" t="s">
        <v>3656</v>
      </c>
      <c r="ES10" s="8" t="s">
        <v>3657</v>
      </c>
      <c r="ET10" s="8" t="s">
        <v>3658</v>
      </c>
      <c r="EU10" s="8" t="s">
        <v>3659</v>
      </c>
      <c r="EV10" s="8" t="s">
        <v>3660</v>
      </c>
      <c r="EW10" s="8" t="s">
        <v>3661</v>
      </c>
      <c r="EX10" s="8" t="s">
        <v>3662</v>
      </c>
      <c r="EY10" s="8" t="s">
        <v>3663</v>
      </c>
      <c r="EZ10" s="8" t="s">
        <v>3664</v>
      </c>
      <c r="FA10" s="8" t="s">
        <v>3665</v>
      </c>
      <c r="FB10" s="8" t="s">
        <v>3666</v>
      </c>
      <c r="FC10" s="8" t="s">
        <v>3667</v>
      </c>
      <c r="FD10" s="8" t="s">
        <v>3668</v>
      </c>
      <c r="FE10" s="8" t="s">
        <v>3669</v>
      </c>
      <c r="FF10" s="8" t="s">
        <v>3670</v>
      </c>
      <c r="FG10" s="8" t="s">
        <v>3671</v>
      </c>
      <c r="FH10" s="8" t="s">
        <v>3672</v>
      </c>
      <c r="FI10" s="8" t="s">
        <v>3673</v>
      </c>
      <c r="FJ10" s="8" t="s">
        <v>3674</v>
      </c>
      <c r="FK10" s="8" t="s">
        <v>3675</v>
      </c>
      <c r="FL10" s="8" t="s">
        <v>3676</v>
      </c>
      <c r="FM10" s="8" t="s">
        <v>3677</v>
      </c>
      <c r="FN10" s="8" t="s">
        <v>3678</v>
      </c>
      <c r="FO10" s="8" t="s">
        <v>3679</v>
      </c>
      <c r="FP10" s="8" t="s">
        <v>3680</v>
      </c>
      <c r="FQ10" s="8" t="s">
        <v>3681</v>
      </c>
      <c r="FR10" s="8" t="s">
        <v>3682</v>
      </c>
      <c r="FS10" s="8" t="s">
        <v>3683</v>
      </c>
      <c r="FT10" s="8" t="s">
        <v>3684</v>
      </c>
      <c r="FU10" s="8" t="s">
        <v>3685</v>
      </c>
      <c r="FV10" s="8" t="s">
        <v>3686</v>
      </c>
      <c r="FW10" s="8" t="s">
        <v>3687</v>
      </c>
      <c r="FX10" s="8" t="s">
        <v>3688</v>
      </c>
      <c r="FY10" s="8" t="s">
        <v>3689</v>
      </c>
      <c r="FZ10" s="8" t="s">
        <v>3690</v>
      </c>
      <c r="GA10" s="8" t="s">
        <v>3691</v>
      </c>
      <c r="GB10" s="8" t="s">
        <v>3692</v>
      </c>
      <c r="GC10" s="8" t="s">
        <v>3693</v>
      </c>
      <c r="GD10" s="8" t="s">
        <v>3694</v>
      </c>
      <c r="GE10" s="8" t="s">
        <v>3695</v>
      </c>
      <c r="GF10" s="8" t="s">
        <v>3696</v>
      </c>
      <c r="GG10" s="8" t="s">
        <v>3697</v>
      </c>
      <c r="GH10" s="8" t="s">
        <v>3698</v>
      </c>
      <c r="GI10" s="8" t="s">
        <v>3699</v>
      </c>
      <c r="GJ10" s="8" t="s">
        <v>3700</v>
      </c>
      <c r="GK10" s="8" t="s">
        <v>3701</v>
      </c>
      <c r="GL10" s="8" t="s">
        <v>3702</v>
      </c>
      <c r="GM10" s="8" t="s">
        <v>3703</v>
      </c>
      <c r="GN10" s="8" t="s">
        <v>3704</v>
      </c>
      <c r="GO10" s="8" t="s">
        <v>3705</v>
      </c>
      <c r="GP10" s="8" t="s">
        <v>3706</v>
      </c>
      <c r="GQ10" s="8" t="s">
        <v>3707</v>
      </c>
      <c r="GR10" s="8" t="s">
        <v>3708</v>
      </c>
      <c r="GS10" s="8" t="s">
        <v>3709</v>
      </c>
      <c r="GT10" s="8" t="s">
        <v>3710</v>
      </c>
      <c r="GU10" s="8" t="s">
        <v>3711</v>
      </c>
      <c r="GV10" s="8" t="s">
        <v>3712</v>
      </c>
      <c r="GW10" s="8" t="s">
        <v>3713</v>
      </c>
      <c r="GX10" s="8" t="s">
        <v>3714</v>
      </c>
      <c r="GY10" s="8" t="s">
        <v>3715</v>
      </c>
      <c r="GZ10" s="8" t="s">
        <v>3716</v>
      </c>
      <c r="HA10" s="8" t="s">
        <v>3717</v>
      </c>
      <c r="HB10" s="8" t="s">
        <v>3718</v>
      </c>
      <c r="HC10" s="8" t="s">
        <v>3719</v>
      </c>
      <c r="HD10" s="8" t="s">
        <v>3720</v>
      </c>
      <c r="HE10" s="8" t="s">
        <v>3721</v>
      </c>
      <c r="HF10" s="8" t="s">
        <v>3722</v>
      </c>
      <c r="HG10" s="8" t="s">
        <v>3723</v>
      </c>
      <c r="HH10" s="8" t="s">
        <v>3724</v>
      </c>
      <c r="HI10" s="8" t="s">
        <v>3725</v>
      </c>
      <c r="HJ10" s="8" t="s">
        <v>3726</v>
      </c>
      <c r="HK10" s="8" t="s">
        <v>3727</v>
      </c>
      <c r="HL10" s="8" t="s">
        <v>3728</v>
      </c>
      <c r="HM10" s="8" t="s">
        <v>3729</v>
      </c>
      <c r="HN10" s="8" t="s">
        <v>3730</v>
      </c>
      <c r="HO10" s="8" t="s">
        <v>3731</v>
      </c>
      <c r="HP10" s="8" t="s">
        <v>3732</v>
      </c>
      <c r="HQ10" s="8" t="s">
        <v>3733</v>
      </c>
      <c r="HR10" s="8" t="s">
        <v>3734</v>
      </c>
      <c r="HS10" s="8" t="s">
        <v>3735</v>
      </c>
      <c r="HT10" s="8" t="s">
        <v>3736</v>
      </c>
      <c r="HU10" s="8" t="s">
        <v>3737</v>
      </c>
      <c r="HV10" s="8" t="s">
        <v>3738</v>
      </c>
      <c r="HW10" s="8" t="s">
        <v>3739</v>
      </c>
      <c r="HX10" s="8" t="s">
        <v>3740</v>
      </c>
      <c r="HY10" s="8" t="s">
        <v>3741</v>
      </c>
      <c r="HZ10" s="8" t="s">
        <v>3742</v>
      </c>
      <c r="IA10" s="8" t="s">
        <v>3743</v>
      </c>
      <c r="IB10" s="8" t="s">
        <v>3744</v>
      </c>
      <c r="IC10" s="8" t="s">
        <v>3745</v>
      </c>
      <c r="ID10" s="8" t="s">
        <v>3746</v>
      </c>
      <c r="IE10" s="8" t="s">
        <v>3747</v>
      </c>
      <c r="IF10" s="8" t="s">
        <v>3748</v>
      </c>
      <c r="IG10" s="8" t="s">
        <v>3749</v>
      </c>
      <c r="IH10" s="8" t="s">
        <v>3750</v>
      </c>
      <c r="II10" s="8" t="s">
        <v>3751</v>
      </c>
      <c r="IJ10" s="8" t="s">
        <v>3752</v>
      </c>
      <c r="IK10" s="8" t="s">
        <v>3753</v>
      </c>
      <c r="IL10" s="8" t="s">
        <v>3754</v>
      </c>
      <c r="IM10" s="8" t="s">
        <v>3755</v>
      </c>
      <c r="IN10" s="8" t="s">
        <v>3756</v>
      </c>
      <c r="IO10" s="8" t="s">
        <v>3757</v>
      </c>
      <c r="IP10" s="8" t="s">
        <v>3758</v>
      </c>
      <c r="IQ10" s="8" t="s">
        <v>3759</v>
      </c>
    </row>
    <row r="11" spans="1:251">
      <c r="A11" s="10">
        <v>42036</v>
      </c>
      <c r="B11" s="9">
        <v>130.48500000000001</v>
      </c>
      <c r="C11" s="9">
        <v>68.510999999999996</v>
      </c>
      <c r="D11" s="9">
        <v>119.646</v>
      </c>
      <c r="E11" s="9">
        <v>81.009</v>
      </c>
      <c r="F11" s="9">
        <v>38.637</v>
      </c>
      <c r="G11" s="9">
        <v>6.3460000000000001</v>
      </c>
      <c r="H11" s="9">
        <v>4.1779999999999999</v>
      </c>
      <c r="I11" s="9">
        <v>2.1680000000000001</v>
      </c>
      <c r="J11" s="9">
        <v>3.6160000000000001</v>
      </c>
      <c r="K11" s="9">
        <v>2.88</v>
      </c>
      <c r="L11" s="9">
        <v>0.73499999999999999</v>
      </c>
      <c r="M11" s="9">
        <v>1.7290000000000001</v>
      </c>
      <c r="N11" s="9">
        <v>1.024</v>
      </c>
      <c r="O11" s="9">
        <v>0.70499999999999996</v>
      </c>
      <c r="P11" s="9">
        <v>1.0009999999999999</v>
      </c>
      <c r="Q11" s="9">
        <v>0.27300000000000002</v>
      </c>
      <c r="R11" s="9">
        <v>0.72799999999999998</v>
      </c>
      <c r="S11" s="9">
        <v>8.6189999999999998</v>
      </c>
      <c r="T11" s="9">
        <v>5.3959999999999999</v>
      </c>
      <c r="U11" s="9">
        <v>3.2229999999999999</v>
      </c>
      <c r="V11" s="9">
        <v>2.6549999999999998</v>
      </c>
      <c r="W11" s="9">
        <v>2.2400000000000002</v>
      </c>
      <c r="X11" s="9">
        <v>0.41399999999999998</v>
      </c>
      <c r="Y11" s="9">
        <v>2.57</v>
      </c>
      <c r="Z11" s="9">
        <v>1.8779999999999999</v>
      </c>
      <c r="AA11" s="9">
        <v>0.69199999999999995</v>
      </c>
      <c r="AB11" s="9">
        <v>3.395</v>
      </c>
      <c r="AC11" s="9">
        <v>1.278</v>
      </c>
      <c r="AD11" s="9">
        <v>2.117</v>
      </c>
      <c r="AE11" s="9">
        <v>64.385999999999996</v>
      </c>
      <c r="AF11" s="9">
        <v>39.902000000000001</v>
      </c>
      <c r="AG11" s="9">
        <v>24.484000000000002</v>
      </c>
      <c r="AH11" s="9">
        <v>240.65899999999999</v>
      </c>
      <c r="AI11" s="9">
        <v>127.63800000000001</v>
      </c>
      <c r="AJ11" s="9">
        <v>113.021</v>
      </c>
      <c r="AK11" s="9">
        <v>35.112000000000002</v>
      </c>
      <c r="AL11" s="9">
        <v>17.745000000000001</v>
      </c>
      <c r="AM11" s="9">
        <v>17.367000000000001</v>
      </c>
      <c r="AN11" s="9">
        <v>16.245000000000001</v>
      </c>
      <c r="AO11" s="9">
        <v>8.5690000000000008</v>
      </c>
      <c r="AP11" s="9">
        <v>7.6760000000000002</v>
      </c>
      <c r="AQ11" s="9">
        <v>6.77</v>
      </c>
      <c r="AR11" s="9">
        <v>3.5110000000000001</v>
      </c>
      <c r="AS11" s="9">
        <v>3.2589999999999999</v>
      </c>
      <c r="AT11" s="9">
        <v>9.4740000000000002</v>
      </c>
      <c r="AU11" s="9">
        <v>5.0570000000000004</v>
      </c>
      <c r="AV11" s="9">
        <v>4.4169999999999998</v>
      </c>
      <c r="AW11" s="9">
        <v>7.99</v>
      </c>
      <c r="AX11" s="9">
        <v>5.2539999999999996</v>
      </c>
      <c r="AY11" s="9">
        <v>2.7360000000000002</v>
      </c>
      <c r="AZ11" s="9">
        <v>8.2550000000000008</v>
      </c>
      <c r="BA11" s="9">
        <v>3.3149999999999999</v>
      </c>
      <c r="BB11" s="9">
        <v>4.9400000000000004</v>
      </c>
      <c r="BC11" s="9">
        <v>2.609</v>
      </c>
      <c r="BD11" s="9">
        <v>1.47</v>
      </c>
      <c r="BE11" s="9">
        <v>1.139</v>
      </c>
      <c r="BF11" s="9">
        <v>7.2770000000000001</v>
      </c>
      <c r="BG11" s="9">
        <v>3.8730000000000002</v>
      </c>
      <c r="BH11" s="9">
        <v>3.403</v>
      </c>
      <c r="BI11" s="9">
        <v>3.7749999999999999</v>
      </c>
      <c r="BJ11" s="9">
        <v>2.8380000000000001</v>
      </c>
      <c r="BK11" s="9">
        <v>0.93600000000000005</v>
      </c>
      <c r="BL11" s="9">
        <v>1.4550000000000001</v>
      </c>
      <c r="BM11" s="9">
        <v>0.56299999999999994</v>
      </c>
      <c r="BN11" s="9">
        <v>0.89200000000000002</v>
      </c>
      <c r="BO11" s="9">
        <v>2.0470000000000002</v>
      </c>
      <c r="BP11" s="9">
        <v>0.47199999999999998</v>
      </c>
      <c r="BQ11" s="9">
        <v>1.5740000000000001</v>
      </c>
      <c r="BR11" s="9">
        <v>6.359</v>
      </c>
      <c r="BS11" s="9">
        <v>3.2250000000000001</v>
      </c>
      <c r="BT11" s="9">
        <v>3.1339999999999999</v>
      </c>
      <c r="BU11" s="9">
        <v>2.7970000000000002</v>
      </c>
      <c r="BV11" s="9">
        <v>2.13</v>
      </c>
      <c r="BW11" s="9">
        <v>0.66700000000000004</v>
      </c>
      <c r="BX11" s="9">
        <v>1.8879999999999999</v>
      </c>
      <c r="BY11" s="9">
        <v>0.83699999999999997</v>
      </c>
      <c r="BZ11" s="9">
        <v>1.0509999999999999</v>
      </c>
      <c r="CA11" s="9">
        <v>1.6739999999999999</v>
      </c>
      <c r="CB11" s="9">
        <v>0.25800000000000001</v>
      </c>
      <c r="CC11" s="9">
        <v>1.4159999999999999</v>
      </c>
      <c r="CD11" s="9">
        <v>11.289</v>
      </c>
      <c r="CE11" s="9">
        <v>5.3440000000000003</v>
      </c>
      <c r="CF11" s="9">
        <v>5.9459999999999997</v>
      </c>
      <c r="CG11" s="9">
        <v>4.9560000000000004</v>
      </c>
      <c r="CH11" s="9">
        <v>3.2250000000000001</v>
      </c>
      <c r="CI11" s="9">
        <v>1.73</v>
      </c>
      <c r="CJ11" s="9">
        <v>18.867000000000001</v>
      </c>
      <c r="CK11" s="9">
        <v>9.1769999999999996</v>
      </c>
      <c r="CL11" s="9">
        <v>9.6910000000000007</v>
      </c>
      <c r="CM11" s="9">
        <v>205.547</v>
      </c>
      <c r="CN11" s="9">
        <v>109.892</v>
      </c>
      <c r="CO11" s="9">
        <v>95.655000000000001</v>
      </c>
      <c r="CP11" s="9">
        <v>167.92599999999999</v>
      </c>
      <c r="CQ11" s="9">
        <v>86.096000000000004</v>
      </c>
      <c r="CR11" s="9">
        <v>81.83</v>
      </c>
      <c r="CS11" s="9">
        <v>158.953</v>
      </c>
      <c r="CT11" s="9">
        <v>80.796000000000006</v>
      </c>
      <c r="CU11" s="9">
        <v>78.156999999999996</v>
      </c>
      <c r="CV11" s="9">
        <v>5.242</v>
      </c>
      <c r="CW11" s="9">
        <v>3.01</v>
      </c>
      <c r="CX11" s="9">
        <v>2.2320000000000002</v>
      </c>
      <c r="CY11" s="9">
        <v>3.7309999999999999</v>
      </c>
      <c r="CZ11" s="9">
        <v>2.29</v>
      </c>
      <c r="DA11" s="9">
        <v>1.4410000000000001</v>
      </c>
      <c r="DB11" s="9">
        <v>126.005</v>
      </c>
      <c r="DC11" s="9">
        <v>66.430999999999997</v>
      </c>
      <c r="DD11" s="9">
        <v>59.573999999999998</v>
      </c>
      <c r="DE11" s="9">
        <v>13.103</v>
      </c>
      <c r="DF11" s="9">
        <v>4.0460000000000003</v>
      </c>
      <c r="DG11" s="9">
        <v>9.0570000000000004</v>
      </c>
      <c r="DH11" s="9">
        <v>3.0539999999999998</v>
      </c>
      <c r="DI11" s="9">
        <v>1.8160000000000001</v>
      </c>
      <c r="DJ11" s="9">
        <v>1.2390000000000001</v>
      </c>
      <c r="DK11" s="9">
        <v>2.6040000000000001</v>
      </c>
      <c r="DL11" s="9">
        <v>0.313</v>
      </c>
      <c r="DM11" s="9">
        <v>2.2909999999999999</v>
      </c>
      <c r="DN11" s="9">
        <v>7.4450000000000003</v>
      </c>
      <c r="DO11" s="9">
        <v>1.917</v>
      </c>
      <c r="DP11" s="9">
        <v>5.5279999999999996</v>
      </c>
      <c r="DQ11" s="9">
        <v>8.1999999999999993</v>
      </c>
      <c r="DR11" s="9">
        <v>3.532</v>
      </c>
      <c r="DS11" s="9">
        <v>4.6680000000000001</v>
      </c>
      <c r="DT11" s="9">
        <v>2.613</v>
      </c>
      <c r="DU11" s="9">
        <v>2.2320000000000002</v>
      </c>
      <c r="DV11" s="9">
        <v>0.38100000000000001</v>
      </c>
      <c r="DW11" s="9">
        <v>2.4159999999999999</v>
      </c>
      <c r="DX11" s="9">
        <v>0.54600000000000004</v>
      </c>
      <c r="DY11" s="9">
        <v>1.87</v>
      </c>
      <c r="DZ11" s="9">
        <v>3.1709999999999998</v>
      </c>
      <c r="EA11" s="9">
        <v>0.754</v>
      </c>
      <c r="EB11" s="9">
        <v>2.4169999999999998</v>
      </c>
      <c r="EC11" s="9">
        <v>20.617999999999999</v>
      </c>
      <c r="ED11" s="9">
        <v>12.087</v>
      </c>
      <c r="EE11" s="9">
        <v>8.5310000000000006</v>
      </c>
      <c r="EF11" s="9">
        <v>13.143000000000001</v>
      </c>
      <c r="EG11" s="9">
        <v>7.4290000000000003</v>
      </c>
      <c r="EH11" s="9">
        <v>5.7140000000000004</v>
      </c>
      <c r="EI11" s="9">
        <v>154.78299999999999</v>
      </c>
      <c r="EJ11" s="9">
        <v>78.667000000000002</v>
      </c>
      <c r="EK11" s="9">
        <v>76.116</v>
      </c>
      <c r="EL11" s="9">
        <v>12.084</v>
      </c>
      <c r="EM11" s="9">
        <v>7.1520000000000001</v>
      </c>
      <c r="EN11" s="9">
        <v>4.9320000000000004</v>
      </c>
      <c r="EO11" s="9">
        <v>155.84200000000001</v>
      </c>
      <c r="EP11" s="9">
        <v>78.942999999999998</v>
      </c>
      <c r="EQ11" s="9">
        <v>76.897999999999996</v>
      </c>
      <c r="ER11" s="9">
        <v>21.734999999999999</v>
      </c>
      <c r="ES11" s="9">
        <v>12.433999999999999</v>
      </c>
      <c r="ET11" s="9">
        <v>9.3010000000000002</v>
      </c>
      <c r="EU11" s="9">
        <v>3.492</v>
      </c>
      <c r="EV11" s="9">
        <v>2.1469999999999998</v>
      </c>
      <c r="EW11" s="9">
        <v>1.345</v>
      </c>
      <c r="EX11" s="9">
        <v>9.6509999999999998</v>
      </c>
      <c r="EY11" s="9">
        <v>5.2809999999999997</v>
      </c>
      <c r="EZ11" s="9">
        <v>4.3689999999999998</v>
      </c>
      <c r="FA11" s="9">
        <v>8.5920000000000005</v>
      </c>
      <c r="FB11" s="9">
        <v>5.0049999999999999</v>
      </c>
      <c r="FC11" s="9">
        <v>3.5870000000000002</v>
      </c>
      <c r="FD11" s="9">
        <v>146.191</v>
      </c>
      <c r="FE11" s="9">
        <v>73.662000000000006</v>
      </c>
      <c r="FF11" s="9">
        <v>72.528999999999996</v>
      </c>
      <c r="FG11" s="9">
        <v>37.621000000000002</v>
      </c>
      <c r="FH11" s="9">
        <v>23.795999999999999</v>
      </c>
      <c r="FI11" s="9">
        <v>13.824999999999999</v>
      </c>
      <c r="FJ11" s="9">
        <v>25.224</v>
      </c>
      <c r="FK11" s="9">
        <v>15.75</v>
      </c>
      <c r="FL11" s="9">
        <v>9.4740000000000002</v>
      </c>
      <c r="FM11" s="9">
        <v>1.6439999999999999</v>
      </c>
      <c r="FN11" s="9">
        <v>0.57499999999999996</v>
      </c>
      <c r="FO11" s="9">
        <v>1.069</v>
      </c>
      <c r="FP11" s="9">
        <v>1.093</v>
      </c>
      <c r="FQ11" s="9">
        <v>0.57499999999999996</v>
      </c>
      <c r="FR11" s="9">
        <v>0.51800000000000002</v>
      </c>
      <c r="FS11" s="9">
        <v>0.26900000000000002</v>
      </c>
      <c r="FT11" s="9">
        <v>0</v>
      </c>
      <c r="FU11" s="9">
        <v>0.26900000000000002</v>
      </c>
      <c r="FV11" s="9">
        <v>0.28199999999999997</v>
      </c>
      <c r="FW11" s="9">
        <v>0</v>
      </c>
      <c r="FX11" s="9">
        <v>0.28199999999999997</v>
      </c>
      <c r="FY11" s="9">
        <v>2.286</v>
      </c>
      <c r="FZ11" s="9">
        <v>1.056</v>
      </c>
      <c r="GA11" s="9">
        <v>1.23</v>
      </c>
      <c r="GB11" s="9">
        <v>0.44500000000000001</v>
      </c>
      <c r="GC11" s="9">
        <v>0.35399999999999998</v>
      </c>
      <c r="GD11" s="9">
        <v>9.0999999999999998E-2</v>
      </c>
      <c r="GE11" s="9">
        <v>0.82099999999999995</v>
      </c>
      <c r="GF11" s="9">
        <v>0.43</v>
      </c>
      <c r="GG11" s="9">
        <v>0.39200000000000002</v>
      </c>
      <c r="GH11" s="9">
        <v>1.02</v>
      </c>
      <c r="GI11" s="9">
        <v>0.27200000000000002</v>
      </c>
      <c r="GJ11" s="9">
        <v>0.747</v>
      </c>
      <c r="GK11" s="9">
        <v>8.4670000000000005</v>
      </c>
      <c r="GL11" s="9">
        <v>6.4160000000000004</v>
      </c>
      <c r="GM11" s="9">
        <v>2.0510000000000002</v>
      </c>
      <c r="GN11" s="9">
        <v>129.005</v>
      </c>
      <c r="GO11" s="9">
        <v>69.322000000000003</v>
      </c>
      <c r="GP11" s="9">
        <v>59.683</v>
      </c>
      <c r="GQ11" s="9">
        <v>30.593</v>
      </c>
      <c r="GR11" s="9">
        <v>16.404</v>
      </c>
      <c r="GS11" s="9">
        <v>14.19</v>
      </c>
      <c r="GT11" s="9">
        <v>11.167</v>
      </c>
      <c r="GU11" s="9">
        <v>5.758</v>
      </c>
      <c r="GV11" s="9">
        <v>5.4089999999999998</v>
      </c>
      <c r="GW11" s="9">
        <v>4.0549999999999997</v>
      </c>
      <c r="GX11" s="9">
        <v>2.4089999999999998</v>
      </c>
      <c r="GY11" s="9">
        <v>1.6459999999999999</v>
      </c>
      <c r="GZ11" s="9">
        <v>7.1109999999999998</v>
      </c>
      <c r="HA11" s="9">
        <v>3.3479999999999999</v>
      </c>
      <c r="HB11" s="9">
        <v>3.7629999999999999</v>
      </c>
      <c r="HC11" s="9">
        <v>5.9950000000000001</v>
      </c>
      <c r="HD11" s="9">
        <v>3.4119999999999999</v>
      </c>
      <c r="HE11" s="9">
        <v>2.5830000000000002</v>
      </c>
      <c r="HF11" s="9">
        <v>5.1719999999999997</v>
      </c>
      <c r="HG11" s="9">
        <v>2.3450000000000002</v>
      </c>
      <c r="HH11" s="9">
        <v>2.8260000000000001</v>
      </c>
      <c r="HI11" s="9">
        <v>2.9350000000000001</v>
      </c>
      <c r="HJ11" s="9">
        <v>1.653</v>
      </c>
      <c r="HK11" s="9">
        <v>1.282</v>
      </c>
      <c r="HL11" s="9">
        <v>4.1239999999999997</v>
      </c>
      <c r="HM11" s="9">
        <v>1.512</v>
      </c>
      <c r="HN11" s="9">
        <v>2.6120000000000001</v>
      </c>
      <c r="HO11" s="9">
        <v>1.605</v>
      </c>
      <c r="HP11" s="9">
        <v>1.175</v>
      </c>
      <c r="HQ11" s="9">
        <v>0.43099999999999999</v>
      </c>
      <c r="HR11" s="9">
        <v>1.88</v>
      </c>
      <c r="HS11" s="9">
        <v>0.20699999999999999</v>
      </c>
      <c r="HT11" s="9">
        <v>1.673</v>
      </c>
      <c r="HU11" s="9">
        <v>0.63900000000000001</v>
      </c>
      <c r="HV11" s="9">
        <v>0.13100000000000001</v>
      </c>
      <c r="HW11" s="9">
        <v>0.50800000000000001</v>
      </c>
      <c r="HX11" s="9">
        <v>4.1070000000000002</v>
      </c>
      <c r="HY11" s="9">
        <v>2.593</v>
      </c>
      <c r="HZ11" s="9">
        <v>1.514</v>
      </c>
      <c r="IA11" s="9">
        <v>3.5150000000000001</v>
      </c>
      <c r="IB11" s="9">
        <v>2.141</v>
      </c>
      <c r="IC11" s="9">
        <v>1.375</v>
      </c>
      <c r="ID11" s="9">
        <v>0.33100000000000002</v>
      </c>
      <c r="IE11" s="9">
        <v>0.33100000000000002</v>
      </c>
      <c r="IF11" s="9">
        <v>0</v>
      </c>
      <c r="IG11" s="9">
        <v>0.26100000000000001</v>
      </c>
      <c r="IH11" s="9">
        <v>0.121</v>
      </c>
      <c r="II11" s="9">
        <v>0.14000000000000001</v>
      </c>
      <c r="IJ11" s="9">
        <v>7.27</v>
      </c>
      <c r="IK11" s="9">
        <v>3.1230000000000002</v>
      </c>
      <c r="IL11" s="9">
        <v>4.1470000000000002</v>
      </c>
      <c r="IM11" s="9">
        <v>3.8959999999999999</v>
      </c>
      <c r="IN11" s="9">
        <v>2.6339999999999999</v>
      </c>
      <c r="IO11" s="9">
        <v>1.262</v>
      </c>
      <c r="IP11" s="9">
        <v>19.427</v>
      </c>
      <c r="IQ11" s="9">
        <v>10.646000000000001</v>
      </c>
    </row>
    <row r="12" spans="1:251">
      <c r="A12" s="10">
        <v>42401</v>
      </c>
      <c r="B12" s="9">
        <v>140.05000000000001</v>
      </c>
      <c r="C12" s="9">
        <v>58.232999999999997</v>
      </c>
      <c r="D12" s="9">
        <v>122.88800000000001</v>
      </c>
      <c r="E12" s="9">
        <v>85.924999999999997</v>
      </c>
      <c r="F12" s="9">
        <v>36.963000000000001</v>
      </c>
      <c r="G12" s="9">
        <v>6.5439999999999996</v>
      </c>
      <c r="H12" s="9">
        <v>5.0759999999999996</v>
      </c>
      <c r="I12" s="9">
        <v>1.468</v>
      </c>
      <c r="J12" s="9">
        <v>3.9950000000000001</v>
      </c>
      <c r="K12" s="9">
        <v>3.3370000000000002</v>
      </c>
      <c r="L12" s="9">
        <v>0.65700000000000003</v>
      </c>
      <c r="M12" s="9">
        <v>1.369</v>
      </c>
      <c r="N12" s="9">
        <v>1.369</v>
      </c>
      <c r="O12" s="9">
        <v>0</v>
      </c>
      <c r="P12" s="9">
        <v>1.181</v>
      </c>
      <c r="Q12" s="9">
        <v>0.37</v>
      </c>
      <c r="R12" s="9">
        <v>0.81100000000000005</v>
      </c>
      <c r="S12" s="9">
        <v>8.9060000000000006</v>
      </c>
      <c r="T12" s="9">
        <v>6.8419999999999996</v>
      </c>
      <c r="U12" s="9">
        <v>2.0640000000000001</v>
      </c>
      <c r="V12" s="9">
        <v>2.8639999999999999</v>
      </c>
      <c r="W12" s="9">
        <v>2.8639999999999999</v>
      </c>
      <c r="X12" s="9">
        <v>0</v>
      </c>
      <c r="Y12" s="9">
        <v>1.2749999999999999</v>
      </c>
      <c r="Z12" s="9">
        <v>0.748</v>
      </c>
      <c r="AA12" s="9">
        <v>0.52700000000000002</v>
      </c>
      <c r="AB12" s="9">
        <v>4.7670000000000003</v>
      </c>
      <c r="AC12" s="9">
        <v>3.23</v>
      </c>
      <c r="AD12" s="9">
        <v>1.5369999999999999</v>
      </c>
      <c r="AE12" s="9">
        <v>59.945</v>
      </c>
      <c r="AF12" s="9">
        <v>42.207000000000001</v>
      </c>
      <c r="AG12" s="9">
        <v>17.738</v>
      </c>
      <c r="AH12" s="9">
        <v>237.19399999999999</v>
      </c>
      <c r="AI12" s="9">
        <v>125.102</v>
      </c>
      <c r="AJ12" s="9">
        <v>112.093</v>
      </c>
      <c r="AK12" s="9">
        <v>36.542000000000002</v>
      </c>
      <c r="AL12" s="9">
        <v>17.135000000000002</v>
      </c>
      <c r="AM12" s="9">
        <v>19.407</v>
      </c>
      <c r="AN12" s="9">
        <v>16.34</v>
      </c>
      <c r="AO12" s="9">
        <v>8.4</v>
      </c>
      <c r="AP12" s="9">
        <v>7.94</v>
      </c>
      <c r="AQ12" s="9">
        <v>7.0759999999999996</v>
      </c>
      <c r="AR12" s="9">
        <v>4.109</v>
      </c>
      <c r="AS12" s="9">
        <v>2.9670000000000001</v>
      </c>
      <c r="AT12" s="9">
        <v>9.1</v>
      </c>
      <c r="AU12" s="9">
        <v>4.2910000000000004</v>
      </c>
      <c r="AV12" s="9">
        <v>4.8090000000000002</v>
      </c>
      <c r="AW12" s="9">
        <v>9.0630000000000006</v>
      </c>
      <c r="AX12" s="9">
        <v>4.8940000000000001</v>
      </c>
      <c r="AY12" s="9">
        <v>4.1689999999999996</v>
      </c>
      <c r="AZ12" s="9">
        <v>7.1130000000000004</v>
      </c>
      <c r="BA12" s="9">
        <v>3.5059999999999998</v>
      </c>
      <c r="BB12" s="9">
        <v>3.6070000000000002</v>
      </c>
      <c r="BC12" s="9">
        <v>3.5750000000000002</v>
      </c>
      <c r="BD12" s="9">
        <v>2.4769999999999999</v>
      </c>
      <c r="BE12" s="9">
        <v>1.097</v>
      </c>
      <c r="BF12" s="9">
        <v>6.3719999999999999</v>
      </c>
      <c r="BG12" s="9">
        <v>2.82</v>
      </c>
      <c r="BH12" s="9">
        <v>3.5510000000000002</v>
      </c>
      <c r="BI12" s="9">
        <v>1.552</v>
      </c>
      <c r="BJ12" s="9">
        <v>1.179</v>
      </c>
      <c r="BK12" s="9">
        <v>0.374</v>
      </c>
      <c r="BL12" s="9">
        <v>2.4319999999999999</v>
      </c>
      <c r="BM12" s="9">
        <v>0.72199999999999998</v>
      </c>
      <c r="BN12" s="9">
        <v>1.71</v>
      </c>
      <c r="BO12" s="9">
        <v>2.387</v>
      </c>
      <c r="BP12" s="9">
        <v>0.92</v>
      </c>
      <c r="BQ12" s="9">
        <v>1.468</v>
      </c>
      <c r="BR12" s="9">
        <v>6.3940000000000001</v>
      </c>
      <c r="BS12" s="9">
        <v>3.1030000000000002</v>
      </c>
      <c r="BT12" s="9">
        <v>3.2909999999999999</v>
      </c>
      <c r="BU12" s="9">
        <v>2.76</v>
      </c>
      <c r="BV12" s="9">
        <v>2.2570000000000001</v>
      </c>
      <c r="BW12" s="9">
        <v>0.502</v>
      </c>
      <c r="BX12" s="9">
        <v>1.647</v>
      </c>
      <c r="BY12" s="9">
        <v>0.13400000000000001</v>
      </c>
      <c r="BZ12" s="9">
        <v>1.5129999999999999</v>
      </c>
      <c r="CA12" s="9">
        <v>1.9870000000000001</v>
      </c>
      <c r="CB12" s="9">
        <v>0.71099999999999997</v>
      </c>
      <c r="CC12" s="9">
        <v>1.276</v>
      </c>
      <c r="CD12" s="9">
        <v>8.6519999999999992</v>
      </c>
      <c r="CE12" s="9">
        <v>3.9470000000000001</v>
      </c>
      <c r="CF12" s="9">
        <v>4.7039999999999997</v>
      </c>
      <c r="CG12" s="9">
        <v>7.6890000000000001</v>
      </c>
      <c r="CH12" s="9">
        <v>4.4530000000000003</v>
      </c>
      <c r="CI12" s="9">
        <v>3.2360000000000002</v>
      </c>
      <c r="CJ12" s="9">
        <v>20.201000000000001</v>
      </c>
      <c r="CK12" s="9">
        <v>8.7349999999999994</v>
      </c>
      <c r="CL12" s="9">
        <v>11.467000000000001</v>
      </c>
      <c r="CM12" s="9">
        <v>200.65299999999999</v>
      </c>
      <c r="CN12" s="9">
        <v>107.967</v>
      </c>
      <c r="CO12" s="9">
        <v>92.686000000000007</v>
      </c>
      <c r="CP12" s="9">
        <v>165.01499999999999</v>
      </c>
      <c r="CQ12" s="9">
        <v>83.522000000000006</v>
      </c>
      <c r="CR12" s="9">
        <v>81.492999999999995</v>
      </c>
      <c r="CS12" s="9">
        <v>155.44300000000001</v>
      </c>
      <c r="CT12" s="9">
        <v>78.191999999999993</v>
      </c>
      <c r="CU12" s="9">
        <v>77.251999999999995</v>
      </c>
      <c r="CV12" s="9">
        <v>5.04</v>
      </c>
      <c r="CW12" s="9">
        <v>2.2829999999999999</v>
      </c>
      <c r="CX12" s="9">
        <v>2.7559999999999998</v>
      </c>
      <c r="CY12" s="9">
        <v>4.532</v>
      </c>
      <c r="CZ12" s="9">
        <v>3.0470000000000002</v>
      </c>
      <c r="DA12" s="9">
        <v>1.4850000000000001</v>
      </c>
      <c r="DB12" s="9">
        <v>125.92700000000001</v>
      </c>
      <c r="DC12" s="9">
        <v>66.626000000000005</v>
      </c>
      <c r="DD12" s="9">
        <v>59.3</v>
      </c>
      <c r="DE12" s="9">
        <v>10.961</v>
      </c>
      <c r="DF12" s="9">
        <v>3.964</v>
      </c>
      <c r="DG12" s="9">
        <v>6.9969999999999999</v>
      </c>
      <c r="DH12" s="9">
        <v>3.9969999999999999</v>
      </c>
      <c r="DI12" s="9">
        <v>2.9020000000000001</v>
      </c>
      <c r="DJ12" s="9">
        <v>1.095</v>
      </c>
      <c r="DK12" s="9">
        <v>2.42</v>
      </c>
      <c r="DL12" s="9">
        <v>0.55800000000000005</v>
      </c>
      <c r="DM12" s="9">
        <v>1.8620000000000001</v>
      </c>
      <c r="DN12" s="9">
        <v>4.5439999999999996</v>
      </c>
      <c r="DO12" s="9">
        <v>0.504</v>
      </c>
      <c r="DP12" s="9">
        <v>4.04</v>
      </c>
      <c r="DQ12" s="9">
        <v>8.0120000000000005</v>
      </c>
      <c r="DR12" s="9">
        <v>2.722</v>
      </c>
      <c r="DS12" s="9">
        <v>5.2889999999999997</v>
      </c>
      <c r="DT12" s="9">
        <v>1.792</v>
      </c>
      <c r="DU12" s="9">
        <v>0.96099999999999997</v>
      </c>
      <c r="DV12" s="9">
        <v>0.83099999999999996</v>
      </c>
      <c r="DW12" s="9">
        <v>3.9710000000000001</v>
      </c>
      <c r="DX12" s="9">
        <v>1.2130000000000001</v>
      </c>
      <c r="DY12" s="9">
        <v>2.758</v>
      </c>
      <c r="DZ12" s="9">
        <v>2.2490000000000001</v>
      </c>
      <c r="EA12" s="9">
        <v>0.54800000000000004</v>
      </c>
      <c r="EB12" s="9">
        <v>1.7</v>
      </c>
      <c r="EC12" s="9">
        <v>20.116</v>
      </c>
      <c r="ED12" s="9">
        <v>10.210000000000001</v>
      </c>
      <c r="EE12" s="9">
        <v>9.907</v>
      </c>
      <c r="EF12" s="9">
        <v>16.815999999999999</v>
      </c>
      <c r="EG12" s="9">
        <v>8.5960000000000001</v>
      </c>
      <c r="EH12" s="9">
        <v>8.2189999999999994</v>
      </c>
      <c r="EI12" s="9">
        <v>148.19900000000001</v>
      </c>
      <c r="EJ12" s="9">
        <v>74.926000000000002</v>
      </c>
      <c r="EK12" s="9">
        <v>73.274000000000001</v>
      </c>
      <c r="EL12" s="9">
        <v>14.888</v>
      </c>
      <c r="EM12" s="9">
        <v>7.8140000000000001</v>
      </c>
      <c r="EN12" s="9">
        <v>7.0750000000000002</v>
      </c>
      <c r="EO12" s="9">
        <v>150.12700000000001</v>
      </c>
      <c r="EP12" s="9">
        <v>75.707999999999998</v>
      </c>
      <c r="EQ12" s="9">
        <v>74.418000000000006</v>
      </c>
      <c r="ER12" s="9">
        <v>25.045000000000002</v>
      </c>
      <c r="ES12" s="9">
        <v>13.092000000000001</v>
      </c>
      <c r="ET12" s="9">
        <v>11.952999999999999</v>
      </c>
      <c r="EU12" s="9">
        <v>6.6589999999999998</v>
      </c>
      <c r="EV12" s="9">
        <v>3.3180000000000001</v>
      </c>
      <c r="EW12" s="9">
        <v>3.3410000000000002</v>
      </c>
      <c r="EX12" s="9">
        <v>10.157</v>
      </c>
      <c r="EY12" s="9">
        <v>5.2789999999999999</v>
      </c>
      <c r="EZ12" s="9">
        <v>4.8780000000000001</v>
      </c>
      <c r="FA12" s="9">
        <v>8.2289999999999992</v>
      </c>
      <c r="FB12" s="9">
        <v>4.4960000000000004</v>
      </c>
      <c r="FC12" s="9">
        <v>3.7330000000000001</v>
      </c>
      <c r="FD12" s="9">
        <v>139.97</v>
      </c>
      <c r="FE12" s="9">
        <v>70.430000000000007</v>
      </c>
      <c r="FF12" s="9">
        <v>69.540000000000006</v>
      </c>
      <c r="FG12" s="9">
        <v>35.637999999999998</v>
      </c>
      <c r="FH12" s="9">
        <v>24.445</v>
      </c>
      <c r="FI12" s="9">
        <v>11.193</v>
      </c>
      <c r="FJ12" s="9">
        <v>23.303000000000001</v>
      </c>
      <c r="FK12" s="9">
        <v>15.659000000000001</v>
      </c>
      <c r="FL12" s="9">
        <v>7.6440000000000001</v>
      </c>
      <c r="FM12" s="9">
        <v>1.946</v>
      </c>
      <c r="FN12" s="9">
        <v>1.139</v>
      </c>
      <c r="FO12" s="9">
        <v>0.80700000000000005</v>
      </c>
      <c r="FP12" s="9">
        <v>1.552</v>
      </c>
      <c r="FQ12" s="9">
        <v>1.034</v>
      </c>
      <c r="FR12" s="9">
        <v>0.51800000000000002</v>
      </c>
      <c r="FS12" s="9">
        <v>0.105</v>
      </c>
      <c r="FT12" s="9">
        <v>0.105</v>
      </c>
      <c r="FU12" s="9">
        <v>0</v>
      </c>
      <c r="FV12" s="9">
        <v>0.28899999999999998</v>
      </c>
      <c r="FW12" s="9">
        <v>0</v>
      </c>
      <c r="FX12" s="9">
        <v>0.28899999999999998</v>
      </c>
      <c r="FY12" s="9">
        <v>1.722</v>
      </c>
      <c r="FZ12" s="9">
        <v>1.456</v>
      </c>
      <c r="GA12" s="9">
        <v>0.26600000000000001</v>
      </c>
      <c r="GB12" s="9">
        <v>0.58499999999999996</v>
      </c>
      <c r="GC12" s="9">
        <v>0.58499999999999996</v>
      </c>
      <c r="GD12" s="9">
        <v>0</v>
      </c>
      <c r="GE12" s="9">
        <v>0.58699999999999997</v>
      </c>
      <c r="GF12" s="9">
        <v>0.46100000000000002</v>
      </c>
      <c r="GG12" s="9">
        <v>0.127</v>
      </c>
      <c r="GH12" s="9">
        <v>0.54900000000000004</v>
      </c>
      <c r="GI12" s="9">
        <v>0.41</v>
      </c>
      <c r="GJ12" s="9">
        <v>0.13900000000000001</v>
      </c>
      <c r="GK12" s="9">
        <v>8.6660000000000004</v>
      </c>
      <c r="GL12" s="9">
        <v>6.1909999999999998</v>
      </c>
      <c r="GM12" s="9">
        <v>2.476</v>
      </c>
      <c r="GN12" s="9">
        <v>126.261</v>
      </c>
      <c r="GO12" s="9">
        <v>66.637</v>
      </c>
      <c r="GP12" s="9">
        <v>59.622999999999998</v>
      </c>
      <c r="GQ12" s="9">
        <v>21.739000000000001</v>
      </c>
      <c r="GR12" s="9">
        <v>10.356999999999999</v>
      </c>
      <c r="GS12" s="9">
        <v>11.382</v>
      </c>
      <c r="GT12" s="9">
        <v>7.9089999999999998</v>
      </c>
      <c r="GU12" s="9">
        <v>3.919</v>
      </c>
      <c r="GV12" s="9">
        <v>3.99</v>
      </c>
      <c r="GW12" s="9">
        <v>3.9470000000000001</v>
      </c>
      <c r="GX12" s="9">
        <v>2.0880000000000001</v>
      </c>
      <c r="GY12" s="9">
        <v>1.859</v>
      </c>
      <c r="GZ12" s="9">
        <v>3.9620000000000002</v>
      </c>
      <c r="HA12" s="9">
        <v>1.831</v>
      </c>
      <c r="HB12" s="9">
        <v>2.1309999999999998</v>
      </c>
      <c r="HC12" s="9">
        <v>4.5730000000000004</v>
      </c>
      <c r="HD12" s="9">
        <v>2.306</v>
      </c>
      <c r="HE12" s="9">
        <v>2.266</v>
      </c>
      <c r="HF12" s="9">
        <v>3.3359999999999999</v>
      </c>
      <c r="HG12" s="9">
        <v>1.613</v>
      </c>
      <c r="HH12" s="9">
        <v>1.724</v>
      </c>
      <c r="HI12" s="9">
        <v>1.7190000000000001</v>
      </c>
      <c r="HJ12" s="9">
        <v>0.54400000000000004</v>
      </c>
      <c r="HK12" s="9">
        <v>1.1739999999999999</v>
      </c>
      <c r="HL12" s="9">
        <v>2.84</v>
      </c>
      <c r="HM12" s="9">
        <v>1.6040000000000001</v>
      </c>
      <c r="HN12" s="9">
        <v>1.236</v>
      </c>
      <c r="HO12" s="9">
        <v>2.0219999999999998</v>
      </c>
      <c r="HP12" s="9">
        <v>1.2809999999999999</v>
      </c>
      <c r="HQ12" s="9">
        <v>0.74099999999999999</v>
      </c>
      <c r="HR12" s="9">
        <v>0.72199999999999998</v>
      </c>
      <c r="HS12" s="9">
        <v>0.22700000000000001</v>
      </c>
      <c r="HT12" s="9">
        <v>0.495</v>
      </c>
      <c r="HU12" s="9">
        <v>9.6000000000000002E-2</v>
      </c>
      <c r="HV12" s="9">
        <v>9.6000000000000002E-2</v>
      </c>
      <c r="HW12" s="9">
        <v>0</v>
      </c>
      <c r="HX12" s="9">
        <v>3.35</v>
      </c>
      <c r="HY12" s="9">
        <v>1.77</v>
      </c>
      <c r="HZ12" s="9">
        <v>1.58</v>
      </c>
      <c r="IA12" s="9">
        <v>2.1230000000000002</v>
      </c>
      <c r="IB12" s="9">
        <v>1.5229999999999999</v>
      </c>
      <c r="IC12" s="9">
        <v>0.6</v>
      </c>
      <c r="ID12" s="9">
        <v>0.88300000000000001</v>
      </c>
      <c r="IE12" s="9">
        <v>0.247</v>
      </c>
      <c r="IF12" s="9">
        <v>0.63600000000000001</v>
      </c>
      <c r="IG12" s="9">
        <v>0.34499999999999997</v>
      </c>
      <c r="IH12" s="9">
        <v>0</v>
      </c>
      <c r="II12" s="9">
        <v>0.34499999999999997</v>
      </c>
      <c r="IJ12" s="9">
        <v>5.5129999999999999</v>
      </c>
      <c r="IK12" s="9">
        <v>2.6429999999999998</v>
      </c>
      <c r="IL12" s="9">
        <v>2.87</v>
      </c>
      <c r="IM12" s="9">
        <v>2.3959999999999999</v>
      </c>
      <c r="IN12" s="9">
        <v>1.276</v>
      </c>
      <c r="IO12" s="9">
        <v>1.121</v>
      </c>
      <c r="IP12" s="9">
        <v>13.83</v>
      </c>
      <c r="IQ12" s="9">
        <v>6.4379999999999997</v>
      </c>
    </row>
    <row r="13" spans="1:251">
      <c r="A13" s="10">
        <v>42767</v>
      </c>
      <c r="B13" s="9">
        <v>138.83500000000001</v>
      </c>
      <c r="C13" s="9">
        <v>75.364000000000004</v>
      </c>
      <c r="D13" s="9">
        <v>123.767</v>
      </c>
      <c r="E13" s="9">
        <v>78.186000000000007</v>
      </c>
      <c r="F13" s="9">
        <v>45.582000000000001</v>
      </c>
      <c r="G13" s="9">
        <v>4.6440000000000001</v>
      </c>
      <c r="H13" s="9">
        <v>2.6339999999999999</v>
      </c>
      <c r="I13" s="9">
        <v>2.0110000000000001</v>
      </c>
      <c r="J13" s="9">
        <v>1.0009999999999999</v>
      </c>
      <c r="K13" s="9">
        <v>0.55400000000000005</v>
      </c>
      <c r="L13" s="9">
        <v>0.44700000000000001</v>
      </c>
      <c r="M13" s="9">
        <v>0.90600000000000003</v>
      </c>
      <c r="N13" s="9">
        <v>0.90600000000000003</v>
      </c>
      <c r="O13" s="9">
        <v>0</v>
      </c>
      <c r="P13" s="9">
        <v>2.7370000000000001</v>
      </c>
      <c r="Q13" s="9">
        <v>1.173</v>
      </c>
      <c r="R13" s="9">
        <v>1.5640000000000001</v>
      </c>
      <c r="S13" s="9">
        <v>16.059999999999999</v>
      </c>
      <c r="T13" s="9">
        <v>12.481999999999999</v>
      </c>
      <c r="U13" s="9">
        <v>3.5779999999999998</v>
      </c>
      <c r="V13" s="9">
        <v>9.16</v>
      </c>
      <c r="W13" s="9">
        <v>7.6020000000000003</v>
      </c>
      <c r="X13" s="9">
        <v>1.5580000000000001</v>
      </c>
      <c r="Y13" s="9">
        <v>5.2519999999999998</v>
      </c>
      <c r="Z13" s="9">
        <v>3.9849999999999999</v>
      </c>
      <c r="AA13" s="9">
        <v>1.2669999999999999</v>
      </c>
      <c r="AB13" s="9">
        <v>1.6479999999999999</v>
      </c>
      <c r="AC13" s="9">
        <v>0.89500000000000002</v>
      </c>
      <c r="AD13" s="9">
        <v>0.753</v>
      </c>
      <c r="AE13" s="9">
        <v>69.727999999999994</v>
      </c>
      <c r="AF13" s="9">
        <v>45.533000000000001</v>
      </c>
      <c r="AG13" s="9">
        <v>24.193999999999999</v>
      </c>
      <c r="AH13" s="9">
        <v>239.97</v>
      </c>
      <c r="AI13" s="9">
        <v>127.145</v>
      </c>
      <c r="AJ13" s="9">
        <v>112.825</v>
      </c>
      <c r="AK13" s="9">
        <v>40.127000000000002</v>
      </c>
      <c r="AL13" s="9">
        <v>21.268000000000001</v>
      </c>
      <c r="AM13" s="9">
        <v>18.858000000000001</v>
      </c>
      <c r="AN13" s="9">
        <v>17.721</v>
      </c>
      <c r="AO13" s="9">
        <v>10.113</v>
      </c>
      <c r="AP13" s="9">
        <v>7.6079999999999997</v>
      </c>
      <c r="AQ13" s="9">
        <v>6.73</v>
      </c>
      <c r="AR13" s="9">
        <v>3.9569999999999999</v>
      </c>
      <c r="AS13" s="9">
        <v>2.7730000000000001</v>
      </c>
      <c r="AT13" s="9">
        <v>10.991</v>
      </c>
      <c r="AU13" s="9">
        <v>6.1559999999999997</v>
      </c>
      <c r="AV13" s="9">
        <v>4.835</v>
      </c>
      <c r="AW13" s="9">
        <v>10.129</v>
      </c>
      <c r="AX13" s="9">
        <v>5.83</v>
      </c>
      <c r="AY13" s="9">
        <v>4.2990000000000004</v>
      </c>
      <c r="AZ13" s="9">
        <v>7.593</v>
      </c>
      <c r="BA13" s="9">
        <v>4.2839999999999998</v>
      </c>
      <c r="BB13" s="9">
        <v>3.3090000000000002</v>
      </c>
      <c r="BC13" s="9">
        <v>5.63</v>
      </c>
      <c r="BD13" s="9">
        <v>3.5510000000000002</v>
      </c>
      <c r="BE13" s="9">
        <v>2.0790000000000002</v>
      </c>
      <c r="BF13" s="9">
        <v>5.8150000000000004</v>
      </c>
      <c r="BG13" s="9">
        <v>2.6930000000000001</v>
      </c>
      <c r="BH13" s="9">
        <v>3.1219999999999999</v>
      </c>
      <c r="BI13" s="9">
        <v>1.8120000000000001</v>
      </c>
      <c r="BJ13" s="9">
        <v>1.298</v>
      </c>
      <c r="BK13" s="9">
        <v>0.51500000000000001</v>
      </c>
      <c r="BL13" s="9">
        <v>2.0070000000000001</v>
      </c>
      <c r="BM13" s="9">
        <v>1.131</v>
      </c>
      <c r="BN13" s="9">
        <v>0.876</v>
      </c>
      <c r="BO13" s="9">
        <v>1.996</v>
      </c>
      <c r="BP13" s="9">
        <v>0.26500000000000001</v>
      </c>
      <c r="BQ13" s="9">
        <v>1.7310000000000001</v>
      </c>
      <c r="BR13" s="9">
        <v>6.2759999999999998</v>
      </c>
      <c r="BS13" s="9">
        <v>3.8690000000000002</v>
      </c>
      <c r="BT13" s="9">
        <v>2.407</v>
      </c>
      <c r="BU13" s="9">
        <v>2.758</v>
      </c>
      <c r="BV13" s="9">
        <v>2.33</v>
      </c>
      <c r="BW13" s="9">
        <v>0.42799999999999999</v>
      </c>
      <c r="BX13" s="9">
        <v>1.54</v>
      </c>
      <c r="BY13" s="9">
        <v>0.89400000000000002</v>
      </c>
      <c r="BZ13" s="9">
        <v>0.64600000000000002</v>
      </c>
      <c r="CA13" s="9">
        <v>1.978</v>
      </c>
      <c r="CB13" s="9">
        <v>0.64500000000000002</v>
      </c>
      <c r="CC13" s="9">
        <v>1.333</v>
      </c>
      <c r="CD13" s="9">
        <v>11.54</v>
      </c>
      <c r="CE13" s="9">
        <v>6.0449999999999999</v>
      </c>
      <c r="CF13" s="9">
        <v>5.4950000000000001</v>
      </c>
      <c r="CG13" s="9">
        <v>6.181</v>
      </c>
      <c r="CH13" s="9">
        <v>4.0679999999999996</v>
      </c>
      <c r="CI13" s="9">
        <v>2.113</v>
      </c>
      <c r="CJ13" s="9">
        <v>22.405999999999999</v>
      </c>
      <c r="CK13" s="9">
        <v>11.154999999999999</v>
      </c>
      <c r="CL13" s="9">
        <v>11.25</v>
      </c>
      <c r="CM13" s="9">
        <v>199.84299999999999</v>
      </c>
      <c r="CN13" s="9">
        <v>105.877</v>
      </c>
      <c r="CO13" s="9">
        <v>93.965999999999994</v>
      </c>
      <c r="CP13" s="9">
        <v>164.709</v>
      </c>
      <c r="CQ13" s="9">
        <v>82.677000000000007</v>
      </c>
      <c r="CR13" s="9">
        <v>82.033000000000001</v>
      </c>
      <c r="CS13" s="9">
        <v>156.65600000000001</v>
      </c>
      <c r="CT13" s="9">
        <v>79.201999999999998</v>
      </c>
      <c r="CU13" s="9">
        <v>77.453999999999994</v>
      </c>
      <c r="CV13" s="9">
        <v>4.5410000000000004</v>
      </c>
      <c r="CW13" s="9">
        <v>1.89</v>
      </c>
      <c r="CX13" s="9">
        <v>2.6509999999999998</v>
      </c>
      <c r="CY13" s="9">
        <v>3.512</v>
      </c>
      <c r="CZ13" s="9">
        <v>1.585</v>
      </c>
      <c r="DA13" s="9">
        <v>1.9279999999999999</v>
      </c>
      <c r="DB13" s="9">
        <v>124.855</v>
      </c>
      <c r="DC13" s="9">
        <v>66.918999999999997</v>
      </c>
      <c r="DD13" s="9">
        <v>57.936</v>
      </c>
      <c r="DE13" s="9">
        <v>12.173999999999999</v>
      </c>
      <c r="DF13" s="9">
        <v>4.375</v>
      </c>
      <c r="DG13" s="9">
        <v>7.7990000000000004</v>
      </c>
      <c r="DH13" s="9">
        <v>2.8610000000000002</v>
      </c>
      <c r="DI13" s="9">
        <v>2.0790000000000002</v>
      </c>
      <c r="DJ13" s="9">
        <v>0.78200000000000003</v>
      </c>
      <c r="DK13" s="9">
        <v>3.0720000000000001</v>
      </c>
      <c r="DL13" s="9">
        <v>1.073</v>
      </c>
      <c r="DM13" s="9">
        <v>1.9990000000000001</v>
      </c>
      <c r="DN13" s="9">
        <v>6.2409999999999997</v>
      </c>
      <c r="DO13" s="9">
        <v>1.2230000000000001</v>
      </c>
      <c r="DP13" s="9">
        <v>5.0179999999999998</v>
      </c>
      <c r="DQ13" s="9">
        <v>7.4889999999999999</v>
      </c>
      <c r="DR13" s="9">
        <v>1.3640000000000001</v>
      </c>
      <c r="DS13" s="9">
        <v>6.1239999999999997</v>
      </c>
      <c r="DT13" s="9">
        <v>0.90400000000000003</v>
      </c>
      <c r="DU13" s="9">
        <v>0.436</v>
      </c>
      <c r="DV13" s="9">
        <v>0.46800000000000003</v>
      </c>
      <c r="DW13" s="9">
        <v>3.03</v>
      </c>
      <c r="DX13" s="9">
        <v>0.71399999999999997</v>
      </c>
      <c r="DY13" s="9">
        <v>2.3159999999999998</v>
      </c>
      <c r="DZ13" s="9">
        <v>3.5550000000000002</v>
      </c>
      <c r="EA13" s="9">
        <v>0.215</v>
      </c>
      <c r="EB13" s="9">
        <v>3.34</v>
      </c>
      <c r="EC13" s="9">
        <v>20.190999999999999</v>
      </c>
      <c r="ED13" s="9">
        <v>10.018000000000001</v>
      </c>
      <c r="EE13" s="9">
        <v>10.173999999999999</v>
      </c>
      <c r="EF13" s="9">
        <v>19.135000000000002</v>
      </c>
      <c r="EG13" s="9">
        <v>9.6489999999999991</v>
      </c>
      <c r="EH13" s="9">
        <v>9.4849999999999994</v>
      </c>
      <c r="EI13" s="9">
        <v>145.57499999999999</v>
      </c>
      <c r="EJ13" s="9">
        <v>73.027000000000001</v>
      </c>
      <c r="EK13" s="9">
        <v>72.548000000000002</v>
      </c>
      <c r="EL13" s="9">
        <v>15.429</v>
      </c>
      <c r="EM13" s="9">
        <v>6.4569999999999999</v>
      </c>
      <c r="EN13" s="9">
        <v>8.9719999999999995</v>
      </c>
      <c r="EO13" s="9">
        <v>149.28</v>
      </c>
      <c r="EP13" s="9">
        <v>76.22</v>
      </c>
      <c r="EQ13" s="9">
        <v>73.06</v>
      </c>
      <c r="ER13" s="9">
        <v>26.532</v>
      </c>
      <c r="ES13" s="9">
        <v>12.500999999999999</v>
      </c>
      <c r="ET13" s="9">
        <v>14.031000000000001</v>
      </c>
      <c r="EU13" s="9">
        <v>8.0310000000000006</v>
      </c>
      <c r="EV13" s="9">
        <v>3.605</v>
      </c>
      <c r="EW13" s="9">
        <v>4.4260000000000002</v>
      </c>
      <c r="EX13" s="9">
        <v>11.103</v>
      </c>
      <c r="EY13" s="9">
        <v>6.0439999999999996</v>
      </c>
      <c r="EZ13" s="9">
        <v>5.0590000000000002</v>
      </c>
      <c r="FA13" s="9">
        <v>7.3979999999999997</v>
      </c>
      <c r="FB13" s="9">
        <v>2.8519999999999999</v>
      </c>
      <c r="FC13" s="9">
        <v>4.5460000000000003</v>
      </c>
      <c r="FD13" s="9">
        <v>138.17699999999999</v>
      </c>
      <c r="FE13" s="9">
        <v>70.176000000000002</v>
      </c>
      <c r="FF13" s="9">
        <v>68.001000000000005</v>
      </c>
      <c r="FG13" s="9">
        <v>35.134</v>
      </c>
      <c r="FH13" s="9">
        <v>23.2</v>
      </c>
      <c r="FI13" s="9">
        <v>11.933999999999999</v>
      </c>
      <c r="FJ13" s="9">
        <v>21.465</v>
      </c>
      <c r="FK13" s="9">
        <v>14.733000000000001</v>
      </c>
      <c r="FL13" s="9">
        <v>6.7309999999999999</v>
      </c>
      <c r="FM13" s="9">
        <v>2.71</v>
      </c>
      <c r="FN13" s="9">
        <v>1.859</v>
      </c>
      <c r="FO13" s="9">
        <v>0.85</v>
      </c>
      <c r="FP13" s="9">
        <v>0.85199999999999998</v>
      </c>
      <c r="FQ13" s="9">
        <v>0.85199999999999998</v>
      </c>
      <c r="FR13" s="9">
        <v>0</v>
      </c>
      <c r="FS13" s="9">
        <v>0.53600000000000003</v>
      </c>
      <c r="FT13" s="9">
        <v>0.53600000000000003</v>
      </c>
      <c r="FU13" s="9">
        <v>0</v>
      </c>
      <c r="FV13" s="9">
        <v>1.321</v>
      </c>
      <c r="FW13" s="9">
        <v>0.47099999999999997</v>
      </c>
      <c r="FX13" s="9">
        <v>0.85</v>
      </c>
      <c r="FY13" s="9">
        <v>2.0449999999999999</v>
      </c>
      <c r="FZ13" s="9">
        <v>1.0669999999999999</v>
      </c>
      <c r="GA13" s="9">
        <v>0.97899999999999998</v>
      </c>
      <c r="GB13" s="9">
        <v>0.90700000000000003</v>
      </c>
      <c r="GC13" s="9">
        <v>0.66800000000000004</v>
      </c>
      <c r="GD13" s="9">
        <v>0.24</v>
      </c>
      <c r="GE13" s="9">
        <v>0.44500000000000001</v>
      </c>
      <c r="GF13" s="9">
        <v>0.20300000000000001</v>
      </c>
      <c r="GG13" s="9">
        <v>0.24299999999999999</v>
      </c>
      <c r="GH13" s="9">
        <v>0.69299999999999995</v>
      </c>
      <c r="GI13" s="9">
        <v>0.19600000000000001</v>
      </c>
      <c r="GJ13" s="9">
        <v>0.496</v>
      </c>
      <c r="GK13" s="9">
        <v>8.9149999999999991</v>
      </c>
      <c r="GL13" s="9">
        <v>5.5410000000000004</v>
      </c>
      <c r="GM13" s="9">
        <v>3.3730000000000002</v>
      </c>
      <c r="GN13" s="9">
        <v>137.946</v>
      </c>
      <c r="GO13" s="9">
        <v>74.911000000000001</v>
      </c>
      <c r="GP13" s="9">
        <v>63.034999999999997</v>
      </c>
      <c r="GQ13" s="9">
        <v>27.337</v>
      </c>
      <c r="GR13" s="9">
        <v>14.375999999999999</v>
      </c>
      <c r="GS13" s="9">
        <v>12.962</v>
      </c>
      <c r="GT13" s="9">
        <v>11.332000000000001</v>
      </c>
      <c r="GU13" s="9">
        <v>6.0960000000000001</v>
      </c>
      <c r="GV13" s="9">
        <v>5.2359999999999998</v>
      </c>
      <c r="GW13" s="9">
        <v>5.242</v>
      </c>
      <c r="GX13" s="9">
        <v>2.95</v>
      </c>
      <c r="GY13" s="9">
        <v>2.2919999999999998</v>
      </c>
      <c r="GZ13" s="9">
        <v>6.0910000000000002</v>
      </c>
      <c r="HA13" s="9">
        <v>3.1459999999999999</v>
      </c>
      <c r="HB13" s="9">
        <v>2.944</v>
      </c>
      <c r="HC13" s="9">
        <v>6.71</v>
      </c>
      <c r="HD13" s="9">
        <v>3.8740000000000001</v>
      </c>
      <c r="HE13" s="9">
        <v>2.8359999999999999</v>
      </c>
      <c r="HF13" s="9">
        <v>4.6219999999999999</v>
      </c>
      <c r="HG13" s="9">
        <v>2.222</v>
      </c>
      <c r="HH13" s="9">
        <v>2.4</v>
      </c>
      <c r="HI13" s="9">
        <v>3.3740000000000001</v>
      </c>
      <c r="HJ13" s="9">
        <v>2.1080000000000001</v>
      </c>
      <c r="HK13" s="9">
        <v>1.266</v>
      </c>
      <c r="HL13" s="9">
        <v>3.7320000000000002</v>
      </c>
      <c r="HM13" s="9">
        <v>2.1040000000000001</v>
      </c>
      <c r="HN13" s="9">
        <v>1.6279999999999999</v>
      </c>
      <c r="HO13" s="9">
        <v>1.841</v>
      </c>
      <c r="HP13" s="9">
        <v>0.95699999999999996</v>
      </c>
      <c r="HQ13" s="9">
        <v>0.88300000000000001</v>
      </c>
      <c r="HR13" s="9">
        <v>1.278</v>
      </c>
      <c r="HS13" s="9">
        <v>0.76600000000000001</v>
      </c>
      <c r="HT13" s="9">
        <v>0.51200000000000001</v>
      </c>
      <c r="HU13" s="9">
        <v>0.61399999999999999</v>
      </c>
      <c r="HV13" s="9">
        <v>0.38100000000000001</v>
      </c>
      <c r="HW13" s="9">
        <v>0.23300000000000001</v>
      </c>
      <c r="HX13" s="9">
        <v>4.226</v>
      </c>
      <c r="HY13" s="9">
        <v>1.8839999999999999</v>
      </c>
      <c r="HZ13" s="9">
        <v>2.343</v>
      </c>
      <c r="IA13" s="9">
        <v>2.8479999999999999</v>
      </c>
      <c r="IB13" s="9">
        <v>1.667</v>
      </c>
      <c r="IC13" s="9">
        <v>1.181</v>
      </c>
      <c r="ID13" s="9">
        <v>1.077</v>
      </c>
      <c r="IE13" s="9">
        <v>0.217</v>
      </c>
      <c r="IF13" s="9">
        <v>0.86</v>
      </c>
      <c r="IG13" s="9">
        <v>0.30199999999999999</v>
      </c>
      <c r="IH13" s="9">
        <v>0</v>
      </c>
      <c r="II13" s="9">
        <v>0.30199999999999999</v>
      </c>
      <c r="IJ13" s="9">
        <v>7.8330000000000002</v>
      </c>
      <c r="IK13" s="9">
        <v>3.9020000000000001</v>
      </c>
      <c r="IL13" s="9">
        <v>3.931</v>
      </c>
      <c r="IM13" s="9">
        <v>3.4990000000000001</v>
      </c>
      <c r="IN13" s="9">
        <v>2.194</v>
      </c>
      <c r="IO13" s="9">
        <v>1.3049999999999999</v>
      </c>
      <c r="IP13" s="9">
        <v>16.004999999999999</v>
      </c>
      <c r="IQ13" s="9">
        <v>8.2799999999999994</v>
      </c>
    </row>
    <row r="14" spans="1:251">
      <c r="A14" s="10">
        <v>43132</v>
      </c>
      <c r="B14" s="9">
        <v>138.07900000000001</v>
      </c>
      <c r="C14" s="9">
        <v>71.953999999999994</v>
      </c>
      <c r="D14" s="9">
        <v>126.511</v>
      </c>
      <c r="E14" s="9">
        <v>79.016999999999996</v>
      </c>
      <c r="F14" s="9">
        <v>47.494</v>
      </c>
      <c r="G14" s="9">
        <v>4.4509999999999996</v>
      </c>
      <c r="H14" s="9">
        <v>3.1179999999999999</v>
      </c>
      <c r="I14" s="9">
        <v>1.333</v>
      </c>
      <c r="J14" s="9">
        <v>2.36</v>
      </c>
      <c r="K14" s="9">
        <v>1.97</v>
      </c>
      <c r="L14" s="9">
        <v>0.39</v>
      </c>
      <c r="M14" s="9">
        <v>1.1479999999999999</v>
      </c>
      <c r="N14" s="9">
        <v>1.1479999999999999</v>
      </c>
      <c r="O14" s="9">
        <v>0</v>
      </c>
      <c r="P14" s="9">
        <v>0.94299999999999995</v>
      </c>
      <c r="Q14" s="9">
        <v>0</v>
      </c>
      <c r="R14" s="9">
        <v>0.94299999999999995</v>
      </c>
      <c r="S14" s="9">
        <v>11.629</v>
      </c>
      <c r="T14" s="9">
        <v>9.5310000000000006</v>
      </c>
      <c r="U14" s="9">
        <v>2.0979999999999999</v>
      </c>
      <c r="V14" s="9">
        <v>3.39</v>
      </c>
      <c r="W14" s="9">
        <v>3.39</v>
      </c>
      <c r="X14" s="9">
        <v>0</v>
      </c>
      <c r="Y14" s="9">
        <v>5.3280000000000003</v>
      </c>
      <c r="Z14" s="9">
        <v>4.5129999999999999</v>
      </c>
      <c r="AA14" s="9">
        <v>0.81499999999999995</v>
      </c>
      <c r="AB14" s="9">
        <v>2.911</v>
      </c>
      <c r="AC14" s="9">
        <v>1.6279999999999999</v>
      </c>
      <c r="AD14" s="9">
        <v>1.2829999999999999</v>
      </c>
      <c r="AE14" s="9">
        <v>67.441999999999993</v>
      </c>
      <c r="AF14" s="9">
        <v>46.414000000000001</v>
      </c>
      <c r="AG14" s="9">
        <v>21.029</v>
      </c>
      <c r="AH14" s="9">
        <v>247.631</v>
      </c>
      <c r="AI14" s="9">
        <v>127.46</v>
      </c>
      <c r="AJ14" s="9">
        <v>120.17100000000001</v>
      </c>
      <c r="AK14" s="9">
        <v>46.331000000000003</v>
      </c>
      <c r="AL14" s="9">
        <v>23.152999999999999</v>
      </c>
      <c r="AM14" s="9">
        <v>23.177</v>
      </c>
      <c r="AN14" s="9">
        <v>19.442</v>
      </c>
      <c r="AO14" s="9">
        <v>9.6920000000000002</v>
      </c>
      <c r="AP14" s="9">
        <v>9.75</v>
      </c>
      <c r="AQ14" s="9">
        <v>9.8409999999999993</v>
      </c>
      <c r="AR14" s="9">
        <v>4.4690000000000003</v>
      </c>
      <c r="AS14" s="9">
        <v>5.3719999999999999</v>
      </c>
      <c r="AT14" s="9">
        <v>9.6010000000000009</v>
      </c>
      <c r="AU14" s="9">
        <v>5.2229999999999999</v>
      </c>
      <c r="AV14" s="9">
        <v>4.3780000000000001</v>
      </c>
      <c r="AW14" s="9">
        <v>11.422000000000001</v>
      </c>
      <c r="AX14" s="9">
        <v>5.6230000000000002</v>
      </c>
      <c r="AY14" s="9">
        <v>5.7990000000000004</v>
      </c>
      <c r="AZ14" s="9">
        <v>8.0190000000000001</v>
      </c>
      <c r="BA14" s="9">
        <v>4.069</v>
      </c>
      <c r="BB14" s="9">
        <v>3.9510000000000001</v>
      </c>
      <c r="BC14" s="9">
        <v>5.1180000000000003</v>
      </c>
      <c r="BD14" s="9">
        <v>2.4609999999999999</v>
      </c>
      <c r="BE14" s="9">
        <v>2.6560000000000001</v>
      </c>
      <c r="BF14" s="9">
        <v>6.1719999999999997</v>
      </c>
      <c r="BG14" s="9">
        <v>3.4769999999999999</v>
      </c>
      <c r="BH14" s="9">
        <v>2.6949999999999998</v>
      </c>
      <c r="BI14" s="9">
        <v>2.903</v>
      </c>
      <c r="BJ14" s="9">
        <v>2.3010000000000002</v>
      </c>
      <c r="BK14" s="9">
        <v>0.60199999999999998</v>
      </c>
      <c r="BL14" s="9">
        <v>1.4159999999999999</v>
      </c>
      <c r="BM14" s="9">
        <v>0.50700000000000001</v>
      </c>
      <c r="BN14" s="9">
        <v>0.90900000000000003</v>
      </c>
      <c r="BO14" s="9">
        <v>1.853</v>
      </c>
      <c r="BP14" s="9">
        <v>0.66900000000000004</v>
      </c>
      <c r="BQ14" s="9">
        <v>1.1839999999999999</v>
      </c>
      <c r="BR14" s="9">
        <v>8.1519999999999992</v>
      </c>
      <c r="BS14" s="9">
        <v>3.7530000000000001</v>
      </c>
      <c r="BT14" s="9">
        <v>4.399</v>
      </c>
      <c r="BU14" s="9">
        <v>3.4020000000000001</v>
      </c>
      <c r="BV14" s="9">
        <v>2.4860000000000002</v>
      </c>
      <c r="BW14" s="9">
        <v>0.91600000000000004</v>
      </c>
      <c r="BX14" s="9">
        <v>2.5310000000000001</v>
      </c>
      <c r="BY14" s="9">
        <v>0.70599999999999996</v>
      </c>
      <c r="BZ14" s="9">
        <v>1.825</v>
      </c>
      <c r="CA14" s="9">
        <v>2.2189999999999999</v>
      </c>
      <c r="CB14" s="9">
        <v>0.56100000000000005</v>
      </c>
      <c r="CC14" s="9">
        <v>1.6579999999999999</v>
      </c>
      <c r="CD14" s="9">
        <v>10.744999999999999</v>
      </c>
      <c r="CE14" s="9">
        <v>4.5739999999999998</v>
      </c>
      <c r="CF14" s="9">
        <v>6.1710000000000003</v>
      </c>
      <c r="CG14" s="9">
        <v>8.6959999999999997</v>
      </c>
      <c r="CH14" s="9">
        <v>5.117</v>
      </c>
      <c r="CI14" s="9">
        <v>3.5790000000000002</v>
      </c>
      <c r="CJ14" s="9">
        <v>26.888999999999999</v>
      </c>
      <c r="CK14" s="9">
        <v>13.462</v>
      </c>
      <c r="CL14" s="9">
        <v>13.427</v>
      </c>
      <c r="CM14" s="9">
        <v>201.3</v>
      </c>
      <c r="CN14" s="9">
        <v>104.307</v>
      </c>
      <c r="CO14" s="9">
        <v>96.992999999999995</v>
      </c>
      <c r="CP14" s="9">
        <v>165.89400000000001</v>
      </c>
      <c r="CQ14" s="9">
        <v>81.471000000000004</v>
      </c>
      <c r="CR14" s="9">
        <v>84.423000000000002</v>
      </c>
      <c r="CS14" s="9">
        <v>157.524</v>
      </c>
      <c r="CT14" s="9">
        <v>78.233000000000004</v>
      </c>
      <c r="CU14" s="9">
        <v>79.290999999999997</v>
      </c>
      <c r="CV14" s="9">
        <v>4.32</v>
      </c>
      <c r="CW14" s="9">
        <v>1.1000000000000001</v>
      </c>
      <c r="CX14" s="9">
        <v>3.2210000000000001</v>
      </c>
      <c r="CY14" s="9">
        <v>3.75</v>
      </c>
      <c r="CZ14" s="9">
        <v>2.0009999999999999</v>
      </c>
      <c r="DA14" s="9">
        <v>1.7490000000000001</v>
      </c>
      <c r="DB14" s="9">
        <v>121.834</v>
      </c>
      <c r="DC14" s="9">
        <v>64.852000000000004</v>
      </c>
      <c r="DD14" s="9">
        <v>56.981000000000002</v>
      </c>
      <c r="DE14" s="9">
        <v>11.714</v>
      </c>
      <c r="DF14" s="9">
        <v>3.7570000000000001</v>
      </c>
      <c r="DG14" s="9">
        <v>7.9560000000000004</v>
      </c>
      <c r="DH14" s="9">
        <v>3.1030000000000002</v>
      </c>
      <c r="DI14" s="9">
        <v>1.671</v>
      </c>
      <c r="DJ14" s="9">
        <v>1.4319999999999999</v>
      </c>
      <c r="DK14" s="9">
        <v>3.3250000000000002</v>
      </c>
      <c r="DL14" s="9">
        <v>1.2509999999999999</v>
      </c>
      <c r="DM14" s="9">
        <v>2.073</v>
      </c>
      <c r="DN14" s="9">
        <v>5.2859999999999996</v>
      </c>
      <c r="DO14" s="9">
        <v>0.83499999999999996</v>
      </c>
      <c r="DP14" s="9">
        <v>4.4509999999999996</v>
      </c>
      <c r="DQ14" s="9">
        <v>10.034000000000001</v>
      </c>
      <c r="DR14" s="9">
        <v>2.226</v>
      </c>
      <c r="DS14" s="9">
        <v>7.8079999999999998</v>
      </c>
      <c r="DT14" s="9">
        <v>1.335</v>
      </c>
      <c r="DU14" s="9">
        <v>0.59899999999999998</v>
      </c>
      <c r="DV14" s="9">
        <v>0.73599999999999999</v>
      </c>
      <c r="DW14" s="9">
        <v>3.3490000000000002</v>
      </c>
      <c r="DX14" s="9">
        <v>0.92200000000000004</v>
      </c>
      <c r="DY14" s="9">
        <v>2.427</v>
      </c>
      <c r="DZ14" s="9">
        <v>5.3490000000000002</v>
      </c>
      <c r="EA14" s="9">
        <v>0.70399999999999996</v>
      </c>
      <c r="EB14" s="9">
        <v>4.6459999999999999</v>
      </c>
      <c r="EC14" s="9">
        <v>22.312999999999999</v>
      </c>
      <c r="ED14" s="9">
        <v>10.635999999999999</v>
      </c>
      <c r="EE14" s="9">
        <v>11.677</v>
      </c>
      <c r="EF14" s="9">
        <v>14.734</v>
      </c>
      <c r="EG14" s="9">
        <v>6.1</v>
      </c>
      <c r="EH14" s="9">
        <v>8.6340000000000003</v>
      </c>
      <c r="EI14" s="9">
        <v>151.16</v>
      </c>
      <c r="EJ14" s="9">
        <v>75.370999999999995</v>
      </c>
      <c r="EK14" s="9">
        <v>75.789000000000001</v>
      </c>
      <c r="EL14" s="9">
        <v>13.587999999999999</v>
      </c>
      <c r="EM14" s="9">
        <v>5.5730000000000004</v>
      </c>
      <c r="EN14" s="9">
        <v>8.0139999999999993</v>
      </c>
      <c r="EO14" s="9">
        <v>152.30699999999999</v>
      </c>
      <c r="EP14" s="9">
        <v>75.897999999999996</v>
      </c>
      <c r="EQ14" s="9">
        <v>76.409000000000006</v>
      </c>
      <c r="ER14" s="9">
        <v>22.513000000000002</v>
      </c>
      <c r="ES14" s="9">
        <v>9.9019999999999992</v>
      </c>
      <c r="ET14" s="9">
        <v>12.61</v>
      </c>
      <c r="EU14" s="9">
        <v>5.8090000000000002</v>
      </c>
      <c r="EV14" s="9">
        <v>1.7709999999999999</v>
      </c>
      <c r="EW14" s="9">
        <v>4.0380000000000003</v>
      </c>
      <c r="EX14" s="9">
        <v>8.9250000000000007</v>
      </c>
      <c r="EY14" s="9">
        <v>4.3289999999999997</v>
      </c>
      <c r="EZ14" s="9">
        <v>4.5960000000000001</v>
      </c>
      <c r="FA14" s="9">
        <v>7.7779999999999996</v>
      </c>
      <c r="FB14" s="9">
        <v>3.802</v>
      </c>
      <c r="FC14" s="9">
        <v>3.976</v>
      </c>
      <c r="FD14" s="9">
        <v>143.38200000000001</v>
      </c>
      <c r="FE14" s="9">
        <v>71.569000000000003</v>
      </c>
      <c r="FF14" s="9">
        <v>71.813000000000002</v>
      </c>
      <c r="FG14" s="9">
        <v>35.405999999999999</v>
      </c>
      <c r="FH14" s="9">
        <v>22.835999999999999</v>
      </c>
      <c r="FI14" s="9">
        <v>12.57</v>
      </c>
      <c r="FJ14" s="9">
        <v>22.539000000000001</v>
      </c>
      <c r="FK14" s="9">
        <v>14.622999999999999</v>
      </c>
      <c r="FL14" s="9">
        <v>7.9160000000000004</v>
      </c>
      <c r="FM14" s="9">
        <v>1.123</v>
      </c>
      <c r="FN14" s="9">
        <v>0.45300000000000001</v>
      </c>
      <c r="FO14" s="9">
        <v>0.66900000000000004</v>
      </c>
      <c r="FP14" s="9">
        <v>0.156</v>
      </c>
      <c r="FQ14" s="9">
        <v>0.156</v>
      </c>
      <c r="FR14" s="9">
        <v>0</v>
      </c>
      <c r="FS14" s="9">
        <v>0.42399999999999999</v>
      </c>
      <c r="FT14" s="9">
        <v>0.29799999999999999</v>
      </c>
      <c r="FU14" s="9">
        <v>0.126</v>
      </c>
      <c r="FV14" s="9">
        <v>0.54300000000000004</v>
      </c>
      <c r="FW14" s="9">
        <v>0</v>
      </c>
      <c r="FX14" s="9">
        <v>0.54300000000000004</v>
      </c>
      <c r="FY14" s="9">
        <v>0.81599999999999995</v>
      </c>
      <c r="FZ14" s="9">
        <v>0.58299999999999996</v>
      </c>
      <c r="GA14" s="9">
        <v>0.23400000000000001</v>
      </c>
      <c r="GB14" s="9">
        <v>0.13800000000000001</v>
      </c>
      <c r="GC14" s="9">
        <v>0.13800000000000001</v>
      </c>
      <c r="GD14" s="9">
        <v>0</v>
      </c>
      <c r="GE14" s="9">
        <v>0.27300000000000002</v>
      </c>
      <c r="GF14" s="9">
        <v>0.27300000000000002</v>
      </c>
      <c r="GG14" s="9">
        <v>0</v>
      </c>
      <c r="GH14" s="9">
        <v>0.40500000000000003</v>
      </c>
      <c r="GI14" s="9">
        <v>0.17199999999999999</v>
      </c>
      <c r="GJ14" s="9">
        <v>0.23400000000000001</v>
      </c>
      <c r="GK14" s="9">
        <v>10.928000000000001</v>
      </c>
      <c r="GL14" s="9">
        <v>7.1760000000000002</v>
      </c>
      <c r="GM14" s="9">
        <v>3.7509999999999999</v>
      </c>
      <c r="GN14" s="9">
        <v>127.14</v>
      </c>
      <c r="GO14" s="9">
        <v>68.385999999999996</v>
      </c>
      <c r="GP14" s="9">
        <v>58.753999999999998</v>
      </c>
      <c r="GQ14" s="9">
        <v>27.009</v>
      </c>
      <c r="GR14" s="9">
        <v>13.24</v>
      </c>
      <c r="GS14" s="9">
        <v>13.768000000000001</v>
      </c>
      <c r="GT14" s="9">
        <v>10.385</v>
      </c>
      <c r="GU14" s="9">
        <v>5.3170000000000002</v>
      </c>
      <c r="GV14" s="9">
        <v>5.0679999999999996</v>
      </c>
      <c r="GW14" s="9">
        <v>4.3979999999999997</v>
      </c>
      <c r="GX14" s="9">
        <v>2.641</v>
      </c>
      <c r="GY14" s="9">
        <v>1.7569999999999999</v>
      </c>
      <c r="GZ14" s="9">
        <v>5.66</v>
      </c>
      <c r="HA14" s="9">
        <v>2.4590000000000001</v>
      </c>
      <c r="HB14" s="9">
        <v>3.2010000000000001</v>
      </c>
      <c r="HC14" s="9">
        <v>5.8659999999999997</v>
      </c>
      <c r="HD14" s="9">
        <v>2.8359999999999999</v>
      </c>
      <c r="HE14" s="9">
        <v>3.03</v>
      </c>
      <c r="HF14" s="9">
        <v>4.3010000000000002</v>
      </c>
      <c r="HG14" s="9">
        <v>2.2629999999999999</v>
      </c>
      <c r="HH14" s="9">
        <v>2.0379999999999998</v>
      </c>
      <c r="HI14" s="9">
        <v>4.2210000000000001</v>
      </c>
      <c r="HJ14" s="9">
        <v>2.181</v>
      </c>
      <c r="HK14" s="9">
        <v>2.04</v>
      </c>
      <c r="HL14" s="9">
        <v>3.0070000000000001</v>
      </c>
      <c r="HM14" s="9">
        <v>1.73</v>
      </c>
      <c r="HN14" s="9">
        <v>1.2769999999999999</v>
      </c>
      <c r="HO14" s="9">
        <v>1.742</v>
      </c>
      <c r="HP14" s="9">
        <v>1.2</v>
      </c>
      <c r="HQ14" s="9">
        <v>0.54200000000000004</v>
      </c>
      <c r="HR14" s="9">
        <v>0.59499999999999997</v>
      </c>
      <c r="HS14" s="9">
        <v>0.124</v>
      </c>
      <c r="HT14" s="9">
        <v>0.47099999999999997</v>
      </c>
      <c r="HU14" s="9">
        <v>0.67</v>
      </c>
      <c r="HV14" s="9">
        <v>0.40500000000000003</v>
      </c>
      <c r="HW14" s="9">
        <v>0.26500000000000001</v>
      </c>
      <c r="HX14" s="9">
        <v>3.157</v>
      </c>
      <c r="HY14" s="9">
        <v>1.4059999999999999</v>
      </c>
      <c r="HZ14" s="9">
        <v>1.7509999999999999</v>
      </c>
      <c r="IA14" s="9">
        <v>2.1880000000000002</v>
      </c>
      <c r="IB14" s="9">
        <v>1.101</v>
      </c>
      <c r="IC14" s="9">
        <v>1.087</v>
      </c>
      <c r="ID14" s="9">
        <v>0.79800000000000004</v>
      </c>
      <c r="IE14" s="9">
        <v>0.20899999999999999</v>
      </c>
      <c r="IF14" s="9">
        <v>0.58899999999999997</v>
      </c>
      <c r="IG14" s="9">
        <v>0.17100000000000001</v>
      </c>
      <c r="IH14" s="9">
        <v>9.6000000000000002E-2</v>
      </c>
      <c r="II14" s="9">
        <v>7.4999999999999997E-2</v>
      </c>
      <c r="IJ14" s="9">
        <v>6.5620000000000003</v>
      </c>
      <c r="IK14" s="9">
        <v>3.5</v>
      </c>
      <c r="IL14" s="9">
        <v>3.0619999999999998</v>
      </c>
      <c r="IM14" s="9">
        <v>3.823</v>
      </c>
      <c r="IN14" s="9">
        <v>1.8169999999999999</v>
      </c>
      <c r="IO14" s="9">
        <v>2.0059999999999998</v>
      </c>
      <c r="IP14" s="9">
        <v>16.623000000000001</v>
      </c>
      <c r="IQ14" s="9">
        <v>7.923</v>
      </c>
    </row>
    <row r="15" spans="1:251">
      <c r="A15" s="10">
        <v>43497</v>
      </c>
      <c r="B15" s="9">
        <v>128.43100000000001</v>
      </c>
      <c r="C15" s="9">
        <v>75.989999999999995</v>
      </c>
      <c r="D15" s="9">
        <v>122.679</v>
      </c>
      <c r="E15" s="9">
        <v>77.096999999999994</v>
      </c>
      <c r="F15" s="9">
        <v>45.582000000000001</v>
      </c>
      <c r="G15" s="9">
        <v>6.2670000000000003</v>
      </c>
      <c r="H15" s="9">
        <v>4.1130000000000004</v>
      </c>
      <c r="I15" s="9">
        <v>2.1539999999999999</v>
      </c>
      <c r="J15" s="9">
        <v>1.292</v>
      </c>
      <c r="K15" s="9">
        <v>1.292</v>
      </c>
      <c r="L15" s="9">
        <v>0</v>
      </c>
      <c r="M15" s="9">
        <v>2.1469999999999998</v>
      </c>
      <c r="N15" s="9">
        <v>1.734</v>
      </c>
      <c r="O15" s="9">
        <v>0.41299999999999998</v>
      </c>
      <c r="P15" s="9">
        <v>2.8279999999999998</v>
      </c>
      <c r="Q15" s="9">
        <v>1.087</v>
      </c>
      <c r="R15" s="9">
        <v>1.742</v>
      </c>
      <c r="S15" s="9">
        <v>18.702000000000002</v>
      </c>
      <c r="T15" s="9">
        <v>11.619</v>
      </c>
      <c r="U15" s="9">
        <v>7.0830000000000002</v>
      </c>
      <c r="V15" s="9">
        <v>8.1129999999999995</v>
      </c>
      <c r="W15" s="9">
        <v>5.8819999999999997</v>
      </c>
      <c r="X15" s="9">
        <v>2.2309999999999999</v>
      </c>
      <c r="Y15" s="9">
        <v>6.4870000000000001</v>
      </c>
      <c r="Z15" s="9">
        <v>4.6390000000000002</v>
      </c>
      <c r="AA15" s="9">
        <v>1.8480000000000001</v>
      </c>
      <c r="AB15" s="9">
        <v>4.101</v>
      </c>
      <c r="AC15" s="9">
        <v>1.0980000000000001</v>
      </c>
      <c r="AD15" s="9">
        <v>3.004</v>
      </c>
      <c r="AE15" s="9">
        <v>56.773000000000003</v>
      </c>
      <c r="AF15" s="9">
        <v>35.601999999999997</v>
      </c>
      <c r="AG15" s="9">
        <v>21.170999999999999</v>
      </c>
      <c r="AH15" s="9">
        <v>248.31299999999999</v>
      </c>
      <c r="AI15" s="9">
        <v>130.16999999999999</v>
      </c>
      <c r="AJ15" s="9">
        <v>118.14400000000001</v>
      </c>
      <c r="AK15" s="9">
        <v>44.348999999999997</v>
      </c>
      <c r="AL15" s="9">
        <v>24.015999999999998</v>
      </c>
      <c r="AM15" s="9">
        <v>20.332999999999998</v>
      </c>
      <c r="AN15" s="9">
        <v>22.071000000000002</v>
      </c>
      <c r="AO15" s="9">
        <v>13.156000000000001</v>
      </c>
      <c r="AP15" s="9">
        <v>8.9149999999999991</v>
      </c>
      <c r="AQ15" s="9">
        <v>9.5879999999999992</v>
      </c>
      <c r="AR15" s="9">
        <v>5.516</v>
      </c>
      <c r="AS15" s="9">
        <v>4.0720000000000001</v>
      </c>
      <c r="AT15" s="9">
        <v>12.382999999999999</v>
      </c>
      <c r="AU15" s="9">
        <v>7.64</v>
      </c>
      <c r="AV15" s="9">
        <v>4.7430000000000003</v>
      </c>
      <c r="AW15" s="9">
        <v>11.499000000000001</v>
      </c>
      <c r="AX15" s="9">
        <v>6.593</v>
      </c>
      <c r="AY15" s="9">
        <v>4.9059999999999997</v>
      </c>
      <c r="AZ15" s="9">
        <v>10.472</v>
      </c>
      <c r="BA15" s="9">
        <v>6.5629999999999997</v>
      </c>
      <c r="BB15" s="9">
        <v>3.9089999999999998</v>
      </c>
      <c r="BC15" s="9">
        <v>4.2350000000000003</v>
      </c>
      <c r="BD15" s="9">
        <v>2.2229999999999999</v>
      </c>
      <c r="BE15" s="9">
        <v>2.012</v>
      </c>
      <c r="BF15" s="9">
        <v>8.43</v>
      </c>
      <c r="BG15" s="9">
        <v>5.0039999999999996</v>
      </c>
      <c r="BH15" s="9">
        <v>3.4260000000000002</v>
      </c>
      <c r="BI15" s="9">
        <v>2.7349999999999999</v>
      </c>
      <c r="BJ15" s="9">
        <v>2.1070000000000002</v>
      </c>
      <c r="BK15" s="9">
        <v>0.628</v>
      </c>
      <c r="BL15" s="9">
        <v>3.19</v>
      </c>
      <c r="BM15" s="9">
        <v>1.998</v>
      </c>
      <c r="BN15" s="9">
        <v>1.1910000000000001</v>
      </c>
      <c r="BO15" s="9">
        <v>2.5049999999999999</v>
      </c>
      <c r="BP15" s="9">
        <v>0.89900000000000002</v>
      </c>
      <c r="BQ15" s="9">
        <v>1.6060000000000001</v>
      </c>
      <c r="BR15" s="9">
        <v>9.4060000000000006</v>
      </c>
      <c r="BS15" s="9">
        <v>5.9290000000000003</v>
      </c>
      <c r="BT15" s="9">
        <v>3.4769999999999999</v>
      </c>
      <c r="BU15" s="9">
        <v>4.9189999999999996</v>
      </c>
      <c r="BV15" s="9">
        <v>4.2750000000000004</v>
      </c>
      <c r="BW15" s="9">
        <v>0.64400000000000002</v>
      </c>
      <c r="BX15" s="9">
        <v>2.2799999999999998</v>
      </c>
      <c r="BY15" s="9">
        <v>0.72599999999999998</v>
      </c>
      <c r="BZ15" s="9">
        <v>1.554</v>
      </c>
      <c r="CA15" s="9">
        <v>2.2080000000000002</v>
      </c>
      <c r="CB15" s="9">
        <v>0.92900000000000005</v>
      </c>
      <c r="CC15" s="9">
        <v>1.2789999999999999</v>
      </c>
      <c r="CD15" s="9">
        <v>13.901</v>
      </c>
      <c r="CE15" s="9">
        <v>8.0470000000000006</v>
      </c>
      <c r="CF15" s="9">
        <v>5.8540000000000001</v>
      </c>
      <c r="CG15" s="9">
        <v>8.1709999999999994</v>
      </c>
      <c r="CH15" s="9">
        <v>5.109</v>
      </c>
      <c r="CI15" s="9">
        <v>3.0609999999999999</v>
      </c>
      <c r="CJ15" s="9">
        <v>22.277999999999999</v>
      </c>
      <c r="CK15" s="9">
        <v>10.86</v>
      </c>
      <c r="CL15" s="9">
        <v>11.417999999999999</v>
      </c>
      <c r="CM15" s="9">
        <v>203.964</v>
      </c>
      <c r="CN15" s="9">
        <v>106.15300000000001</v>
      </c>
      <c r="CO15" s="9">
        <v>97.81</v>
      </c>
      <c r="CP15" s="9">
        <v>164.161</v>
      </c>
      <c r="CQ15" s="9">
        <v>80.111000000000004</v>
      </c>
      <c r="CR15" s="9">
        <v>84.05</v>
      </c>
      <c r="CS15" s="9">
        <v>156.06399999999999</v>
      </c>
      <c r="CT15" s="9">
        <v>75.881</v>
      </c>
      <c r="CU15" s="9">
        <v>80.183000000000007</v>
      </c>
      <c r="CV15" s="9">
        <v>3.9910000000000001</v>
      </c>
      <c r="CW15" s="9">
        <v>1.8080000000000001</v>
      </c>
      <c r="CX15" s="9">
        <v>2.1829999999999998</v>
      </c>
      <c r="CY15" s="9">
        <v>3.83</v>
      </c>
      <c r="CZ15" s="9">
        <v>2.246</v>
      </c>
      <c r="DA15" s="9">
        <v>1.5840000000000001</v>
      </c>
      <c r="DB15" s="9">
        <v>121.068</v>
      </c>
      <c r="DC15" s="9">
        <v>62.198</v>
      </c>
      <c r="DD15" s="9">
        <v>58.87</v>
      </c>
      <c r="DE15" s="9">
        <v>9.3490000000000002</v>
      </c>
      <c r="DF15" s="9">
        <v>2.2530000000000001</v>
      </c>
      <c r="DG15" s="9">
        <v>7.0960000000000001</v>
      </c>
      <c r="DH15" s="9">
        <v>1.194</v>
      </c>
      <c r="DI15" s="9">
        <v>0.50800000000000001</v>
      </c>
      <c r="DJ15" s="9">
        <v>0.68600000000000005</v>
      </c>
      <c r="DK15" s="9">
        <v>3.2810000000000001</v>
      </c>
      <c r="DL15" s="9">
        <v>0.91500000000000004</v>
      </c>
      <c r="DM15" s="9">
        <v>2.3660000000000001</v>
      </c>
      <c r="DN15" s="9">
        <v>4.8730000000000002</v>
      </c>
      <c r="DO15" s="9">
        <v>0.83</v>
      </c>
      <c r="DP15" s="9">
        <v>4.0430000000000001</v>
      </c>
      <c r="DQ15" s="9">
        <v>9.1869999999999994</v>
      </c>
      <c r="DR15" s="9">
        <v>3.3519999999999999</v>
      </c>
      <c r="DS15" s="9">
        <v>5.835</v>
      </c>
      <c r="DT15" s="9">
        <v>2.8250000000000002</v>
      </c>
      <c r="DU15" s="9">
        <v>1.57</v>
      </c>
      <c r="DV15" s="9">
        <v>1.2549999999999999</v>
      </c>
      <c r="DW15" s="9">
        <v>2.8039999999999998</v>
      </c>
      <c r="DX15" s="9">
        <v>1.3280000000000001</v>
      </c>
      <c r="DY15" s="9">
        <v>1.4750000000000001</v>
      </c>
      <c r="DZ15" s="9">
        <v>3.5579999999999998</v>
      </c>
      <c r="EA15" s="9">
        <v>0.45300000000000001</v>
      </c>
      <c r="EB15" s="9">
        <v>3.105</v>
      </c>
      <c r="EC15" s="9">
        <v>24.556999999999999</v>
      </c>
      <c r="ED15" s="9">
        <v>12.308</v>
      </c>
      <c r="EE15" s="9">
        <v>12.249000000000001</v>
      </c>
      <c r="EF15" s="9">
        <v>16.895</v>
      </c>
      <c r="EG15" s="9">
        <v>8.4540000000000006</v>
      </c>
      <c r="EH15" s="9">
        <v>8.4410000000000007</v>
      </c>
      <c r="EI15" s="9">
        <v>147.26599999999999</v>
      </c>
      <c r="EJ15" s="9">
        <v>71.656000000000006</v>
      </c>
      <c r="EK15" s="9">
        <v>75.61</v>
      </c>
      <c r="EL15" s="9">
        <v>15.632999999999999</v>
      </c>
      <c r="EM15" s="9">
        <v>7.77</v>
      </c>
      <c r="EN15" s="9">
        <v>7.8630000000000004</v>
      </c>
      <c r="EO15" s="9">
        <v>148.52799999999999</v>
      </c>
      <c r="EP15" s="9">
        <v>72.34</v>
      </c>
      <c r="EQ15" s="9">
        <v>76.188000000000002</v>
      </c>
      <c r="ER15" s="9">
        <v>25.841000000000001</v>
      </c>
      <c r="ES15" s="9">
        <v>13.396000000000001</v>
      </c>
      <c r="ET15" s="9">
        <v>12.445</v>
      </c>
      <c r="EU15" s="9">
        <v>6.6859999999999999</v>
      </c>
      <c r="EV15" s="9">
        <v>2.8290000000000002</v>
      </c>
      <c r="EW15" s="9">
        <v>3.8580000000000001</v>
      </c>
      <c r="EX15" s="9">
        <v>10.208</v>
      </c>
      <c r="EY15" s="9">
        <v>5.6260000000000003</v>
      </c>
      <c r="EZ15" s="9">
        <v>4.5830000000000002</v>
      </c>
      <c r="FA15" s="9">
        <v>8.9469999999999992</v>
      </c>
      <c r="FB15" s="9">
        <v>4.9420000000000002</v>
      </c>
      <c r="FC15" s="9">
        <v>4.0049999999999999</v>
      </c>
      <c r="FD15" s="9">
        <v>138.32</v>
      </c>
      <c r="FE15" s="9">
        <v>66.715000000000003</v>
      </c>
      <c r="FF15" s="9">
        <v>71.605000000000004</v>
      </c>
      <c r="FG15" s="9">
        <v>39.802999999999997</v>
      </c>
      <c r="FH15" s="9">
        <v>26.042999999999999</v>
      </c>
      <c r="FI15" s="9">
        <v>13.76</v>
      </c>
      <c r="FJ15" s="9">
        <v>24.879000000000001</v>
      </c>
      <c r="FK15" s="9">
        <v>15.467000000000001</v>
      </c>
      <c r="FL15" s="9">
        <v>9.4120000000000008</v>
      </c>
      <c r="FM15" s="9">
        <v>1.714</v>
      </c>
      <c r="FN15" s="9">
        <v>1.2569999999999999</v>
      </c>
      <c r="FO15" s="9">
        <v>0.45700000000000002</v>
      </c>
      <c r="FP15" s="9">
        <v>0.45400000000000001</v>
      </c>
      <c r="FQ15" s="9">
        <v>0.45400000000000001</v>
      </c>
      <c r="FR15" s="9">
        <v>0</v>
      </c>
      <c r="FS15" s="9">
        <v>0.91200000000000003</v>
      </c>
      <c r="FT15" s="9">
        <v>0.56200000000000006</v>
      </c>
      <c r="FU15" s="9">
        <v>0.35</v>
      </c>
      <c r="FV15" s="9">
        <v>0.34699999999999998</v>
      </c>
      <c r="FW15" s="9">
        <v>0.24</v>
      </c>
      <c r="FX15" s="9">
        <v>0.107</v>
      </c>
      <c r="FY15" s="9">
        <v>2.5339999999999998</v>
      </c>
      <c r="FZ15" s="9">
        <v>1.573</v>
      </c>
      <c r="GA15" s="9">
        <v>0.96099999999999997</v>
      </c>
      <c r="GB15" s="9">
        <v>0.56799999999999995</v>
      </c>
      <c r="GC15" s="9">
        <v>0.44900000000000001</v>
      </c>
      <c r="GD15" s="9">
        <v>0.11899999999999999</v>
      </c>
      <c r="GE15" s="9">
        <v>1.3839999999999999</v>
      </c>
      <c r="GF15" s="9">
        <v>1.1240000000000001</v>
      </c>
      <c r="GG15" s="9">
        <v>0.26</v>
      </c>
      <c r="GH15" s="9">
        <v>0.58199999999999996</v>
      </c>
      <c r="GI15" s="9">
        <v>0</v>
      </c>
      <c r="GJ15" s="9">
        <v>0.58199999999999996</v>
      </c>
      <c r="GK15" s="9">
        <v>10.677</v>
      </c>
      <c r="GL15" s="9">
        <v>7.7460000000000004</v>
      </c>
      <c r="GM15" s="9">
        <v>2.931</v>
      </c>
      <c r="GN15" s="9">
        <v>121.34399999999999</v>
      </c>
      <c r="GO15" s="9">
        <v>64.316999999999993</v>
      </c>
      <c r="GP15" s="9">
        <v>57.027000000000001</v>
      </c>
      <c r="GQ15" s="9">
        <v>25.936</v>
      </c>
      <c r="GR15" s="9">
        <v>14.526999999999999</v>
      </c>
      <c r="GS15" s="9">
        <v>11.41</v>
      </c>
      <c r="GT15" s="9">
        <v>10.936999999999999</v>
      </c>
      <c r="GU15" s="9">
        <v>6.5890000000000004</v>
      </c>
      <c r="GV15" s="9">
        <v>4.3490000000000002</v>
      </c>
      <c r="GW15" s="9">
        <v>3.9750000000000001</v>
      </c>
      <c r="GX15" s="9">
        <v>2.319</v>
      </c>
      <c r="GY15" s="9">
        <v>1.6559999999999999</v>
      </c>
      <c r="GZ15" s="9">
        <v>6.9619999999999997</v>
      </c>
      <c r="HA15" s="9">
        <v>4.2690000000000001</v>
      </c>
      <c r="HB15" s="9">
        <v>2.6930000000000001</v>
      </c>
      <c r="HC15" s="9">
        <v>5.94</v>
      </c>
      <c r="HD15" s="9">
        <v>4.0880000000000001</v>
      </c>
      <c r="HE15" s="9">
        <v>1.8520000000000001</v>
      </c>
      <c r="HF15" s="9">
        <v>4.9980000000000002</v>
      </c>
      <c r="HG15" s="9">
        <v>2.5009999999999999</v>
      </c>
      <c r="HH15" s="9">
        <v>2.4969999999999999</v>
      </c>
      <c r="HI15" s="9">
        <v>2.109</v>
      </c>
      <c r="HJ15" s="9">
        <v>1.39</v>
      </c>
      <c r="HK15" s="9">
        <v>0.71899999999999997</v>
      </c>
      <c r="HL15" s="9">
        <v>4.9619999999999997</v>
      </c>
      <c r="HM15" s="9">
        <v>2.827</v>
      </c>
      <c r="HN15" s="9">
        <v>2.1349999999999998</v>
      </c>
      <c r="HO15" s="9">
        <v>2.1190000000000002</v>
      </c>
      <c r="HP15" s="9">
        <v>1.6879999999999999</v>
      </c>
      <c r="HQ15" s="9">
        <v>0.43099999999999999</v>
      </c>
      <c r="HR15" s="9">
        <v>2.4359999999999999</v>
      </c>
      <c r="HS15" s="9">
        <v>1.139</v>
      </c>
      <c r="HT15" s="9">
        <v>1.298</v>
      </c>
      <c r="HU15" s="9">
        <v>0.40699999999999997</v>
      </c>
      <c r="HV15" s="9">
        <v>0</v>
      </c>
      <c r="HW15" s="9">
        <v>0.40699999999999997</v>
      </c>
      <c r="HX15" s="9">
        <v>3.8660000000000001</v>
      </c>
      <c r="HY15" s="9">
        <v>2.371</v>
      </c>
      <c r="HZ15" s="9">
        <v>1.4950000000000001</v>
      </c>
      <c r="IA15" s="9">
        <v>2.3460000000000001</v>
      </c>
      <c r="IB15" s="9">
        <v>1.524</v>
      </c>
      <c r="IC15" s="9">
        <v>0.82199999999999995</v>
      </c>
      <c r="ID15" s="9">
        <v>1.0640000000000001</v>
      </c>
      <c r="IE15" s="9">
        <v>0.65600000000000003</v>
      </c>
      <c r="IF15" s="9">
        <v>0.40799999999999997</v>
      </c>
      <c r="IG15" s="9">
        <v>0.45700000000000002</v>
      </c>
      <c r="IH15" s="9">
        <v>0.191</v>
      </c>
      <c r="II15" s="9">
        <v>0.26500000000000001</v>
      </c>
      <c r="IJ15" s="9">
        <v>6.9729999999999999</v>
      </c>
      <c r="IK15" s="9">
        <v>4.6989999999999998</v>
      </c>
      <c r="IL15" s="9">
        <v>2.2730000000000001</v>
      </c>
      <c r="IM15" s="9">
        <v>3.9649999999999999</v>
      </c>
      <c r="IN15" s="9">
        <v>1.889</v>
      </c>
      <c r="IO15" s="9">
        <v>2.0760000000000001</v>
      </c>
      <c r="IP15" s="9">
        <v>14.999000000000001</v>
      </c>
      <c r="IQ15" s="9">
        <v>7.9379999999999997</v>
      </c>
    </row>
    <row r="16" spans="1:251">
      <c r="A16" s="10">
        <v>43862</v>
      </c>
      <c r="B16" s="9">
        <v>130.52600000000001</v>
      </c>
      <c r="C16" s="9">
        <v>65.563000000000002</v>
      </c>
      <c r="D16" s="9">
        <v>116.512</v>
      </c>
      <c r="E16" s="9">
        <v>77.795000000000002</v>
      </c>
      <c r="F16" s="9">
        <v>38.716999999999999</v>
      </c>
      <c r="G16" s="9">
        <v>6.2489999999999997</v>
      </c>
      <c r="H16" s="9">
        <v>3.4950000000000001</v>
      </c>
      <c r="I16" s="9">
        <v>2.754</v>
      </c>
      <c r="J16" s="9">
        <v>1.59</v>
      </c>
      <c r="K16" s="9">
        <v>1.59</v>
      </c>
      <c r="L16" s="9">
        <v>0</v>
      </c>
      <c r="M16" s="9">
        <v>2.3330000000000002</v>
      </c>
      <c r="N16" s="9">
        <v>1.415</v>
      </c>
      <c r="O16" s="9">
        <v>0.91800000000000004</v>
      </c>
      <c r="P16" s="9">
        <v>2.3260000000000001</v>
      </c>
      <c r="Q16" s="9">
        <v>0.48899999999999999</v>
      </c>
      <c r="R16" s="9">
        <v>1.837</v>
      </c>
      <c r="S16" s="9">
        <v>9.17</v>
      </c>
      <c r="T16" s="9">
        <v>5.3860000000000001</v>
      </c>
      <c r="U16" s="9">
        <v>3.7829999999999999</v>
      </c>
      <c r="V16" s="9">
        <v>3.972</v>
      </c>
      <c r="W16" s="9">
        <v>2.4980000000000002</v>
      </c>
      <c r="X16" s="9">
        <v>1.474</v>
      </c>
      <c r="Y16" s="9">
        <v>1.605</v>
      </c>
      <c r="Z16" s="9">
        <v>1.17</v>
      </c>
      <c r="AA16" s="9">
        <v>0.435</v>
      </c>
      <c r="AB16" s="9">
        <v>3.5920000000000001</v>
      </c>
      <c r="AC16" s="9">
        <v>1.718</v>
      </c>
      <c r="AD16" s="9">
        <v>1.8740000000000001</v>
      </c>
      <c r="AE16" s="9">
        <v>64.159000000000006</v>
      </c>
      <c r="AF16" s="9">
        <v>43.85</v>
      </c>
      <c r="AG16" s="9">
        <v>20.309000000000001</v>
      </c>
      <c r="AH16" s="9">
        <v>261.14299999999997</v>
      </c>
      <c r="AI16" s="9">
        <v>136.00399999999999</v>
      </c>
      <c r="AJ16" s="9">
        <v>125.139</v>
      </c>
      <c r="AK16" s="9">
        <v>45.761000000000003</v>
      </c>
      <c r="AL16" s="9">
        <v>24.384</v>
      </c>
      <c r="AM16" s="9">
        <v>21.376999999999999</v>
      </c>
      <c r="AN16" s="9">
        <v>19.667000000000002</v>
      </c>
      <c r="AO16" s="9">
        <v>11.035</v>
      </c>
      <c r="AP16" s="9">
        <v>8.6319999999999997</v>
      </c>
      <c r="AQ16" s="9">
        <v>7.3630000000000004</v>
      </c>
      <c r="AR16" s="9">
        <v>4.1180000000000003</v>
      </c>
      <c r="AS16" s="9">
        <v>3.246</v>
      </c>
      <c r="AT16" s="9">
        <v>12.304</v>
      </c>
      <c r="AU16" s="9">
        <v>6.9180000000000001</v>
      </c>
      <c r="AV16" s="9">
        <v>5.3860000000000001</v>
      </c>
      <c r="AW16" s="9">
        <v>10.391</v>
      </c>
      <c r="AX16" s="9">
        <v>5.5430000000000001</v>
      </c>
      <c r="AY16" s="9">
        <v>4.8479999999999999</v>
      </c>
      <c r="AZ16" s="9">
        <v>9.2759999999999998</v>
      </c>
      <c r="BA16" s="9">
        <v>5.492</v>
      </c>
      <c r="BB16" s="9">
        <v>3.7839999999999998</v>
      </c>
      <c r="BC16" s="9">
        <v>4.8520000000000003</v>
      </c>
      <c r="BD16" s="9">
        <v>2.7749999999999999</v>
      </c>
      <c r="BE16" s="9">
        <v>2.0760000000000001</v>
      </c>
      <c r="BF16" s="9">
        <v>7.2619999999999996</v>
      </c>
      <c r="BG16" s="9">
        <v>4</v>
      </c>
      <c r="BH16" s="9">
        <v>3.2610000000000001</v>
      </c>
      <c r="BI16" s="9">
        <v>1.94</v>
      </c>
      <c r="BJ16" s="9">
        <v>1.599</v>
      </c>
      <c r="BK16" s="9">
        <v>0.34100000000000003</v>
      </c>
      <c r="BL16" s="9">
        <v>2.9359999999999999</v>
      </c>
      <c r="BM16" s="9">
        <v>1.843</v>
      </c>
      <c r="BN16" s="9">
        <v>1.093</v>
      </c>
      <c r="BO16" s="9">
        <v>2.3860000000000001</v>
      </c>
      <c r="BP16" s="9">
        <v>0.55900000000000005</v>
      </c>
      <c r="BQ16" s="9">
        <v>1.827</v>
      </c>
      <c r="BR16" s="9">
        <v>7.5540000000000003</v>
      </c>
      <c r="BS16" s="9">
        <v>4.26</v>
      </c>
      <c r="BT16" s="9">
        <v>3.294</v>
      </c>
      <c r="BU16" s="9">
        <v>3.0670000000000002</v>
      </c>
      <c r="BV16" s="9">
        <v>2.7730000000000001</v>
      </c>
      <c r="BW16" s="9">
        <v>0.29399999999999998</v>
      </c>
      <c r="BX16" s="9">
        <v>2.9260000000000002</v>
      </c>
      <c r="BY16" s="9">
        <v>1.2170000000000001</v>
      </c>
      <c r="BZ16" s="9">
        <v>1.71</v>
      </c>
      <c r="CA16" s="9">
        <v>1.56</v>
      </c>
      <c r="CB16" s="9">
        <v>0.27</v>
      </c>
      <c r="CC16" s="9">
        <v>1.29</v>
      </c>
      <c r="CD16" s="9">
        <v>13.199</v>
      </c>
      <c r="CE16" s="9">
        <v>7.133</v>
      </c>
      <c r="CF16" s="9">
        <v>6.0659999999999998</v>
      </c>
      <c r="CG16" s="9">
        <v>6.468</v>
      </c>
      <c r="CH16" s="9">
        <v>3.9020000000000001</v>
      </c>
      <c r="CI16" s="9">
        <v>2.5659999999999998</v>
      </c>
      <c r="CJ16" s="9">
        <v>26.094000000000001</v>
      </c>
      <c r="CK16" s="9">
        <v>13.349</v>
      </c>
      <c r="CL16" s="9">
        <v>12.746</v>
      </c>
      <c r="CM16" s="9">
        <v>215.381</v>
      </c>
      <c r="CN16" s="9">
        <v>111.62</v>
      </c>
      <c r="CO16" s="9">
        <v>103.761</v>
      </c>
      <c r="CP16" s="9">
        <v>177.50899999999999</v>
      </c>
      <c r="CQ16" s="9">
        <v>86.86</v>
      </c>
      <c r="CR16" s="9">
        <v>90.649000000000001</v>
      </c>
      <c r="CS16" s="9">
        <v>168.23500000000001</v>
      </c>
      <c r="CT16" s="9">
        <v>82.563000000000002</v>
      </c>
      <c r="CU16" s="9">
        <v>85.671999999999997</v>
      </c>
      <c r="CV16" s="9">
        <v>5.4829999999999997</v>
      </c>
      <c r="CW16" s="9">
        <v>2.7109999999999999</v>
      </c>
      <c r="CX16" s="9">
        <v>2.7719999999999998</v>
      </c>
      <c r="CY16" s="9">
        <v>3.7909999999999999</v>
      </c>
      <c r="CZ16" s="9">
        <v>1.585</v>
      </c>
      <c r="DA16" s="9">
        <v>2.206</v>
      </c>
      <c r="DB16" s="9">
        <v>123.01600000000001</v>
      </c>
      <c r="DC16" s="9">
        <v>64.536000000000001</v>
      </c>
      <c r="DD16" s="9">
        <v>58.478999999999999</v>
      </c>
      <c r="DE16" s="9">
        <v>10.586</v>
      </c>
      <c r="DF16" s="9">
        <v>3.29</v>
      </c>
      <c r="DG16" s="9">
        <v>7.2960000000000003</v>
      </c>
      <c r="DH16" s="9">
        <v>2.206</v>
      </c>
      <c r="DI16" s="9">
        <v>1.167</v>
      </c>
      <c r="DJ16" s="9">
        <v>1.0389999999999999</v>
      </c>
      <c r="DK16" s="9">
        <v>2.3660000000000001</v>
      </c>
      <c r="DL16" s="9">
        <v>0.65200000000000002</v>
      </c>
      <c r="DM16" s="9">
        <v>1.714</v>
      </c>
      <c r="DN16" s="9">
        <v>6.0149999999999997</v>
      </c>
      <c r="DO16" s="9">
        <v>1.472</v>
      </c>
      <c r="DP16" s="9">
        <v>4.5430000000000001</v>
      </c>
      <c r="DQ16" s="9">
        <v>13.811</v>
      </c>
      <c r="DR16" s="9">
        <v>4.5999999999999996</v>
      </c>
      <c r="DS16" s="9">
        <v>9.2110000000000003</v>
      </c>
      <c r="DT16" s="9">
        <v>2.6070000000000002</v>
      </c>
      <c r="DU16" s="9">
        <v>1.355</v>
      </c>
      <c r="DV16" s="9">
        <v>1.252</v>
      </c>
      <c r="DW16" s="9">
        <v>5.1980000000000004</v>
      </c>
      <c r="DX16" s="9">
        <v>1.4970000000000001</v>
      </c>
      <c r="DY16" s="9">
        <v>3.7010000000000001</v>
      </c>
      <c r="DZ16" s="9">
        <v>6.0060000000000002</v>
      </c>
      <c r="EA16" s="9">
        <v>1.748</v>
      </c>
      <c r="EB16" s="9">
        <v>4.258</v>
      </c>
      <c r="EC16" s="9">
        <v>30.097000000000001</v>
      </c>
      <c r="ED16" s="9">
        <v>14.433</v>
      </c>
      <c r="EE16" s="9">
        <v>15.663</v>
      </c>
      <c r="EF16" s="9">
        <v>15.571999999999999</v>
      </c>
      <c r="EG16" s="9">
        <v>8.0419999999999998</v>
      </c>
      <c r="EH16" s="9">
        <v>7.53</v>
      </c>
      <c r="EI16" s="9">
        <v>161.93700000000001</v>
      </c>
      <c r="EJ16" s="9">
        <v>78.817999999999998</v>
      </c>
      <c r="EK16" s="9">
        <v>83.119</v>
      </c>
      <c r="EL16" s="9">
        <v>14.476000000000001</v>
      </c>
      <c r="EM16" s="9">
        <v>7.2610000000000001</v>
      </c>
      <c r="EN16" s="9">
        <v>7.2149999999999999</v>
      </c>
      <c r="EO16" s="9">
        <v>163.03299999999999</v>
      </c>
      <c r="EP16" s="9">
        <v>79.599000000000004</v>
      </c>
      <c r="EQ16" s="9">
        <v>83.433999999999997</v>
      </c>
      <c r="ER16" s="9">
        <v>23.212</v>
      </c>
      <c r="ES16" s="9">
        <v>11.547000000000001</v>
      </c>
      <c r="ET16" s="9">
        <v>11.664999999999999</v>
      </c>
      <c r="EU16" s="9">
        <v>6.8360000000000003</v>
      </c>
      <c r="EV16" s="9">
        <v>3.7559999999999998</v>
      </c>
      <c r="EW16" s="9">
        <v>3.08</v>
      </c>
      <c r="EX16" s="9">
        <v>8.7360000000000007</v>
      </c>
      <c r="EY16" s="9">
        <v>4.2859999999999996</v>
      </c>
      <c r="EZ16" s="9">
        <v>4.45</v>
      </c>
      <c r="FA16" s="9">
        <v>7.64</v>
      </c>
      <c r="FB16" s="9">
        <v>3.5049999999999999</v>
      </c>
      <c r="FC16" s="9">
        <v>4.1349999999999998</v>
      </c>
      <c r="FD16" s="9">
        <v>154.297</v>
      </c>
      <c r="FE16" s="9">
        <v>75.313000000000002</v>
      </c>
      <c r="FF16" s="9">
        <v>78.983999999999995</v>
      </c>
      <c r="FG16" s="9">
        <v>37.872</v>
      </c>
      <c r="FH16" s="9">
        <v>24.76</v>
      </c>
      <c r="FI16" s="9">
        <v>13.112</v>
      </c>
      <c r="FJ16" s="9">
        <v>19.881</v>
      </c>
      <c r="FK16" s="9">
        <v>12.942</v>
      </c>
      <c r="FL16" s="9">
        <v>6.9390000000000001</v>
      </c>
      <c r="FM16" s="9">
        <v>1.1830000000000001</v>
      </c>
      <c r="FN16" s="9">
        <v>0.58599999999999997</v>
      </c>
      <c r="FO16" s="9">
        <v>0.59799999999999998</v>
      </c>
      <c r="FP16" s="9">
        <v>0.16700000000000001</v>
      </c>
      <c r="FQ16" s="9">
        <v>0.16700000000000001</v>
      </c>
      <c r="FR16" s="9">
        <v>0</v>
      </c>
      <c r="FS16" s="9">
        <v>0.41899999999999998</v>
      </c>
      <c r="FT16" s="9">
        <v>0.41899999999999998</v>
      </c>
      <c r="FU16" s="9">
        <v>0</v>
      </c>
      <c r="FV16" s="9">
        <v>0.59799999999999998</v>
      </c>
      <c r="FW16" s="9">
        <v>0</v>
      </c>
      <c r="FX16" s="9">
        <v>0.59799999999999998</v>
      </c>
      <c r="FY16" s="9">
        <v>3.5230000000000001</v>
      </c>
      <c r="FZ16" s="9">
        <v>2.5409999999999999</v>
      </c>
      <c r="GA16" s="9">
        <v>0.98199999999999998</v>
      </c>
      <c r="GB16" s="9">
        <v>1.1839999999999999</v>
      </c>
      <c r="GC16" s="9">
        <v>0.86299999999999999</v>
      </c>
      <c r="GD16" s="9">
        <v>0.32</v>
      </c>
      <c r="GE16" s="9">
        <v>0.95499999999999996</v>
      </c>
      <c r="GF16" s="9">
        <v>0.71099999999999997</v>
      </c>
      <c r="GG16" s="9">
        <v>0.24399999999999999</v>
      </c>
      <c r="GH16" s="9">
        <v>1.3839999999999999</v>
      </c>
      <c r="GI16" s="9">
        <v>0.96599999999999997</v>
      </c>
      <c r="GJ16" s="9">
        <v>0.41799999999999998</v>
      </c>
      <c r="GK16" s="9">
        <v>13.285</v>
      </c>
      <c r="GL16" s="9">
        <v>8.6920000000000002</v>
      </c>
      <c r="GM16" s="9">
        <v>4.593</v>
      </c>
      <c r="GN16" s="9">
        <v>123.539</v>
      </c>
      <c r="GO16" s="9">
        <v>64.299000000000007</v>
      </c>
      <c r="GP16" s="9">
        <v>59.24</v>
      </c>
      <c r="GQ16" s="9">
        <v>24.472000000000001</v>
      </c>
      <c r="GR16" s="9">
        <v>11.766999999999999</v>
      </c>
      <c r="GS16" s="9">
        <v>12.705</v>
      </c>
      <c r="GT16" s="9">
        <v>9.3889999999999993</v>
      </c>
      <c r="GU16" s="9">
        <v>5.0199999999999996</v>
      </c>
      <c r="GV16" s="9">
        <v>4.37</v>
      </c>
      <c r="GW16" s="9">
        <v>4.2649999999999997</v>
      </c>
      <c r="GX16" s="9">
        <v>2.6680000000000001</v>
      </c>
      <c r="GY16" s="9">
        <v>1.597</v>
      </c>
      <c r="GZ16" s="9">
        <v>5.125</v>
      </c>
      <c r="HA16" s="9">
        <v>2.3519999999999999</v>
      </c>
      <c r="HB16" s="9">
        <v>2.7730000000000001</v>
      </c>
      <c r="HC16" s="9">
        <v>4.7119999999999997</v>
      </c>
      <c r="HD16" s="9">
        <v>2.702</v>
      </c>
      <c r="HE16" s="9">
        <v>2.0099999999999998</v>
      </c>
      <c r="HF16" s="9">
        <v>4.6769999999999996</v>
      </c>
      <c r="HG16" s="9">
        <v>2.3180000000000001</v>
      </c>
      <c r="HH16" s="9">
        <v>2.36</v>
      </c>
      <c r="HI16" s="9">
        <v>2.3580000000000001</v>
      </c>
      <c r="HJ16" s="9">
        <v>1.6870000000000001</v>
      </c>
      <c r="HK16" s="9">
        <v>0.67200000000000004</v>
      </c>
      <c r="HL16" s="9">
        <v>3.32</v>
      </c>
      <c r="HM16" s="9">
        <v>1.58</v>
      </c>
      <c r="HN16" s="9">
        <v>1.74</v>
      </c>
      <c r="HO16" s="9">
        <v>1.66</v>
      </c>
      <c r="HP16" s="9">
        <v>1.0880000000000001</v>
      </c>
      <c r="HQ16" s="9">
        <v>0.57299999999999995</v>
      </c>
      <c r="HR16" s="9">
        <v>0.91500000000000004</v>
      </c>
      <c r="HS16" s="9">
        <v>0.34</v>
      </c>
      <c r="HT16" s="9">
        <v>0.57499999999999996</v>
      </c>
      <c r="HU16" s="9">
        <v>0.745</v>
      </c>
      <c r="HV16" s="9">
        <v>0.152</v>
      </c>
      <c r="HW16" s="9">
        <v>0.59199999999999997</v>
      </c>
      <c r="HX16" s="9">
        <v>3.7109999999999999</v>
      </c>
      <c r="HY16" s="9">
        <v>1.7529999999999999</v>
      </c>
      <c r="HZ16" s="9">
        <v>1.958</v>
      </c>
      <c r="IA16" s="9">
        <v>2.4849999999999999</v>
      </c>
      <c r="IB16" s="9">
        <v>1.304</v>
      </c>
      <c r="IC16" s="9">
        <v>1.181</v>
      </c>
      <c r="ID16" s="9">
        <v>1.002</v>
      </c>
      <c r="IE16" s="9">
        <v>0.44900000000000001</v>
      </c>
      <c r="IF16" s="9">
        <v>0.55300000000000005</v>
      </c>
      <c r="IG16" s="9">
        <v>0.224</v>
      </c>
      <c r="IH16" s="9">
        <v>0</v>
      </c>
      <c r="II16" s="9">
        <v>0.224</v>
      </c>
      <c r="IJ16" s="9">
        <v>6.032</v>
      </c>
      <c r="IK16" s="9">
        <v>3.0129999999999999</v>
      </c>
      <c r="IL16" s="9">
        <v>3.0190000000000001</v>
      </c>
      <c r="IM16" s="9">
        <v>3.3570000000000002</v>
      </c>
      <c r="IN16" s="9">
        <v>2.0070000000000001</v>
      </c>
      <c r="IO16" s="9">
        <v>1.351</v>
      </c>
      <c r="IP16" s="9">
        <v>15.083</v>
      </c>
      <c r="IQ16" s="9">
        <v>6.7469999999999999</v>
      </c>
    </row>
    <row r="17" spans="1:251">
      <c r="A17" s="10">
        <v>44228</v>
      </c>
      <c r="B17" s="9">
        <v>122.459</v>
      </c>
      <c r="C17" s="9">
        <v>76.581000000000003</v>
      </c>
      <c r="D17" s="9">
        <v>114.7</v>
      </c>
      <c r="E17" s="9">
        <v>70.38</v>
      </c>
      <c r="F17" s="9">
        <v>44.32</v>
      </c>
      <c r="G17" s="9">
        <v>11.912000000000001</v>
      </c>
      <c r="H17" s="9">
        <v>6.5289999999999999</v>
      </c>
      <c r="I17" s="9">
        <v>5.383</v>
      </c>
      <c r="J17" s="9">
        <v>3.798</v>
      </c>
      <c r="K17" s="9">
        <v>2.3439999999999999</v>
      </c>
      <c r="L17" s="9">
        <v>1.454</v>
      </c>
      <c r="M17" s="9">
        <v>3.3980000000000001</v>
      </c>
      <c r="N17" s="9">
        <v>1.948</v>
      </c>
      <c r="O17" s="9">
        <v>1.4510000000000001</v>
      </c>
      <c r="P17" s="9">
        <v>4.7160000000000002</v>
      </c>
      <c r="Q17" s="9">
        <v>2.238</v>
      </c>
      <c r="R17" s="9">
        <v>2.4790000000000001</v>
      </c>
      <c r="S17" s="9">
        <v>14.242000000000001</v>
      </c>
      <c r="T17" s="9">
        <v>5.7130000000000001</v>
      </c>
      <c r="U17" s="9">
        <v>8.5289999999999999</v>
      </c>
      <c r="V17" s="9">
        <v>1.994</v>
      </c>
      <c r="W17" s="9">
        <v>1.206</v>
      </c>
      <c r="X17" s="9">
        <v>0.78700000000000003</v>
      </c>
      <c r="Y17" s="9">
        <v>7.25</v>
      </c>
      <c r="Z17" s="9">
        <v>2.8029999999999999</v>
      </c>
      <c r="AA17" s="9">
        <v>4.4470000000000001</v>
      </c>
      <c r="AB17" s="9">
        <v>4.9980000000000002</v>
      </c>
      <c r="AC17" s="9">
        <v>1.7030000000000001</v>
      </c>
      <c r="AD17" s="9">
        <v>3.294</v>
      </c>
      <c r="AE17" s="9">
        <v>58.186999999999998</v>
      </c>
      <c r="AF17" s="9">
        <v>39.837000000000003</v>
      </c>
      <c r="AG17" s="9">
        <v>18.349</v>
      </c>
      <c r="AH17" s="9">
        <v>260.28800000000001</v>
      </c>
      <c r="AI17" s="9">
        <v>136.06</v>
      </c>
      <c r="AJ17" s="9">
        <v>124.229</v>
      </c>
      <c r="AK17" s="9">
        <v>47.728999999999999</v>
      </c>
      <c r="AL17" s="9">
        <v>24.622</v>
      </c>
      <c r="AM17" s="9">
        <v>23.106999999999999</v>
      </c>
      <c r="AN17" s="9">
        <v>22.533000000000001</v>
      </c>
      <c r="AO17" s="9">
        <v>11.803000000000001</v>
      </c>
      <c r="AP17" s="9">
        <v>10.731</v>
      </c>
      <c r="AQ17" s="9">
        <v>9.766</v>
      </c>
      <c r="AR17" s="9">
        <v>4.3630000000000004</v>
      </c>
      <c r="AS17" s="9">
        <v>5.4029999999999996</v>
      </c>
      <c r="AT17" s="9">
        <v>12.766999999999999</v>
      </c>
      <c r="AU17" s="9">
        <v>7.44</v>
      </c>
      <c r="AV17" s="9">
        <v>5.327</v>
      </c>
      <c r="AW17" s="9">
        <v>12.875</v>
      </c>
      <c r="AX17" s="9">
        <v>6.5209999999999999</v>
      </c>
      <c r="AY17" s="9">
        <v>6.3540000000000001</v>
      </c>
      <c r="AZ17" s="9">
        <v>9.4209999999999994</v>
      </c>
      <c r="BA17" s="9">
        <v>5.2809999999999997</v>
      </c>
      <c r="BB17" s="9">
        <v>4.1390000000000002</v>
      </c>
      <c r="BC17" s="9">
        <v>4.9020000000000001</v>
      </c>
      <c r="BD17" s="9">
        <v>2.9060000000000001</v>
      </c>
      <c r="BE17" s="9">
        <v>1.996</v>
      </c>
      <c r="BF17" s="9">
        <v>9.1519999999999992</v>
      </c>
      <c r="BG17" s="9">
        <v>4.6970000000000001</v>
      </c>
      <c r="BH17" s="9">
        <v>4.4550000000000001</v>
      </c>
      <c r="BI17" s="9">
        <v>2.3109999999999999</v>
      </c>
      <c r="BJ17" s="9">
        <v>1.5409999999999999</v>
      </c>
      <c r="BK17" s="9">
        <v>0.77100000000000002</v>
      </c>
      <c r="BL17" s="9">
        <v>3.335</v>
      </c>
      <c r="BM17" s="9">
        <v>1.966</v>
      </c>
      <c r="BN17" s="9">
        <v>1.369</v>
      </c>
      <c r="BO17" s="9">
        <v>3.5049999999999999</v>
      </c>
      <c r="BP17" s="9">
        <v>1.19</v>
      </c>
      <c r="BQ17" s="9">
        <v>2.3149999999999999</v>
      </c>
      <c r="BR17" s="9">
        <v>8.4789999999999992</v>
      </c>
      <c r="BS17" s="9">
        <v>4.2</v>
      </c>
      <c r="BT17" s="9">
        <v>4.28</v>
      </c>
      <c r="BU17" s="9">
        <v>3.9340000000000002</v>
      </c>
      <c r="BV17" s="9">
        <v>2.524</v>
      </c>
      <c r="BW17" s="9">
        <v>1.411</v>
      </c>
      <c r="BX17" s="9">
        <v>2.9870000000000001</v>
      </c>
      <c r="BY17" s="9">
        <v>1.4430000000000001</v>
      </c>
      <c r="BZ17" s="9">
        <v>1.5449999999999999</v>
      </c>
      <c r="CA17" s="9">
        <v>1.5580000000000001</v>
      </c>
      <c r="CB17" s="9">
        <v>0.23300000000000001</v>
      </c>
      <c r="CC17" s="9">
        <v>1.3240000000000001</v>
      </c>
      <c r="CD17" s="9">
        <v>14.010999999999999</v>
      </c>
      <c r="CE17" s="9">
        <v>7.359</v>
      </c>
      <c r="CF17" s="9">
        <v>6.6520000000000001</v>
      </c>
      <c r="CG17" s="9">
        <v>8.5229999999999997</v>
      </c>
      <c r="CH17" s="9">
        <v>4.444</v>
      </c>
      <c r="CI17" s="9">
        <v>4.0789999999999997</v>
      </c>
      <c r="CJ17" s="9">
        <v>25.196000000000002</v>
      </c>
      <c r="CK17" s="9">
        <v>12.82</v>
      </c>
      <c r="CL17" s="9">
        <v>12.375999999999999</v>
      </c>
      <c r="CM17" s="9">
        <v>212.559</v>
      </c>
      <c r="CN17" s="9">
        <v>111.437</v>
      </c>
      <c r="CO17" s="9">
        <v>101.122</v>
      </c>
      <c r="CP17" s="9">
        <v>172.548</v>
      </c>
      <c r="CQ17" s="9">
        <v>85.909000000000006</v>
      </c>
      <c r="CR17" s="9">
        <v>86.638999999999996</v>
      </c>
      <c r="CS17" s="9">
        <v>164.70400000000001</v>
      </c>
      <c r="CT17" s="9">
        <v>82.254000000000005</v>
      </c>
      <c r="CU17" s="9">
        <v>82.45</v>
      </c>
      <c r="CV17" s="9">
        <v>3.9990000000000001</v>
      </c>
      <c r="CW17" s="9">
        <v>1.762</v>
      </c>
      <c r="CX17" s="9">
        <v>2.238</v>
      </c>
      <c r="CY17" s="9">
        <v>3.63</v>
      </c>
      <c r="CZ17" s="9">
        <v>1.7829999999999999</v>
      </c>
      <c r="DA17" s="9">
        <v>1.8480000000000001</v>
      </c>
      <c r="DB17" s="9">
        <v>122.49</v>
      </c>
      <c r="DC17" s="9">
        <v>63.710999999999999</v>
      </c>
      <c r="DD17" s="9">
        <v>58.779000000000003</v>
      </c>
      <c r="DE17" s="9">
        <v>13.773999999999999</v>
      </c>
      <c r="DF17" s="9">
        <v>4.7489999999999997</v>
      </c>
      <c r="DG17" s="9">
        <v>9.0250000000000004</v>
      </c>
      <c r="DH17" s="9">
        <v>1.784</v>
      </c>
      <c r="DI17" s="9">
        <v>1.1040000000000001</v>
      </c>
      <c r="DJ17" s="9">
        <v>0.68</v>
      </c>
      <c r="DK17" s="9">
        <v>5.1550000000000002</v>
      </c>
      <c r="DL17" s="9">
        <v>2.044</v>
      </c>
      <c r="DM17" s="9">
        <v>3.11</v>
      </c>
      <c r="DN17" s="9">
        <v>6.835</v>
      </c>
      <c r="DO17" s="9">
        <v>1.601</v>
      </c>
      <c r="DP17" s="9">
        <v>5.2350000000000003</v>
      </c>
      <c r="DQ17" s="9">
        <v>11.157999999999999</v>
      </c>
      <c r="DR17" s="9">
        <v>4.0629999999999997</v>
      </c>
      <c r="DS17" s="9">
        <v>7.0949999999999998</v>
      </c>
      <c r="DT17" s="9">
        <v>2.5139999999999998</v>
      </c>
      <c r="DU17" s="9">
        <v>1.911</v>
      </c>
      <c r="DV17" s="9">
        <v>0.60299999999999998</v>
      </c>
      <c r="DW17" s="9">
        <v>2.8039999999999998</v>
      </c>
      <c r="DX17" s="9">
        <v>0.80500000000000005</v>
      </c>
      <c r="DY17" s="9">
        <v>1.9990000000000001</v>
      </c>
      <c r="DZ17" s="9">
        <v>5.84</v>
      </c>
      <c r="EA17" s="9">
        <v>1.347</v>
      </c>
      <c r="EB17" s="9">
        <v>4.4930000000000003</v>
      </c>
      <c r="EC17" s="9">
        <v>25.126999999999999</v>
      </c>
      <c r="ED17" s="9">
        <v>13.385999999999999</v>
      </c>
      <c r="EE17" s="9">
        <v>11.74</v>
      </c>
      <c r="EF17" s="9">
        <v>15.412000000000001</v>
      </c>
      <c r="EG17" s="9">
        <v>8.6280000000000001</v>
      </c>
      <c r="EH17" s="9">
        <v>6.7850000000000001</v>
      </c>
      <c r="EI17" s="9">
        <v>157.136</v>
      </c>
      <c r="EJ17" s="9">
        <v>77.281999999999996</v>
      </c>
      <c r="EK17" s="9">
        <v>79.853999999999999</v>
      </c>
      <c r="EL17" s="9">
        <v>13.303000000000001</v>
      </c>
      <c r="EM17" s="9">
        <v>6.7050000000000001</v>
      </c>
      <c r="EN17" s="9">
        <v>6.5970000000000004</v>
      </c>
      <c r="EO17" s="9">
        <v>159.245</v>
      </c>
      <c r="EP17" s="9">
        <v>79.203999999999994</v>
      </c>
      <c r="EQ17" s="9">
        <v>80.042000000000002</v>
      </c>
      <c r="ER17" s="9">
        <v>21.491</v>
      </c>
      <c r="ES17" s="9">
        <v>11.21</v>
      </c>
      <c r="ET17" s="9">
        <v>10.281000000000001</v>
      </c>
      <c r="EU17" s="9">
        <v>7.2240000000000002</v>
      </c>
      <c r="EV17" s="9">
        <v>4.1230000000000002</v>
      </c>
      <c r="EW17" s="9">
        <v>3.101</v>
      </c>
      <c r="EX17" s="9">
        <v>8.1880000000000006</v>
      </c>
      <c r="EY17" s="9">
        <v>4.5039999999999996</v>
      </c>
      <c r="EZ17" s="9">
        <v>3.6840000000000002</v>
      </c>
      <c r="FA17" s="9">
        <v>6.0780000000000003</v>
      </c>
      <c r="FB17" s="9">
        <v>2.5819999999999999</v>
      </c>
      <c r="FC17" s="9">
        <v>3.496</v>
      </c>
      <c r="FD17" s="9">
        <v>151.05699999999999</v>
      </c>
      <c r="FE17" s="9">
        <v>74.698999999999998</v>
      </c>
      <c r="FF17" s="9">
        <v>76.358000000000004</v>
      </c>
      <c r="FG17" s="9">
        <v>40.011000000000003</v>
      </c>
      <c r="FH17" s="9">
        <v>25.527999999999999</v>
      </c>
      <c r="FI17" s="9">
        <v>14.483000000000001</v>
      </c>
      <c r="FJ17" s="9">
        <v>22.864999999999998</v>
      </c>
      <c r="FK17" s="9">
        <v>14.805</v>
      </c>
      <c r="FL17" s="9">
        <v>8.06</v>
      </c>
      <c r="FM17" s="9">
        <v>1.8240000000000001</v>
      </c>
      <c r="FN17" s="9">
        <v>0.86699999999999999</v>
      </c>
      <c r="FO17" s="9">
        <v>0.95699999999999996</v>
      </c>
      <c r="FP17" s="9">
        <v>0.41799999999999998</v>
      </c>
      <c r="FQ17" s="9">
        <v>0.30599999999999999</v>
      </c>
      <c r="FR17" s="9">
        <v>0.112</v>
      </c>
      <c r="FS17" s="9">
        <v>0.34499999999999997</v>
      </c>
      <c r="FT17" s="9">
        <v>0.189</v>
      </c>
      <c r="FU17" s="9">
        <v>0.156</v>
      </c>
      <c r="FV17" s="9">
        <v>1.06</v>
      </c>
      <c r="FW17" s="9">
        <v>0.372</v>
      </c>
      <c r="FX17" s="9">
        <v>0.68799999999999994</v>
      </c>
      <c r="FY17" s="9">
        <v>3.2080000000000002</v>
      </c>
      <c r="FZ17" s="9">
        <v>1.778</v>
      </c>
      <c r="GA17" s="9">
        <v>1.429</v>
      </c>
      <c r="GB17" s="9">
        <v>0.72699999999999998</v>
      </c>
      <c r="GC17" s="9">
        <v>0.42499999999999999</v>
      </c>
      <c r="GD17" s="9">
        <v>0.30199999999999999</v>
      </c>
      <c r="GE17" s="9">
        <v>1.1870000000000001</v>
      </c>
      <c r="GF17" s="9">
        <v>0.72799999999999998</v>
      </c>
      <c r="GG17" s="9">
        <v>0.45900000000000002</v>
      </c>
      <c r="GH17" s="9">
        <v>1.2929999999999999</v>
      </c>
      <c r="GI17" s="9">
        <v>0.625</v>
      </c>
      <c r="GJ17" s="9">
        <v>0.66900000000000004</v>
      </c>
      <c r="GK17" s="9">
        <v>12.115</v>
      </c>
      <c r="GL17" s="9">
        <v>8.0779999999999994</v>
      </c>
      <c r="GM17" s="9">
        <v>4.0359999999999996</v>
      </c>
      <c r="GN17" s="9">
        <v>116.462</v>
      </c>
      <c r="GO17" s="9">
        <v>61.362000000000002</v>
      </c>
      <c r="GP17" s="9">
        <v>55.1</v>
      </c>
      <c r="GQ17" s="9">
        <v>21.946000000000002</v>
      </c>
      <c r="GR17" s="9">
        <v>11.702999999999999</v>
      </c>
      <c r="GS17" s="9">
        <v>10.243</v>
      </c>
      <c r="GT17" s="9">
        <v>9.9079999999999995</v>
      </c>
      <c r="GU17" s="9">
        <v>5.3310000000000004</v>
      </c>
      <c r="GV17" s="9">
        <v>4.577</v>
      </c>
      <c r="GW17" s="9">
        <v>3.3039999999999998</v>
      </c>
      <c r="GX17" s="9">
        <v>1.5109999999999999</v>
      </c>
      <c r="GY17" s="9">
        <v>1.792</v>
      </c>
      <c r="GZ17" s="9">
        <v>6.6040000000000001</v>
      </c>
      <c r="HA17" s="9">
        <v>3.82</v>
      </c>
      <c r="HB17" s="9">
        <v>2.7850000000000001</v>
      </c>
      <c r="HC17" s="9">
        <v>4.6159999999999997</v>
      </c>
      <c r="HD17" s="9">
        <v>2.6320000000000001</v>
      </c>
      <c r="HE17" s="9">
        <v>1.984</v>
      </c>
      <c r="HF17" s="9">
        <v>5.2919999999999998</v>
      </c>
      <c r="HG17" s="9">
        <v>2.6989999999999998</v>
      </c>
      <c r="HH17" s="9">
        <v>2.593</v>
      </c>
      <c r="HI17" s="9">
        <v>2.4279999999999999</v>
      </c>
      <c r="HJ17" s="9">
        <v>1.3009999999999999</v>
      </c>
      <c r="HK17" s="9">
        <v>1.1279999999999999</v>
      </c>
      <c r="HL17" s="9">
        <v>4.2149999999999999</v>
      </c>
      <c r="HM17" s="9">
        <v>2.3679999999999999</v>
      </c>
      <c r="HN17" s="9">
        <v>1.8460000000000001</v>
      </c>
      <c r="HO17" s="9">
        <v>1.6779999999999999</v>
      </c>
      <c r="HP17" s="9">
        <v>1.254</v>
      </c>
      <c r="HQ17" s="9">
        <v>0.42399999999999999</v>
      </c>
      <c r="HR17" s="9">
        <v>1.6819999999999999</v>
      </c>
      <c r="HS17" s="9">
        <v>0.78900000000000003</v>
      </c>
      <c r="HT17" s="9">
        <v>0.89400000000000002</v>
      </c>
      <c r="HU17" s="9">
        <v>0.85499999999999998</v>
      </c>
      <c r="HV17" s="9">
        <v>0.32600000000000001</v>
      </c>
      <c r="HW17" s="9">
        <v>0.52800000000000002</v>
      </c>
      <c r="HX17" s="9">
        <v>3.2650000000000001</v>
      </c>
      <c r="HY17" s="9">
        <v>1.6619999999999999</v>
      </c>
      <c r="HZ17" s="9">
        <v>1.603</v>
      </c>
      <c r="IA17" s="9">
        <v>1.804</v>
      </c>
      <c r="IB17" s="9">
        <v>1.163</v>
      </c>
      <c r="IC17" s="9">
        <v>0.64100000000000001</v>
      </c>
      <c r="ID17" s="9">
        <v>0.81200000000000006</v>
      </c>
      <c r="IE17" s="9">
        <v>0.433</v>
      </c>
      <c r="IF17" s="9">
        <v>0.379</v>
      </c>
      <c r="IG17" s="9">
        <v>0.65</v>
      </c>
      <c r="IH17" s="9">
        <v>6.6000000000000003E-2</v>
      </c>
      <c r="II17" s="9">
        <v>0.58399999999999996</v>
      </c>
      <c r="IJ17" s="9">
        <v>6.03</v>
      </c>
      <c r="IK17" s="9">
        <v>2.7370000000000001</v>
      </c>
      <c r="IL17" s="9">
        <v>3.2930000000000001</v>
      </c>
      <c r="IM17" s="9">
        <v>3.8780000000000001</v>
      </c>
      <c r="IN17" s="9">
        <v>2.5939999999999999</v>
      </c>
      <c r="IO17" s="9">
        <v>1.284</v>
      </c>
      <c r="IP17" s="9">
        <v>12.038</v>
      </c>
      <c r="IQ17" s="9">
        <v>6.3719999999999999</v>
      </c>
    </row>
    <row r="18" spans="1:251">
      <c r="A18" s="10">
        <v>44593</v>
      </c>
      <c r="B18" s="9">
        <v>141.80000000000001</v>
      </c>
      <c r="C18" s="9">
        <v>68.475999999999999</v>
      </c>
      <c r="D18" s="9">
        <v>119.982</v>
      </c>
      <c r="E18" s="9">
        <v>85.471999999999994</v>
      </c>
      <c r="F18" s="9">
        <v>34.511000000000003</v>
      </c>
      <c r="G18" s="9">
        <v>12.791</v>
      </c>
      <c r="H18" s="9">
        <v>8.4290000000000003</v>
      </c>
      <c r="I18" s="9">
        <v>4.3620000000000001</v>
      </c>
      <c r="J18" s="9">
        <v>6.048</v>
      </c>
      <c r="K18" s="9">
        <v>4.5190000000000001</v>
      </c>
      <c r="L18" s="9">
        <v>1.5289999999999999</v>
      </c>
      <c r="M18" s="9">
        <v>4.6790000000000003</v>
      </c>
      <c r="N18" s="9">
        <v>2.5670000000000002</v>
      </c>
      <c r="O18" s="9">
        <v>2.1120000000000001</v>
      </c>
      <c r="P18" s="9">
        <v>2.0640000000000001</v>
      </c>
      <c r="Q18" s="9">
        <v>1.343</v>
      </c>
      <c r="R18" s="9">
        <v>0.72099999999999997</v>
      </c>
      <c r="S18" s="9">
        <v>13.646000000000001</v>
      </c>
      <c r="T18" s="9">
        <v>6.0640000000000001</v>
      </c>
      <c r="U18" s="9">
        <v>7.5819999999999999</v>
      </c>
      <c r="V18" s="9">
        <v>3.5419999999999998</v>
      </c>
      <c r="W18" s="9">
        <v>1.6830000000000001</v>
      </c>
      <c r="X18" s="9">
        <v>1.86</v>
      </c>
      <c r="Y18" s="9">
        <v>5.0019999999999998</v>
      </c>
      <c r="Z18" s="9">
        <v>1.9039999999999999</v>
      </c>
      <c r="AA18" s="9">
        <v>3.0979999999999999</v>
      </c>
      <c r="AB18" s="9">
        <v>5.1020000000000003</v>
      </c>
      <c r="AC18" s="9">
        <v>2.4780000000000002</v>
      </c>
      <c r="AD18" s="9">
        <v>2.6240000000000001</v>
      </c>
      <c r="AE18" s="9">
        <v>63.856000000000002</v>
      </c>
      <c r="AF18" s="9">
        <v>41.835999999999999</v>
      </c>
      <c r="AG18" s="9">
        <v>22.021000000000001</v>
      </c>
      <c r="AH18" s="9">
        <v>265.60599999999999</v>
      </c>
      <c r="AI18" s="9">
        <v>137.886</v>
      </c>
      <c r="AJ18" s="9">
        <v>127.72</v>
      </c>
      <c r="AK18" s="9">
        <v>52.168999999999997</v>
      </c>
      <c r="AL18" s="9">
        <v>25.503</v>
      </c>
      <c r="AM18" s="9">
        <v>26.666</v>
      </c>
      <c r="AN18" s="9">
        <v>23.193000000000001</v>
      </c>
      <c r="AO18" s="9">
        <v>11.846</v>
      </c>
      <c r="AP18" s="9">
        <v>11.347</v>
      </c>
      <c r="AQ18" s="9">
        <v>9.5830000000000002</v>
      </c>
      <c r="AR18" s="9">
        <v>5.1520000000000001</v>
      </c>
      <c r="AS18" s="9">
        <v>4.431</v>
      </c>
      <c r="AT18" s="9">
        <v>13.61</v>
      </c>
      <c r="AU18" s="9">
        <v>6.694</v>
      </c>
      <c r="AV18" s="9">
        <v>6.9160000000000004</v>
      </c>
      <c r="AW18" s="9">
        <v>12.189</v>
      </c>
      <c r="AX18" s="9">
        <v>6.5819999999999999</v>
      </c>
      <c r="AY18" s="9">
        <v>5.6079999999999997</v>
      </c>
      <c r="AZ18" s="9">
        <v>11.003</v>
      </c>
      <c r="BA18" s="9">
        <v>5.2640000000000002</v>
      </c>
      <c r="BB18" s="9">
        <v>5.74</v>
      </c>
      <c r="BC18" s="9">
        <v>6.1769999999999996</v>
      </c>
      <c r="BD18" s="9">
        <v>3.5649999999999999</v>
      </c>
      <c r="BE18" s="9">
        <v>2.6110000000000002</v>
      </c>
      <c r="BF18" s="9">
        <v>9.51</v>
      </c>
      <c r="BG18" s="9">
        <v>4.7670000000000003</v>
      </c>
      <c r="BH18" s="9">
        <v>4.7430000000000003</v>
      </c>
      <c r="BI18" s="9">
        <v>2.89</v>
      </c>
      <c r="BJ18" s="9">
        <v>1.8740000000000001</v>
      </c>
      <c r="BK18" s="9">
        <v>1.016</v>
      </c>
      <c r="BL18" s="9">
        <v>3.6230000000000002</v>
      </c>
      <c r="BM18" s="9">
        <v>1.7390000000000001</v>
      </c>
      <c r="BN18" s="9">
        <v>1.8839999999999999</v>
      </c>
      <c r="BO18" s="9">
        <v>2.9969999999999999</v>
      </c>
      <c r="BP18" s="9">
        <v>1.155</v>
      </c>
      <c r="BQ18" s="9">
        <v>1.843</v>
      </c>
      <c r="BR18" s="9">
        <v>7.5060000000000002</v>
      </c>
      <c r="BS18" s="9">
        <v>3.5129999999999999</v>
      </c>
      <c r="BT18" s="9">
        <v>3.9929999999999999</v>
      </c>
      <c r="BU18" s="9">
        <v>3.355</v>
      </c>
      <c r="BV18" s="9">
        <v>2.1960000000000002</v>
      </c>
      <c r="BW18" s="9">
        <v>1.159</v>
      </c>
      <c r="BX18" s="9">
        <v>2.3199999999999998</v>
      </c>
      <c r="BY18" s="9">
        <v>0.83899999999999997</v>
      </c>
      <c r="BZ18" s="9">
        <v>1.4810000000000001</v>
      </c>
      <c r="CA18" s="9">
        <v>1.831</v>
      </c>
      <c r="CB18" s="9">
        <v>0.47799999999999998</v>
      </c>
      <c r="CC18" s="9">
        <v>1.353</v>
      </c>
      <c r="CD18" s="9">
        <v>14.246</v>
      </c>
      <c r="CE18" s="9">
        <v>6.7190000000000003</v>
      </c>
      <c r="CF18" s="9">
        <v>7.5270000000000001</v>
      </c>
      <c r="CG18" s="9">
        <v>8.9469999999999992</v>
      </c>
      <c r="CH18" s="9">
        <v>5.1269999999999998</v>
      </c>
      <c r="CI18" s="9">
        <v>3.82</v>
      </c>
      <c r="CJ18" s="9">
        <v>28.975999999999999</v>
      </c>
      <c r="CK18" s="9">
        <v>13.657</v>
      </c>
      <c r="CL18" s="9">
        <v>15.319000000000001</v>
      </c>
      <c r="CM18" s="9">
        <v>213.43700000000001</v>
      </c>
      <c r="CN18" s="9">
        <v>112.383</v>
      </c>
      <c r="CO18" s="9">
        <v>101.054</v>
      </c>
      <c r="CP18" s="9">
        <v>173.381</v>
      </c>
      <c r="CQ18" s="9">
        <v>86.861000000000004</v>
      </c>
      <c r="CR18" s="9">
        <v>86.52</v>
      </c>
      <c r="CS18" s="9">
        <v>161.803</v>
      </c>
      <c r="CT18" s="9">
        <v>81.959000000000003</v>
      </c>
      <c r="CU18" s="9">
        <v>79.843999999999994</v>
      </c>
      <c r="CV18" s="9">
        <v>7.2759999999999998</v>
      </c>
      <c r="CW18" s="9">
        <v>3.137</v>
      </c>
      <c r="CX18" s="9">
        <v>4.1399999999999997</v>
      </c>
      <c r="CY18" s="9">
        <v>4.0259999999999998</v>
      </c>
      <c r="CZ18" s="9">
        <v>1.49</v>
      </c>
      <c r="DA18" s="9">
        <v>2.536</v>
      </c>
      <c r="DB18" s="9">
        <v>124.06100000000001</v>
      </c>
      <c r="DC18" s="9">
        <v>66.77</v>
      </c>
      <c r="DD18" s="9">
        <v>57.292000000000002</v>
      </c>
      <c r="DE18" s="9">
        <v>12.474</v>
      </c>
      <c r="DF18" s="9">
        <v>4.1079999999999997</v>
      </c>
      <c r="DG18" s="9">
        <v>8.3659999999999997</v>
      </c>
      <c r="DH18" s="9">
        <v>2.2909999999999999</v>
      </c>
      <c r="DI18" s="9">
        <v>0.96399999999999997</v>
      </c>
      <c r="DJ18" s="9">
        <v>1.327</v>
      </c>
      <c r="DK18" s="9">
        <v>3.87</v>
      </c>
      <c r="DL18" s="9">
        <v>1.399</v>
      </c>
      <c r="DM18" s="9">
        <v>2.472</v>
      </c>
      <c r="DN18" s="9">
        <v>6.3129999999999997</v>
      </c>
      <c r="DO18" s="9">
        <v>1.746</v>
      </c>
      <c r="DP18" s="9">
        <v>4.5670000000000002</v>
      </c>
      <c r="DQ18" s="9">
        <v>11.289</v>
      </c>
      <c r="DR18" s="9">
        <v>3.742</v>
      </c>
      <c r="DS18" s="9">
        <v>7.5469999999999997</v>
      </c>
      <c r="DT18" s="9">
        <v>2.2240000000000002</v>
      </c>
      <c r="DU18" s="9">
        <v>1.669</v>
      </c>
      <c r="DV18" s="9">
        <v>0.55400000000000005</v>
      </c>
      <c r="DW18" s="9">
        <v>4.4560000000000004</v>
      </c>
      <c r="DX18" s="9">
        <v>0.93100000000000005</v>
      </c>
      <c r="DY18" s="9">
        <v>3.5249999999999999</v>
      </c>
      <c r="DZ18" s="9">
        <v>4.609</v>
      </c>
      <c r="EA18" s="9">
        <v>1.1419999999999999</v>
      </c>
      <c r="EB18" s="9">
        <v>3.4670000000000001</v>
      </c>
      <c r="EC18" s="9">
        <v>25.556000000000001</v>
      </c>
      <c r="ED18" s="9">
        <v>12.24</v>
      </c>
      <c r="EE18" s="9">
        <v>13.316000000000001</v>
      </c>
      <c r="EF18" s="9">
        <v>22.18</v>
      </c>
      <c r="EG18" s="9">
        <v>11.004</v>
      </c>
      <c r="EH18" s="9">
        <v>11.175000000000001</v>
      </c>
      <c r="EI18" s="9">
        <v>151.20099999999999</v>
      </c>
      <c r="EJ18" s="9">
        <v>75.855999999999995</v>
      </c>
      <c r="EK18" s="9">
        <v>75.344999999999999</v>
      </c>
      <c r="EL18" s="9">
        <v>17.120999999999999</v>
      </c>
      <c r="EM18" s="9">
        <v>8.3339999999999996</v>
      </c>
      <c r="EN18" s="9">
        <v>8.7859999999999996</v>
      </c>
      <c r="EO18" s="9">
        <v>156.261</v>
      </c>
      <c r="EP18" s="9">
        <v>78.525999999999996</v>
      </c>
      <c r="EQ18" s="9">
        <v>77.733999999999995</v>
      </c>
      <c r="ER18" s="9">
        <v>29.411999999999999</v>
      </c>
      <c r="ES18" s="9">
        <v>14.451000000000001</v>
      </c>
      <c r="ET18" s="9">
        <v>14.961</v>
      </c>
      <c r="EU18" s="9">
        <v>9.8879999999999999</v>
      </c>
      <c r="EV18" s="9">
        <v>4.8879999999999999</v>
      </c>
      <c r="EW18" s="9">
        <v>5</v>
      </c>
      <c r="EX18" s="9">
        <v>12.292</v>
      </c>
      <c r="EY18" s="9">
        <v>6.117</v>
      </c>
      <c r="EZ18" s="9">
        <v>6.1749999999999998</v>
      </c>
      <c r="FA18" s="9">
        <v>7.2329999999999997</v>
      </c>
      <c r="FB18" s="9">
        <v>3.4470000000000001</v>
      </c>
      <c r="FC18" s="9">
        <v>3.786</v>
      </c>
      <c r="FD18" s="9">
        <v>143.96899999999999</v>
      </c>
      <c r="FE18" s="9">
        <v>72.41</v>
      </c>
      <c r="FF18" s="9">
        <v>71.558999999999997</v>
      </c>
      <c r="FG18" s="9">
        <v>40.055999999999997</v>
      </c>
      <c r="FH18" s="9">
        <v>25.521999999999998</v>
      </c>
      <c r="FI18" s="9">
        <v>14.532999999999999</v>
      </c>
      <c r="FJ18" s="9">
        <v>23.193000000000001</v>
      </c>
      <c r="FK18" s="9">
        <v>15.252000000000001</v>
      </c>
      <c r="FL18" s="9">
        <v>7.9409999999999998</v>
      </c>
      <c r="FM18" s="9">
        <v>2.6389999999999998</v>
      </c>
      <c r="FN18" s="9">
        <v>1.266</v>
      </c>
      <c r="FO18" s="9">
        <v>1.373</v>
      </c>
      <c r="FP18" s="9">
        <v>0.42199999999999999</v>
      </c>
      <c r="FQ18" s="9">
        <v>0.314</v>
      </c>
      <c r="FR18" s="9">
        <v>0.108</v>
      </c>
      <c r="FS18" s="9">
        <v>1.1000000000000001</v>
      </c>
      <c r="FT18" s="9">
        <v>0.60299999999999998</v>
      </c>
      <c r="FU18" s="9">
        <v>0.497</v>
      </c>
      <c r="FV18" s="9">
        <v>1.117</v>
      </c>
      <c r="FW18" s="9">
        <v>0.34899999999999998</v>
      </c>
      <c r="FX18" s="9">
        <v>0.76800000000000002</v>
      </c>
      <c r="FY18" s="9">
        <v>2.6179999999999999</v>
      </c>
      <c r="FZ18" s="9">
        <v>1.244</v>
      </c>
      <c r="GA18" s="9">
        <v>1.3740000000000001</v>
      </c>
      <c r="GB18" s="9">
        <v>0.16200000000000001</v>
      </c>
      <c r="GC18" s="9">
        <v>7.8E-2</v>
      </c>
      <c r="GD18" s="9">
        <v>8.4000000000000005E-2</v>
      </c>
      <c r="GE18" s="9">
        <v>1.302</v>
      </c>
      <c r="GF18" s="9">
        <v>0.78500000000000003</v>
      </c>
      <c r="GG18" s="9">
        <v>0.51700000000000002</v>
      </c>
      <c r="GH18" s="9">
        <v>1.155</v>
      </c>
      <c r="GI18" s="9">
        <v>0.38200000000000001</v>
      </c>
      <c r="GJ18" s="9">
        <v>0.77300000000000002</v>
      </c>
      <c r="GK18" s="9">
        <v>11.605</v>
      </c>
      <c r="GL18" s="9">
        <v>7.76</v>
      </c>
      <c r="GM18" s="9">
        <v>3.8450000000000002</v>
      </c>
      <c r="GN18" s="9">
        <v>121.254</v>
      </c>
      <c r="GO18" s="9">
        <v>62.591000000000001</v>
      </c>
      <c r="GP18" s="9">
        <v>58.662999999999997</v>
      </c>
      <c r="GQ18" s="9">
        <v>26.43</v>
      </c>
      <c r="GR18" s="9">
        <v>13.355</v>
      </c>
      <c r="GS18" s="9">
        <v>13.074999999999999</v>
      </c>
      <c r="GT18" s="9">
        <v>13.247999999999999</v>
      </c>
      <c r="GU18" s="9">
        <v>7.726</v>
      </c>
      <c r="GV18" s="9">
        <v>5.5220000000000002</v>
      </c>
      <c r="GW18" s="9">
        <v>5.3339999999999996</v>
      </c>
      <c r="GX18" s="9">
        <v>3.1389999999999998</v>
      </c>
      <c r="GY18" s="9">
        <v>2.1960000000000002</v>
      </c>
      <c r="GZ18" s="9">
        <v>7.9139999999999997</v>
      </c>
      <c r="HA18" s="9">
        <v>4.5869999999999997</v>
      </c>
      <c r="HB18" s="9">
        <v>3.327</v>
      </c>
      <c r="HC18" s="9">
        <v>7.2850000000000001</v>
      </c>
      <c r="HD18" s="9">
        <v>4.327</v>
      </c>
      <c r="HE18" s="9">
        <v>2.9580000000000002</v>
      </c>
      <c r="HF18" s="9">
        <v>5.9630000000000001</v>
      </c>
      <c r="HG18" s="9">
        <v>3.399</v>
      </c>
      <c r="HH18" s="9">
        <v>2.5640000000000001</v>
      </c>
      <c r="HI18" s="9">
        <v>4.3879999999999999</v>
      </c>
      <c r="HJ18" s="9">
        <v>2.4609999999999999</v>
      </c>
      <c r="HK18" s="9">
        <v>1.927</v>
      </c>
      <c r="HL18" s="9">
        <v>4.01</v>
      </c>
      <c r="HM18" s="9">
        <v>2.2530000000000001</v>
      </c>
      <c r="HN18" s="9">
        <v>1.7569999999999999</v>
      </c>
      <c r="HO18" s="9">
        <v>1.9630000000000001</v>
      </c>
      <c r="HP18" s="9">
        <v>1.373</v>
      </c>
      <c r="HQ18" s="9">
        <v>0.59</v>
      </c>
      <c r="HR18" s="9">
        <v>1.1879999999999999</v>
      </c>
      <c r="HS18" s="9">
        <v>0.61599999999999999</v>
      </c>
      <c r="HT18" s="9">
        <v>0.57099999999999995</v>
      </c>
      <c r="HU18" s="9">
        <v>0.85899999999999999</v>
      </c>
      <c r="HV18" s="9">
        <v>0.26400000000000001</v>
      </c>
      <c r="HW18" s="9">
        <v>0.59599999999999997</v>
      </c>
      <c r="HX18" s="9">
        <v>4.8490000000000002</v>
      </c>
      <c r="HY18" s="9">
        <v>3.0110000000000001</v>
      </c>
      <c r="HZ18" s="9">
        <v>1.8380000000000001</v>
      </c>
      <c r="IA18" s="9">
        <v>3.4540000000000002</v>
      </c>
      <c r="IB18" s="9">
        <v>2.3730000000000002</v>
      </c>
      <c r="IC18" s="9">
        <v>1.081</v>
      </c>
      <c r="ID18" s="9">
        <v>0.79400000000000004</v>
      </c>
      <c r="IE18" s="9">
        <v>0.56999999999999995</v>
      </c>
      <c r="IF18" s="9">
        <v>0.224</v>
      </c>
      <c r="IG18" s="9">
        <v>0.60099999999999998</v>
      </c>
      <c r="IH18" s="9">
        <v>6.8000000000000005E-2</v>
      </c>
      <c r="II18" s="9">
        <v>0.53300000000000003</v>
      </c>
      <c r="IJ18" s="9">
        <v>9.4819999999999993</v>
      </c>
      <c r="IK18" s="9">
        <v>5.8019999999999996</v>
      </c>
      <c r="IL18" s="9">
        <v>3.68</v>
      </c>
      <c r="IM18" s="9">
        <v>3.7650000000000001</v>
      </c>
      <c r="IN18" s="9">
        <v>1.923</v>
      </c>
      <c r="IO18" s="9">
        <v>1.8420000000000001</v>
      </c>
      <c r="IP18" s="9">
        <v>13.182</v>
      </c>
      <c r="IQ18" s="9">
        <v>5.63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3760</v>
      </c>
      <c r="C1" s="3" t="s">
        <v>3761</v>
      </c>
      <c r="D1" s="3" t="s">
        <v>3762</v>
      </c>
      <c r="E1" s="3" t="s">
        <v>3763</v>
      </c>
      <c r="F1" s="3" t="s">
        <v>3764</v>
      </c>
      <c r="G1" s="3" t="s">
        <v>3765</v>
      </c>
      <c r="H1" s="3" t="s">
        <v>3766</v>
      </c>
      <c r="I1" s="3" t="s">
        <v>3767</v>
      </c>
      <c r="J1" s="3" t="s">
        <v>3768</v>
      </c>
      <c r="K1" s="3" t="s">
        <v>3769</v>
      </c>
      <c r="L1" s="3" t="s">
        <v>3770</v>
      </c>
      <c r="M1" s="3" t="s">
        <v>3771</v>
      </c>
      <c r="N1" s="3" t="s">
        <v>3772</v>
      </c>
      <c r="O1" s="3" t="s">
        <v>3773</v>
      </c>
      <c r="P1" s="3" t="s">
        <v>3774</v>
      </c>
      <c r="Q1" s="3" t="s">
        <v>3775</v>
      </c>
      <c r="R1" s="3" t="s">
        <v>3776</v>
      </c>
      <c r="S1" s="3" t="s">
        <v>3777</v>
      </c>
      <c r="T1" s="3" t="s">
        <v>3778</v>
      </c>
      <c r="U1" s="3" t="s">
        <v>3779</v>
      </c>
      <c r="V1" s="3" t="s">
        <v>3780</v>
      </c>
      <c r="W1" s="3" t="s">
        <v>3781</v>
      </c>
      <c r="X1" s="3" t="s">
        <v>3782</v>
      </c>
      <c r="Y1" s="3" t="s">
        <v>3783</v>
      </c>
      <c r="Z1" s="3" t="s">
        <v>3784</v>
      </c>
      <c r="AA1" s="3" t="s">
        <v>3785</v>
      </c>
      <c r="AB1" s="3" t="s">
        <v>3786</v>
      </c>
      <c r="AC1" s="3" t="s">
        <v>3787</v>
      </c>
      <c r="AD1" s="3" t="s">
        <v>3788</v>
      </c>
      <c r="AE1" s="3" t="s">
        <v>3789</v>
      </c>
      <c r="AF1" s="3" t="s">
        <v>3790</v>
      </c>
      <c r="AG1" s="3" t="s">
        <v>3791</v>
      </c>
      <c r="AH1" s="3" t="s">
        <v>3792</v>
      </c>
      <c r="AI1" s="3" t="s">
        <v>3793</v>
      </c>
      <c r="AJ1" s="3" t="s">
        <v>3794</v>
      </c>
      <c r="AK1" s="3" t="s">
        <v>3795</v>
      </c>
      <c r="AL1" s="3" t="s">
        <v>3796</v>
      </c>
      <c r="AM1" s="3" t="s">
        <v>3797</v>
      </c>
      <c r="AN1" s="3" t="s">
        <v>3798</v>
      </c>
      <c r="AO1" s="3" t="s">
        <v>3799</v>
      </c>
      <c r="AP1" s="3" t="s">
        <v>3800</v>
      </c>
      <c r="AQ1" s="3" t="s">
        <v>3801</v>
      </c>
      <c r="AR1" s="3" t="s">
        <v>3802</v>
      </c>
      <c r="AS1" s="3" t="s">
        <v>3803</v>
      </c>
      <c r="AT1" s="3" t="s">
        <v>3804</v>
      </c>
      <c r="AU1" s="3" t="s">
        <v>3805</v>
      </c>
      <c r="AV1" s="3" t="s">
        <v>3806</v>
      </c>
      <c r="AW1" s="3" t="s">
        <v>3807</v>
      </c>
      <c r="AX1" s="3" t="s">
        <v>3808</v>
      </c>
      <c r="AY1" s="3" t="s">
        <v>3809</v>
      </c>
      <c r="AZ1" s="3" t="s">
        <v>3810</v>
      </c>
      <c r="BA1" s="3" t="s">
        <v>3811</v>
      </c>
      <c r="BB1" s="3" t="s">
        <v>3812</v>
      </c>
      <c r="BC1" s="3" t="s">
        <v>3813</v>
      </c>
      <c r="BD1" s="3" t="s">
        <v>3814</v>
      </c>
      <c r="BE1" s="3" t="s">
        <v>3815</v>
      </c>
      <c r="BF1" s="3" t="s">
        <v>3816</v>
      </c>
      <c r="BG1" s="3" t="s">
        <v>3817</v>
      </c>
      <c r="BH1" s="3" t="s">
        <v>3818</v>
      </c>
      <c r="BI1" s="3" t="s">
        <v>3819</v>
      </c>
      <c r="BJ1" s="3" t="s">
        <v>3820</v>
      </c>
      <c r="BK1" s="3" t="s">
        <v>3821</v>
      </c>
      <c r="BL1" s="3" t="s">
        <v>3822</v>
      </c>
      <c r="BM1" s="3" t="s">
        <v>3823</v>
      </c>
      <c r="BN1" s="3" t="s">
        <v>3824</v>
      </c>
      <c r="BO1" s="3" t="s">
        <v>3825</v>
      </c>
      <c r="BP1" s="3" t="s">
        <v>3826</v>
      </c>
      <c r="BQ1" s="3" t="s">
        <v>3827</v>
      </c>
      <c r="BR1" s="3" t="s">
        <v>3828</v>
      </c>
      <c r="BS1" s="3" t="s">
        <v>3829</v>
      </c>
      <c r="BT1" s="3" t="s">
        <v>3830</v>
      </c>
      <c r="BU1" s="3" t="s">
        <v>3831</v>
      </c>
      <c r="BV1" s="3" t="s">
        <v>3832</v>
      </c>
      <c r="BW1" s="3" t="s">
        <v>3833</v>
      </c>
      <c r="BX1" s="3" t="s">
        <v>3834</v>
      </c>
      <c r="BY1" s="3" t="s">
        <v>3835</v>
      </c>
      <c r="BZ1" s="3" t="s">
        <v>3836</v>
      </c>
      <c r="CA1" s="3" t="s">
        <v>3837</v>
      </c>
      <c r="CB1" s="3" t="s">
        <v>3838</v>
      </c>
      <c r="CC1" s="3" t="s">
        <v>3839</v>
      </c>
      <c r="CD1" s="3" t="s">
        <v>3840</v>
      </c>
      <c r="CE1" s="3" t="s">
        <v>3841</v>
      </c>
      <c r="CF1" s="3" t="s">
        <v>3782</v>
      </c>
      <c r="CG1" s="3" t="s">
        <v>3783</v>
      </c>
      <c r="CH1" s="3" t="s">
        <v>3784</v>
      </c>
      <c r="CI1" s="3" t="s">
        <v>3785</v>
      </c>
      <c r="CJ1" s="3" t="s">
        <v>3786</v>
      </c>
      <c r="CK1" s="3" t="s">
        <v>3787</v>
      </c>
      <c r="CL1" s="3" t="s">
        <v>3788</v>
      </c>
      <c r="CM1" s="3" t="s">
        <v>3789</v>
      </c>
      <c r="CN1" s="3" t="s">
        <v>3790</v>
      </c>
      <c r="CO1" s="3" t="s">
        <v>3842</v>
      </c>
      <c r="CP1" s="3" t="s">
        <v>3843</v>
      </c>
      <c r="CQ1" s="3" t="s">
        <v>3844</v>
      </c>
      <c r="CR1" s="3" t="s">
        <v>3794</v>
      </c>
      <c r="CS1" s="3" t="s">
        <v>3795</v>
      </c>
      <c r="CT1" s="3" t="s">
        <v>3796</v>
      </c>
      <c r="CU1" s="3" t="s">
        <v>3797</v>
      </c>
      <c r="CV1" s="3" t="s">
        <v>3798</v>
      </c>
      <c r="CW1" s="3" t="s">
        <v>3799</v>
      </c>
      <c r="CX1" s="3" t="s">
        <v>3800</v>
      </c>
      <c r="CY1" s="3" t="s">
        <v>3801</v>
      </c>
      <c r="CZ1" s="3" t="s">
        <v>3802</v>
      </c>
      <c r="DA1" s="3" t="s">
        <v>3803</v>
      </c>
      <c r="DB1" s="3" t="s">
        <v>3804</v>
      </c>
      <c r="DC1" s="3" t="s">
        <v>3805</v>
      </c>
      <c r="DD1" s="3" t="s">
        <v>3845</v>
      </c>
      <c r="DE1" s="3" t="s">
        <v>3846</v>
      </c>
      <c r="DF1" s="3" t="s">
        <v>3847</v>
      </c>
      <c r="DG1" s="3" t="s">
        <v>3848</v>
      </c>
      <c r="DH1" s="3" t="s">
        <v>3849</v>
      </c>
      <c r="DI1" s="3" t="s">
        <v>3850</v>
      </c>
      <c r="DJ1" s="3" t="s">
        <v>3851</v>
      </c>
      <c r="DK1" s="3" t="s">
        <v>3852</v>
      </c>
      <c r="DL1" s="3" t="s">
        <v>3853</v>
      </c>
      <c r="DM1" s="3" t="s">
        <v>3854</v>
      </c>
      <c r="DN1" s="3" t="s">
        <v>3855</v>
      </c>
      <c r="DO1" s="3" t="s">
        <v>3856</v>
      </c>
      <c r="DP1" s="3" t="s">
        <v>3857</v>
      </c>
      <c r="DQ1" s="3" t="s">
        <v>3858</v>
      </c>
      <c r="DR1" s="3" t="s">
        <v>3859</v>
      </c>
      <c r="DS1" s="3" t="s">
        <v>3860</v>
      </c>
      <c r="DT1" s="3" t="s">
        <v>3861</v>
      </c>
      <c r="DU1" s="3" t="s">
        <v>3862</v>
      </c>
      <c r="DV1" s="3" t="s">
        <v>3863</v>
      </c>
      <c r="DW1" s="3" t="s">
        <v>3864</v>
      </c>
      <c r="DX1" s="3" t="s">
        <v>3865</v>
      </c>
      <c r="DY1" s="3" t="s">
        <v>3866</v>
      </c>
      <c r="DZ1" s="3" t="s">
        <v>3867</v>
      </c>
      <c r="EA1" s="3" t="s">
        <v>3868</v>
      </c>
      <c r="EB1" s="3" t="s">
        <v>3869</v>
      </c>
      <c r="EC1" s="3" t="s">
        <v>3870</v>
      </c>
      <c r="ED1" s="3" t="s">
        <v>3871</v>
      </c>
      <c r="EE1" s="3" t="s">
        <v>3872</v>
      </c>
      <c r="EF1" s="3" t="s">
        <v>3873</v>
      </c>
      <c r="EG1" s="3" t="s">
        <v>3874</v>
      </c>
      <c r="EH1" s="3" t="s">
        <v>3875</v>
      </c>
      <c r="EI1" s="3" t="s">
        <v>3876</v>
      </c>
      <c r="EJ1" s="3" t="s">
        <v>3877</v>
      </c>
      <c r="EK1" s="3" t="s">
        <v>3878</v>
      </c>
      <c r="EL1" s="3" t="s">
        <v>3879</v>
      </c>
      <c r="EM1" s="3" t="s">
        <v>3880</v>
      </c>
      <c r="EN1" s="3" t="s">
        <v>3881</v>
      </c>
      <c r="EO1" s="3" t="s">
        <v>3882</v>
      </c>
      <c r="EP1" s="3" t="s">
        <v>3883</v>
      </c>
      <c r="EQ1" s="3" t="s">
        <v>3884</v>
      </c>
      <c r="ER1" s="3" t="s">
        <v>3885</v>
      </c>
      <c r="ES1" s="3" t="s">
        <v>3886</v>
      </c>
      <c r="ET1" s="3" t="s">
        <v>3887</v>
      </c>
      <c r="EU1" s="3" t="s">
        <v>3888</v>
      </c>
      <c r="EV1" s="3" t="s">
        <v>3889</v>
      </c>
      <c r="EW1" s="3" t="s">
        <v>3890</v>
      </c>
      <c r="EX1" s="3" t="s">
        <v>3891</v>
      </c>
      <c r="EY1" s="3" t="s">
        <v>3892</v>
      </c>
      <c r="EZ1" s="3" t="s">
        <v>3893</v>
      </c>
      <c r="FA1" s="3" t="s">
        <v>3894</v>
      </c>
      <c r="FB1" s="3" t="s">
        <v>3895</v>
      </c>
      <c r="FC1" s="3" t="s">
        <v>3896</v>
      </c>
      <c r="FD1" s="3" t="s">
        <v>3897</v>
      </c>
      <c r="FE1" s="3" t="s">
        <v>3898</v>
      </c>
      <c r="FF1" s="3" t="s">
        <v>3899</v>
      </c>
      <c r="FG1" s="3" t="s">
        <v>3900</v>
      </c>
      <c r="FH1" s="3" t="s">
        <v>3901</v>
      </c>
      <c r="FI1" s="3" t="s">
        <v>3902</v>
      </c>
      <c r="FJ1" s="3" t="s">
        <v>3903</v>
      </c>
      <c r="FK1" s="3" t="s">
        <v>3904</v>
      </c>
      <c r="FL1" s="3" t="s">
        <v>3905</v>
      </c>
      <c r="FM1" s="3" t="s">
        <v>3906</v>
      </c>
      <c r="FN1" s="3" t="s">
        <v>3907</v>
      </c>
      <c r="FO1" s="3" t="s">
        <v>3908</v>
      </c>
      <c r="FP1" s="3" t="s">
        <v>3909</v>
      </c>
      <c r="FQ1" s="3" t="s">
        <v>3910</v>
      </c>
      <c r="FR1" s="3" t="s">
        <v>3911</v>
      </c>
      <c r="FS1" s="3" t="s">
        <v>3912</v>
      </c>
      <c r="FT1" s="3" t="s">
        <v>3913</v>
      </c>
      <c r="FU1" s="3" t="s">
        <v>3914</v>
      </c>
      <c r="FV1" s="3" t="s">
        <v>3915</v>
      </c>
      <c r="FW1" s="3" t="s">
        <v>3916</v>
      </c>
      <c r="FX1" s="3" t="s">
        <v>3917</v>
      </c>
      <c r="FY1" s="3" t="s">
        <v>3918</v>
      </c>
      <c r="FZ1" s="3" t="s">
        <v>3919</v>
      </c>
      <c r="GA1" s="3" t="s">
        <v>3920</v>
      </c>
      <c r="GB1" s="3" t="s">
        <v>3921</v>
      </c>
      <c r="GC1" s="3" t="s">
        <v>3922</v>
      </c>
      <c r="GD1" s="3" t="s">
        <v>3923</v>
      </c>
      <c r="GE1" s="3" t="s">
        <v>3924</v>
      </c>
      <c r="GF1" s="3" t="s">
        <v>3925</v>
      </c>
      <c r="GG1" s="3" t="s">
        <v>3926</v>
      </c>
      <c r="GH1" s="3" t="s">
        <v>3927</v>
      </c>
      <c r="GI1" s="3" t="s">
        <v>3928</v>
      </c>
      <c r="GJ1" s="3" t="s">
        <v>3929</v>
      </c>
      <c r="GK1" s="3" t="s">
        <v>3930</v>
      </c>
      <c r="GL1" s="3" t="s">
        <v>3931</v>
      </c>
      <c r="GM1" s="3" t="s">
        <v>3932</v>
      </c>
      <c r="GN1" s="3" t="s">
        <v>3933</v>
      </c>
      <c r="GO1" s="3" t="s">
        <v>3934</v>
      </c>
      <c r="GP1" s="3" t="s">
        <v>3935</v>
      </c>
      <c r="GQ1" s="3" t="s">
        <v>3936</v>
      </c>
      <c r="GR1" s="3" t="s">
        <v>3937</v>
      </c>
      <c r="GS1" s="3" t="s">
        <v>3938</v>
      </c>
      <c r="GT1" s="3" t="s">
        <v>3939</v>
      </c>
      <c r="GU1" s="3" t="s">
        <v>3940</v>
      </c>
      <c r="GV1" s="3" t="s">
        <v>3941</v>
      </c>
      <c r="GW1" s="3" t="s">
        <v>3942</v>
      </c>
      <c r="GX1" s="3" t="s">
        <v>3943</v>
      </c>
      <c r="GY1" s="3" t="s">
        <v>3944</v>
      </c>
      <c r="GZ1" s="3" t="s">
        <v>3945</v>
      </c>
      <c r="HA1" s="3" t="s">
        <v>3946</v>
      </c>
      <c r="HB1" s="3" t="s">
        <v>3947</v>
      </c>
      <c r="HC1" s="3" t="s">
        <v>3948</v>
      </c>
      <c r="HD1" s="3" t="s">
        <v>3949</v>
      </c>
      <c r="HE1" s="3" t="s">
        <v>3950</v>
      </c>
      <c r="HF1" s="3" t="s">
        <v>3951</v>
      </c>
      <c r="HG1" s="3" t="s">
        <v>3952</v>
      </c>
      <c r="HH1" s="3" t="s">
        <v>3953</v>
      </c>
      <c r="HI1" s="3" t="s">
        <v>3954</v>
      </c>
      <c r="HJ1" s="3" t="s">
        <v>3955</v>
      </c>
      <c r="HK1" s="3" t="s">
        <v>3956</v>
      </c>
      <c r="HL1" s="3" t="s">
        <v>3957</v>
      </c>
      <c r="HM1" s="3" t="s">
        <v>3958</v>
      </c>
      <c r="HN1" s="3" t="s">
        <v>3959</v>
      </c>
      <c r="HO1" s="3" t="s">
        <v>3960</v>
      </c>
      <c r="HP1" s="3" t="s">
        <v>3961</v>
      </c>
      <c r="HQ1" s="3" t="s">
        <v>3962</v>
      </c>
      <c r="HR1" s="3" t="s">
        <v>3963</v>
      </c>
      <c r="HS1" s="3" t="s">
        <v>3964</v>
      </c>
      <c r="HT1" s="3" t="s">
        <v>3965</v>
      </c>
      <c r="HU1" s="3" t="s">
        <v>3966</v>
      </c>
      <c r="HV1" s="3" t="s">
        <v>3967</v>
      </c>
      <c r="HW1" s="3" t="s">
        <v>3968</v>
      </c>
      <c r="HX1" s="3" t="s">
        <v>3969</v>
      </c>
      <c r="HY1" s="3" t="s">
        <v>3970</v>
      </c>
      <c r="HZ1" s="3" t="s">
        <v>3971</v>
      </c>
      <c r="IA1" s="3" t="s">
        <v>3972</v>
      </c>
      <c r="IB1" s="3" t="s">
        <v>3973</v>
      </c>
      <c r="IC1" s="3" t="s">
        <v>3974</v>
      </c>
      <c r="ID1" s="3" t="s">
        <v>3975</v>
      </c>
      <c r="IE1" s="3" t="s">
        <v>3976</v>
      </c>
      <c r="IF1" s="3" t="s">
        <v>3977</v>
      </c>
      <c r="IG1" s="3" t="s">
        <v>3978</v>
      </c>
      <c r="IH1" s="3" t="s">
        <v>3979</v>
      </c>
      <c r="II1" s="3" t="s">
        <v>3980</v>
      </c>
      <c r="IJ1" s="3" t="s">
        <v>3981</v>
      </c>
      <c r="IK1" s="3" t="s">
        <v>3982</v>
      </c>
      <c r="IL1" s="3" t="s">
        <v>3923</v>
      </c>
      <c r="IM1" s="3" t="s">
        <v>3924</v>
      </c>
      <c r="IN1" s="3" t="s">
        <v>3925</v>
      </c>
      <c r="IO1" s="3" t="s">
        <v>3926</v>
      </c>
      <c r="IP1" s="3" t="s">
        <v>3927</v>
      </c>
      <c r="IQ1" s="3" t="s">
        <v>3928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3983</v>
      </c>
      <c r="C10" s="8" t="s">
        <v>3984</v>
      </c>
      <c r="D10" s="8" t="s">
        <v>3985</v>
      </c>
      <c r="E10" s="8" t="s">
        <v>3986</v>
      </c>
      <c r="F10" s="8" t="s">
        <v>3987</v>
      </c>
      <c r="G10" s="8" t="s">
        <v>3988</v>
      </c>
      <c r="H10" s="8" t="s">
        <v>3989</v>
      </c>
      <c r="I10" s="8" t="s">
        <v>3990</v>
      </c>
      <c r="J10" s="8" t="s">
        <v>3991</v>
      </c>
      <c r="K10" s="8" t="s">
        <v>3992</v>
      </c>
      <c r="L10" s="8" t="s">
        <v>3993</v>
      </c>
      <c r="M10" s="8" t="s">
        <v>3994</v>
      </c>
      <c r="N10" s="8" t="s">
        <v>3995</v>
      </c>
      <c r="O10" s="8" t="s">
        <v>3996</v>
      </c>
      <c r="P10" s="8" t="s">
        <v>3997</v>
      </c>
      <c r="Q10" s="8" t="s">
        <v>3998</v>
      </c>
      <c r="R10" s="8" t="s">
        <v>3999</v>
      </c>
      <c r="S10" s="8" t="s">
        <v>4000</v>
      </c>
      <c r="T10" s="8" t="s">
        <v>4001</v>
      </c>
      <c r="U10" s="8" t="s">
        <v>4002</v>
      </c>
      <c r="V10" s="8" t="s">
        <v>4003</v>
      </c>
      <c r="W10" s="8" t="s">
        <v>4004</v>
      </c>
      <c r="X10" s="8" t="s">
        <v>4005</v>
      </c>
      <c r="Y10" s="8" t="s">
        <v>4006</v>
      </c>
      <c r="Z10" s="8" t="s">
        <v>4007</v>
      </c>
      <c r="AA10" s="8" t="s">
        <v>4008</v>
      </c>
      <c r="AB10" s="8" t="s">
        <v>4009</v>
      </c>
      <c r="AC10" s="8" t="s">
        <v>4010</v>
      </c>
      <c r="AD10" s="8" t="s">
        <v>4011</v>
      </c>
      <c r="AE10" s="8" t="s">
        <v>4012</v>
      </c>
      <c r="AF10" s="8" t="s">
        <v>4013</v>
      </c>
      <c r="AG10" s="8" t="s">
        <v>4014</v>
      </c>
      <c r="AH10" s="8" t="s">
        <v>4015</v>
      </c>
      <c r="AI10" s="8" t="s">
        <v>4016</v>
      </c>
      <c r="AJ10" s="8" t="s">
        <v>4017</v>
      </c>
      <c r="AK10" s="8" t="s">
        <v>4018</v>
      </c>
      <c r="AL10" s="8" t="s">
        <v>4019</v>
      </c>
      <c r="AM10" s="8" t="s">
        <v>4020</v>
      </c>
      <c r="AN10" s="8" t="s">
        <v>4021</v>
      </c>
      <c r="AO10" s="8" t="s">
        <v>4022</v>
      </c>
      <c r="AP10" s="8" t="s">
        <v>4023</v>
      </c>
      <c r="AQ10" s="8" t="s">
        <v>4024</v>
      </c>
      <c r="AR10" s="8" t="s">
        <v>4025</v>
      </c>
      <c r="AS10" s="8" t="s">
        <v>4026</v>
      </c>
      <c r="AT10" s="8" t="s">
        <v>4027</v>
      </c>
      <c r="AU10" s="8" t="s">
        <v>4028</v>
      </c>
      <c r="AV10" s="8" t="s">
        <v>4029</v>
      </c>
      <c r="AW10" s="8" t="s">
        <v>4030</v>
      </c>
      <c r="AX10" s="8" t="s">
        <v>4031</v>
      </c>
      <c r="AY10" s="8" t="s">
        <v>4032</v>
      </c>
      <c r="AZ10" s="8" t="s">
        <v>4033</v>
      </c>
      <c r="BA10" s="8" t="s">
        <v>4034</v>
      </c>
      <c r="BB10" s="8" t="s">
        <v>4035</v>
      </c>
      <c r="BC10" s="8" t="s">
        <v>4036</v>
      </c>
      <c r="BD10" s="8" t="s">
        <v>4037</v>
      </c>
      <c r="BE10" s="8" t="s">
        <v>4038</v>
      </c>
      <c r="BF10" s="8" t="s">
        <v>4039</v>
      </c>
      <c r="BG10" s="8" t="s">
        <v>4040</v>
      </c>
      <c r="BH10" s="8" t="s">
        <v>4041</v>
      </c>
      <c r="BI10" s="8" t="s">
        <v>4042</v>
      </c>
      <c r="BJ10" s="8" t="s">
        <v>4043</v>
      </c>
      <c r="BK10" s="8" t="s">
        <v>4044</v>
      </c>
      <c r="BL10" s="8" t="s">
        <v>4045</v>
      </c>
      <c r="BM10" s="8" t="s">
        <v>4046</v>
      </c>
      <c r="BN10" s="8" t="s">
        <v>4047</v>
      </c>
      <c r="BO10" s="8" t="s">
        <v>4048</v>
      </c>
      <c r="BP10" s="8" t="s">
        <v>4049</v>
      </c>
      <c r="BQ10" s="8" t="s">
        <v>4050</v>
      </c>
      <c r="BR10" s="8" t="s">
        <v>4051</v>
      </c>
      <c r="BS10" s="8" t="s">
        <v>4052</v>
      </c>
      <c r="BT10" s="8" t="s">
        <v>4053</v>
      </c>
      <c r="BU10" s="8" t="s">
        <v>4054</v>
      </c>
      <c r="BV10" s="8" t="s">
        <v>4055</v>
      </c>
      <c r="BW10" s="8" t="s">
        <v>4056</v>
      </c>
      <c r="BX10" s="8" t="s">
        <v>4057</v>
      </c>
      <c r="BY10" s="8" t="s">
        <v>4058</v>
      </c>
      <c r="BZ10" s="8" t="s">
        <v>4059</v>
      </c>
      <c r="CA10" s="8" t="s">
        <v>4060</v>
      </c>
      <c r="CB10" s="8" t="s">
        <v>4061</v>
      </c>
      <c r="CC10" s="8" t="s">
        <v>4062</v>
      </c>
      <c r="CD10" s="8" t="s">
        <v>4063</v>
      </c>
      <c r="CE10" s="8" t="s">
        <v>4064</v>
      </c>
      <c r="CF10" s="8" t="s">
        <v>4065</v>
      </c>
      <c r="CG10" s="8" t="s">
        <v>4066</v>
      </c>
      <c r="CH10" s="8" t="s">
        <v>4067</v>
      </c>
      <c r="CI10" s="8" t="s">
        <v>4068</v>
      </c>
      <c r="CJ10" s="8" t="s">
        <v>4069</v>
      </c>
      <c r="CK10" s="8" t="s">
        <v>4070</v>
      </c>
      <c r="CL10" s="8" t="s">
        <v>4071</v>
      </c>
      <c r="CM10" s="8" t="s">
        <v>4072</v>
      </c>
      <c r="CN10" s="8" t="s">
        <v>4073</v>
      </c>
      <c r="CO10" s="8" t="s">
        <v>4074</v>
      </c>
      <c r="CP10" s="8" t="s">
        <v>4075</v>
      </c>
      <c r="CQ10" s="8" t="s">
        <v>4076</v>
      </c>
      <c r="CR10" s="8" t="s">
        <v>4077</v>
      </c>
      <c r="CS10" s="8" t="s">
        <v>4078</v>
      </c>
      <c r="CT10" s="8" t="s">
        <v>4079</v>
      </c>
      <c r="CU10" s="8" t="s">
        <v>4080</v>
      </c>
      <c r="CV10" s="8" t="s">
        <v>4081</v>
      </c>
      <c r="CW10" s="8" t="s">
        <v>4082</v>
      </c>
      <c r="CX10" s="8" t="s">
        <v>4083</v>
      </c>
      <c r="CY10" s="8" t="s">
        <v>4084</v>
      </c>
      <c r="CZ10" s="8" t="s">
        <v>4085</v>
      </c>
      <c r="DA10" s="8" t="s">
        <v>4086</v>
      </c>
      <c r="DB10" s="8" t="s">
        <v>4087</v>
      </c>
      <c r="DC10" s="8" t="s">
        <v>4088</v>
      </c>
      <c r="DD10" s="8" t="s">
        <v>4089</v>
      </c>
      <c r="DE10" s="8" t="s">
        <v>4090</v>
      </c>
      <c r="DF10" s="8" t="s">
        <v>4091</v>
      </c>
      <c r="DG10" s="8" t="s">
        <v>4092</v>
      </c>
      <c r="DH10" s="8" t="s">
        <v>4093</v>
      </c>
      <c r="DI10" s="8" t="s">
        <v>4094</v>
      </c>
      <c r="DJ10" s="8" t="s">
        <v>4095</v>
      </c>
      <c r="DK10" s="8" t="s">
        <v>4096</v>
      </c>
      <c r="DL10" s="8" t="s">
        <v>4097</v>
      </c>
      <c r="DM10" s="8" t="s">
        <v>4098</v>
      </c>
      <c r="DN10" s="8" t="s">
        <v>4099</v>
      </c>
      <c r="DO10" s="8" t="s">
        <v>4100</v>
      </c>
      <c r="DP10" s="8" t="s">
        <v>4101</v>
      </c>
      <c r="DQ10" s="8" t="s">
        <v>4102</v>
      </c>
      <c r="DR10" s="8" t="s">
        <v>4103</v>
      </c>
      <c r="DS10" s="8" t="s">
        <v>4104</v>
      </c>
      <c r="DT10" s="8" t="s">
        <v>4105</v>
      </c>
      <c r="DU10" s="8" t="s">
        <v>4106</v>
      </c>
      <c r="DV10" s="8" t="s">
        <v>4107</v>
      </c>
      <c r="DW10" s="8" t="s">
        <v>4108</v>
      </c>
      <c r="DX10" s="8" t="s">
        <v>4109</v>
      </c>
      <c r="DY10" s="8" t="s">
        <v>4110</v>
      </c>
      <c r="DZ10" s="8" t="s">
        <v>4111</v>
      </c>
      <c r="EA10" s="8" t="s">
        <v>4112</v>
      </c>
      <c r="EB10" s="8" t="s">
        <v>4113</v>
      </c>
      <c r="EC10" s="8" t="s">
        <v>4114</v>
      </c>
      <c r="ED10" s="8" t="s">
        <v>4115</v>
      </c>
      <c r="EE10" s="8" t="s">
        <v>4116</v>
      </c>
      <c r="EF10" s="8" t="s">
        <v>4117</v>
      </c>
      <c r="EG10" s="8" t="s">
        <v>4118</v>
      </c>
      <c r="EH10" s="8" t="s">
        <v>4119</v>
      </c>
      <c r="EI10" s="8" t="s">
        <v>4120</v>
      </c>
      <c r="EJ10" s="8" t="s">
        <v>4121</v>
      </c>
      <c r="EK10" s="8" t="s">
        <v>4122</v>
      </c>
      <c r="EL10" s="8" t="s">
        <v>4123</v>
      </c>
      <c r="EM10" s="8" t="s">
        <v>4124</v>
      </c>
      <c r="EN10" s="8" t="s">
        <v>4125</v>
      </c>
      <c r="EO10" s="8" t="s">
        <v>4126</v>
      </c>
      <c r="EP10" s="8" t="s">
        <v>4127</v>
      </c>
      <c r="EQ10" s="8" t="s">
        <v>4128</v>
      </c>
      <c r="ER10" s="8" t="s">
        <v>4129</v>
      </c>
      <c r="ES10" s="8" t="s">
        <v>4130</v>
      </c>
      <c r="ET10" s="8" t="s">
        <v>4131</v>
      </c>
      <c r="EU10" s="8" t="s">
        <v>4132</v>
      </c>
      <c r="EV10" s="8" t="s">
        <v>4133</v>
      </c>
      <c r="EW10" s="8" t="s">
        <v>4134</v>
      </c>
      <c r="EX10" s="8" t="s">
        <v>4135</v>
      </c>
      <c r="EY10" s="8" t="s">
        <v>4136</v>
      </c>
      <c r="EZ10" s="8" t="s">
        <v>4137</v>
      </c>
      <c r="FA10" s="8" t="s">
        <v>4138</v>
      </c>
      <c r="FB10" s="8" t="s">
        <v>4139</v>
      </c>
      <c r="FC10" s="8" t="s">
        <v>4140</v>
      </c>
      <c r="FD10" s="8" t="s">
        <v>4141</v>
      </c>
      <c r="FE10" s="8" t="s">
        <v>4142</v>
      </c>
      <c r="FF10" s="8" t="s">
        <v>4143</v>
      </c>
      <c r="FG10" s="8" t="s">
        <v>4144</v>
      </c>
      <c r="FH10" s="8" t="s">
        <v>4145</v>
      </c>
      <c r="FI10" s="8" t="s">
        <v>4146</v>
      </c>
      <c r="FJ10" s="8" t="s">
        <v>4147</v>
      </c>
      <c r="FK10" s="8" t="s">
        <v>4148</v>
      </c>
      <c r="FL10" s="8" t="s">
        <v>4149</v>
      </c>
      <c r="FM10" s="8" t="s">
        <v>4150</v>
      </c>
      <c r="FN10" s="8" t="s">
        <v>4151</v>
      </c>
      <c r="FO10" s="8" t="s">
        <v>4152</v>
      </c>
      <c r="FP10" s="8" t="s">
        <v>4153</v>
      </c>
      <c r="FQ10" s="8" t="s">
        <v>4154</v>
      </c>
      <c r="FR10" s="8" t="s">
        <v>4155</v>
      </c>
      <c r="FS10" s="8" t="s">
        <v>4156</v>
      </c>
      <c r="FT10" s="8" t="s">
        <v>4157</v>
      </c>
      <c r="FU10" s="8" t="s">
        <v>4158</v>
      </c>
      <c r="FV10" s="8" t="s">
        <v>4159</v>
      </c>
      <c r="FW10" s="8" t="s">
        <v>4160</v>
      </c>
      <c r="FX10" s="8" t="s">
        <v>4161</v>
      </c>
      <c r="FY10" s="8" t="s">
        <v>4162</v>
      </c>
      <c r="FZ10" s="8" t="s">
        <v>4163</v>
      </c>
      <c r="GA10" s="8" t="s">
        <v>4164</v>
      </c>
      <c r="GB10" s="8" t="s">
        <v>4165</v>
      </c>
      <c r="GC10" s="8" t="s">
        <v>4166</v>
      </c>
      <c r="GD10" s="8" t="s">
        <v>4167</v>
      </c>
      <c r="GE10" s="8" t="s">
        <v>4168</v>
      </c>
      <c r="GF10" s="8" t="s">
        <v>4169</v>
      </c>
      <c r="GG10" s="8" t="s">
        <v>4170</v>
      </c>
      <c r="GH10" s="8" t="s">
        <v>4171</v>
      </c>
      <c r="GI10" s="8" t="s">
        <v>4172</v>
      </c>
      <c r="GJ10" s="8" t="s">
        <v>4173</v>
      </c>
      <c r="GK10" s="8" t="s">
        <v>4174</v>
      </c>
      <c r="GL10" s="8" t="s">
        <v>4175</v>
      </c>
      <c r="GM10" s="8" t="s">
        <v>4176</v>
      </c>
      <c r="GN10" s="8" t="s">
        <v>4177</v>
      </c>
      <c r="GO10" s="8" t="s">
        <v>4178</v>
      </c>
      <c r="GP10" s="8" t="s">
        <v>4179</v>
      </c>
      <c r="GQ10" s="8" t="s">
        <v>4180</v>
      </c>
      <c r="GR10" s="8" t="s">
        <v>4181</v>
      </c>
      <c r="GS10" s="8" t="s">
        <v>4182</v>
      </c>
      <c r="GT10" s="8" t="s">
        <v>4183</v>
      </c>
      <c r="GU10" s="8" t="s">
        <v>4184</v>
      </c>
      <c r="GV10" s="8" t="s">
        <v>4185</v>
      </c>
      <c r="GW10" s="8" t="s">
        <v>4186</v>
      </c>
      <c r="GX10" s="8" t="s">
        <v>4187</v>
      </c>
      <c r="GY10" s="8" t="s">
        <v>4188</v>
      </c>
      <c r="GZ10" s="8" t="s">
        <v>4189</v>
      </c>
      <c r="HA10" s="8" t="s">
        <v>4190</v>
      </c>
      <c r="HB10" s="8" t="s">
        <v>4191</v>
      </c>
      <c r="HC10" s="8" t="s">
        <v>4192</v>
      </c>
      <c r="HD10" s="8" t="s">
        <v>4193</v>
      </c>
      <c r="HE10" s="8" t="s">
        <v>4194</v>
      </c>
      <c r="HF10" s="8" t="s">
        <v>4195</v>
      </c>
      <c r="HG10" s="8" t="s">
        <v>4196</v>
      </c>
      <c r="HH10" s="8" t="s">
        <v>4197</v>
      </c>
      <c r="HI10" s="8" t="s">
        <v>4198</v>
      </c>
      <c r="HJ10" s="8" t="s">
        <v>4199</v>
      </c>
      <c r="HK10" s="8" t="s">
        <v>4200</v>
      </c>
      <c r="HL10" s="8" t="s">
        <v>4201</v>
      </c>
      <c r="HM10" s="8" t="s">
        <v>4202</v>
      </c>
      <c r="HN10" s="8" t="s">
        <v>4203</v>
      </c>
      <c r="HO10" s="8" t="s">
        <v>4204</v>
      </c>
      <c r="HP10" s="8" t="s">
        <v>4205</v>
      </c>
      <c r="HQ10" s="8" t="s">
        <v>4206</v>
      </c>
      <c r="HR10" s="8" t="s">
        <v>4207</v>
      </c>
      <c r="HS10" s="8" t="s">
        <v>4208</v>
      </c>
      <c r="HT10" s="8" t="s">
        <v>4209</v>
      </c>
      <c r="HU10" s="8" t="s">
        <v>4210</v>
      </c>
      <c r="HV10" s="8" t="s">
        <v>4211</v>
      </c>
      <c r="HW10" s="8" t="s">
        <v>4212</v>
      </c>
      <c r="HX10" s="8" t="s">
        <v>4213</v>
      </c>
      <c r="HY10" s="8" t="s">
        <v>4214</v>
      </c>
      <c r="HZ10" s="8" t="s">
        <v>4215</v>
      </c>
      <c r="IA10" s="8" t="s">
        <v>4216</v>
      </c>
      <c r="IB10" s="8" t="s">
        <v>4217</v>
      </c>
      <c r="IC10" s="8" t="s">
        <v>4218</v>
      </c>
      <c r="ID10" s="8" t="s">
        <v>4219</v>
      </c>
      <c r="IE10" s="8" t="s">
        <v>4220</v>
      </c>
      <c r="IF10" s="8" t="s">
        <v>4221</v>
      </c>
      <c r="IG10" s="8" t="s">
        <v>4222</v>
      </c>
      <c r="IH10" s="8" t="s">
        <v>4223</v>
      </c>
      <c r="II10" s="8" t="s">
        <v>4224</v>
      </c>
      <c r="IJ10" s="8" t="s">
        <v>4225</v>
      </c>
      <c r="IK10" s="8" t="s">
        <v>4226</v>
      </c>
      <c r="IL10" s="8" t="s">
        <v>4227</v>
      </c>
      <c r="IM10" s="8" t="s">
        <v>4228</v>
      </c>
      <c r="IN10" s="8" t="s">
        <v>4229</v>
      </c>
      <c r="IO10" s="8" t="s">
        <v>4230</v>
      </c>
      <c r="IP10" s="8" t="s">
        <v>4231</v>
      </c>
      <c r="IQ10" s="8" t="s">
        <v>4232</v>
      </c>
    </row>
    <row r="11" spans="1:251">
      <c r="A11" s="10">
        <v>42036</v>
      </c>
      <c r="B11" s="9">
        <v>8.7810000000000006</v>
      </c>
      <c r="C11" s="9">
        <v>98.412000000000006</v>
      </c>
      <c r="D11" s="9">
        <v>52.917999999999999</v>
      </c>
      <c r="E11" s="9">
        <v>45.493000000000002</v>
      </c>
      <c r="F11" s="9">
        <v>84.736000000000004</v>
      </c>
      <c r="G11" s="9">
        <v>44.545999999999999</v>
      </c>
      <c r="H11" s="9">
        <v>40.19</v>
      </c>
      <c r="I11" s="9">
        <v>81.489999999999995</v>
      </c>
      <c r="J11" s="9">
        <v>43.113</v>
      </c>
      <c r="K11" s="9">
        <v>38.377000000000002</v>
      </c>
      <c r="L11" s="9">
        <v>1.984</v>
      </c>
      <c r="M11" s="9">
        <v>1.071</v>
      </c>
      <c r="N11" s="9">
        <v>0.91300000000000003</v>
      </c>
      <c r="O11" s="9">
        <v>1.2629999999999999</v>
      </c>
      <c r="P11" s="9">
        <v>0.36199999999999999</v>
      </c>
      <c r="Q11" s="9">
        <v>0.90100000000000002</v>
      </c>
      <c r="R11" s="9">
        <v>72.003</v>
      </c>
      <c r="S11" s="9">
        <v>38.194000000000003</v>
      </c>
      <c r="T11" s="9">
        <v>33.808999999999997</v>
      </c>
      <c r="U11" s="9">
        <v>3.012</v>
      </c>
      <c r="V11" s="9">
        <v>0.71599999999999997</v>
      </c>
      <c r="W11" s="9">
        <v>2.2959999999999998</v>
      </c>
      <c r="X11" s="9">
        <v>0.92600000000000005</v>
      </c>
      <c r="Y11" s="9">
        <v>0.20300000000000001</v>
      </c>
      <c r="Z11" s="9">
        <v>0.72299999999999998</v>
      </c>
      <c r="AA11" s="9">
        <v>1.0329999999999999</v>
      </c>
      <c r="AB11" s="9">
        <v>0.375</v>
      </c>
      <c r="AC11" s="9">
        <v>0.65800000000000003</v>
      </c>
      <c r="AD11" s="9">
        <v>1.0529999999999999</v>
      </c>
      <c r="AE11" s="9">
        <v>0.13800000000000001</v>
      </c>
      <c r="AF11" s="9">
        <v>0.91500000000000004</v>
      </c>
      <c r="AG11" s="9">
        <v>2.101</v>
      </c>
      <c r="AH11" s="9">
        <v>0.70099999999999996</v>
      </c>
      <c r="AI11" s="9">
        <v>1.4</v>
      </c>
      <c r="AJ11" s="9">
        <v>0.92800000000000005</v>
      </c>
      <c r="AK11" s="9">
        <v>0.56499999999999995</v>
      </c>
      <c r="AL11" s="9">
        <v>0.36299999999999999</v>
      </c>
      <c r="AM11" s="9">
        <v>0.625</v>
      </c>
      <c r="AN11" s="9">
        <v>0.13700000000000001</v>
      </c>
      <c r="AO11" s="9">
        <v>0.48799999999999999</v>
      </c>
      <c r="AP11" s="9">
        <v>0.54800000000000004</v>
      </c>
      <c r="AQ11" s="9">
        <v>0</v>
      </c>
      <c r="AR11" s="9">
        <v>0.54800000000000004</v>
      </c>
      <c r="AS11" s="9">
        <v>7.62</v>
      </c>
      <c r="AT11" s="9">
        <v>4.9349999999999996</v>
      </c>
      <c r="AU11" s="9">
        <v>2.6859999999999999</v>
      </c>
      <c r="AV11" s="9">
        <v>9.7560000000000002</v>
      </c>
      <c r="AW11" s="9">
        <v>5.359</v>
      </c>
      <c r="AX11" s="9">
        <v>4.3970000000000002</v>
      </c>
      <c r="AY11" s="9">
        <v>74.98</v>
      </c>
      <c r="AZ11" s="9">
        <v>39.186999999999998</v>
      </c>
      <c r="BA11" s="9">
        <v>35.792999999999999</v>
      </c>
      <c r="BB11" s="9">
        <v>8.7769999999999992</v>
      </c>
      <c r="BC11" s="9">
        <v>4.4210000000000003</v>
      </c>
      <c r="BD11" s="9">
        <v>4.3559999999999999</v>
      </c>
      <c r="BE11" s="9">
        <v>75.959000000000003</v>
      </c>
      <c r="BF11" s="9">
        <v>40.125</v>
      </c>
      <c r="BG11" s="9">
        <v>35.834000000000003</v>
      </c>
      <c r="BH11" s="9">
        <v>13.647</v>
      </c>
      <c r="BI11" s="9">
        <v>7.093</v>
      </c>
      <c r="BJ11" s="9">
        <v>6.5540000000000003</v>
      </c>
      <c r="BK11" s="9">
        <v>4.8860000000000001</v>
      </c>
      <c r="BL11" s="9">
        <v>2.6869999999999998</v>
      </c>
      <c r="BM11" s="9">
        <v>2.1989999999999998</v>
      </c>
      <c r="BN11" s="9">
        <v>4.87</v>
      </c>
      <c r="BO11" s="9">
        <v>2.6720000000000002</v>
      </c>
      <c r="BP11" s="9">
        <v>2.198</v>
      </c>
      <c r="BQ11" s="9">
        <v>3.891</v>
      </c>
      <c r="BR11" s="9">
        <v>1.734</v>
      </c>
      <c r="BS11" s="9">
        <v>2.157</v>
      </c>
      <c r="BT11" s="9">
        <v>71.088999999999999</v>
      </c>
      <c r="BU11" s="9">
        <v>37.453000000000003</v>
      </c>
      <c r="BV11" s="9">
        <v>33.636000000000003</v>
      </c>
      <c r="BW11" s="9">
        <v>13.676</v>
      </c>
      <c r="BX11" s="9">
        <v>8.3729999999999993</v>
      </c>
      <c r="BY11" s="9">
        <v>5.3029999999999999</v>
      </c>
      <c r="BZ11" s="9">
        <v>10.153</v>
      </c>
      <c r="CA11" s="9">
        <v>6.21</v>
      </c>
      <c r="CB11" s="9">
        <v>3.9430000000000001</v>
      </c>
      <c r="CC11" s="9">
        <v>0.28000000000000003</v>
      </c>
      <c r="CD11" s="9">
        <v>0</v>
      </c>
      <c r="CE11" s="9">
        <v>0.28000000000000003</v>
      </c>
      <c r="CF11" s="9">
        <v>0</v>
      </c>
      <c r="CG11" s="9">
        <v>0</v>
      </c>
      <c r="CH11" s="9">
        <v>0</v>
      </c>
      <c r="CI11" s="9">
        <v>0.124</v>
      </c>
      <c r="CJ11" s="9">
        <v>0</v>
      </c>
      <c r="CK11" s="9">
        <v>0.124</v>
      </c>
      <c r="CL11" s="9">
        <v>0.156</v>
      </c>
      <c r="CM11" s="9">
        <v>0</v>
      </c>
      <c r="CN11" s="9">
        <v>0.156</v>
      </c>
      <c r="CO11" s="9">
        <v>0.41499999999999998</v>
      </c>
      <c r="CP11" s="9">
        <v>0.23300000000000001</v>
      </c>
      <c r="CQ11" s="9">
        <v>0.18099999999999999</v>
      </c>
      <c r="CR11" s="9">
        <v>0.23300000000000001</v>
      </c>
      <c r="CS11" s="9">
        <v>0.23300000000000001</v>
      </c>
      <c r="CT11" s="9">
        <v>0</v>
      </c>
      <c r="CU11" s="9">
        <v>0.18099999999999999</v>
      </c>
      <c r="CV11" s="9">
        <v>0</v>
      </c>
      <c r="CW11" s="9">
        <v>0.18099999999999999</v>
      </c>
      <c r="CX11" s="9">
        <v>0</v>
      </c>
      <c r="CY11" s="9">
        <v>0</v>
      </c>
      <c r="CZ11" s="9">
        <v>0</v>
      </c>
      <c r="DA11" s="9">
        <v>2.8279999999999998</v>
      </c>
      <c r="DB11" s="9">
        <v>1.929</v>
      </c>
      <c r="DC11" s="9">
        <v>0.89900000000000002</v>
      </c>
      <c r="DD11" s="9">
        <v>209.685</v>
      </c>
      <c r="DE11" s="9">
        <v>107.553</v>
      </c>
      <c r="DF11" s="9">
        <v>102.13200000000001</v>
      </c>
      <c r="DG11" s="9">
        <v>39.076000000000001</v>
      </c>
      <c r="DH11" s="9">
        <v>19.623000000000001</v>
      </c>
      <c r="DI11" s="9">
        <v>19.452999999999999</v>
      </c>
      <c r="DJ11" s="9">
        <v>18.602</v>
      </c>
      <c r="DK11" s="9">
        <v>10.69</v>
      </c>
      <c r="DL11" s="9">
        <v>7.9130000000000003</v>
      </c>
      <c r="DM11" s="9">
        <v>8.2899999999999991</v>
      </c>
      <c r="DN11" s="9">
        <v>4.9630000000000001</v>
      </c>
      <c r="DO11" s="9">
        <v>3.327</v>
      </c>
      <c r="DP11" s="9">
        <v>10.313000000000001</v>
      </c>
      <c r="DQ11" s="9">
        <v>5.7270000000000003</v>
      </c>
      <c r="DR11" s="9">
        <v>4.5860000000000003</v>
      </c>
      <c r="DS11" s="9">
        <v>10.704000000000001</v>
      </c>
      <c r="DT11" s="9">
        <v>7.4470000000000001</v>
      </c>
      <c r="DU11" s="9">
        <v>3.2570000000000001</v>
      </c>
      <c r="DV11" s="9">
        <v>7.8979999999999997</v>
      </c>
      <c r="DW11" s="9">
        <v>3.242</v>
      </c>
      <c r="DX11" s="9">
        <v>4.6559999999999997</v>
      </c>
      <c r="DY11" s="9">
        <v>5.8289999999999997</v>
      </c>
      <c r="DZ11" s="9">
        <v>3.38</v>
      </c>
      <c r="EA11" s="9">
        <v>2.4500000000000002</v>
      </c>
      <c r="EB11" s="9">
        <v>5.3940000000000001</v>
      </c>
      <c r="EC11" s="9">
        <v>2.7469999999999999</v>
      </c>
      <c r="ED11" s="9">
        <v>2.6469999999999998</v>
      </c>
      <c r="EE11" s="9">
        <v>2.7280000000000002</v>
      </c>
      <c r="EF11" s="9">
        <v>1.7969999999999999</v>
      </c>
      <c r="EG11" s="9">
        <v>0.93100000000000005</v>
      </c>
      <c r="EH11" s="9">
        <v>1.2090000000000001</v>
      </c>
      <c r="EI11" s="9">
        <v>0.45400000000000001</v>
      </c>
      <c r="EJ11" s="9">
        <v>0.754</v>
      </c>
      <c r="EK11" s="9">
        <v>1.458</v>
      </c>
      <c r="EL11" s="9">
        <v>0.496</v>
      </c>
      <c r="EM11" s="9">
        <v>0.96199999999999997</v>
      </c>
      <c r="EN11" s="9">
        <v>7.3789999999999996</v>
      </c>
      <c r="EO11" s="9">
        <v>4.5629999999999997</v>
      </c>
      <c r="EP11" s="9">
        <v>2.8159999999999998</v>
      </c>
      <c r="EQ11" s="9">
        <v>4.68</v>
      </c>
      <c r="ER11" s="9">
        <v>3.4540000000000002</v>
      </c>
      <c r="ES11" s="9">
        <v>1.2270000000000001</v>
      </c>
      <c r="ET11" s="9">
        <v>1.6679999999999999</v>
      </c>
      <c r="EU11" s="9">
        <v>0.84199999999999997</v>
      </c>
      <c r="EV11" s="9">
        <v>0.82599999999999996</v>
      </c>
      <c r="EW11" s="9">
        <v>1.0309999999999999</v>
      </c>
      <c r="EX11" s="9">
        <v>0.26700000000000002</v>
      </c>
      <c r="EY11" s="9">
        <v>0.76400000000000001</v>
      </c>
      <c r="EZ11" s="9">
        <v>14.502000000000001</v>
      </c>
      <c r="FA11" s="9">
        <v>8.484</v>
      </c>
      <c r="FB11" s="9">
        <v>6.0179999999999998</v>
      </c>
      <c r="FC11" s="9">
        <v>4.101</v>
      </c>
      <c r="FD11" s="9">
        <v>2.2050000000000001</v>
      </c>
      <c r="FE11" s="9">
        <v>1.895</v>
      </c>
      <c r="FF11" s="9">
        <v>20.472999999999999</v>
      </c>
      <c r="FG11" s="9">
        <v>8.9329999999999998</v>
      </c>
      <c r="FH11" s="9">
        <v>11.54</v>
      </c>
      <c r="FI11" s="9">
        <v>170.60900000000001</v>
      </c>
      <c r="FJ11" s="9">
        <v>87.93</v>
      </c>
      <c r="FK11" s="9">
        <v>82.679000000000002</v>
      </c>
      <c r="FL11" s="9">
        <v>151.453</v>
      </c>
      <c r="FM11" s="9">
        <v>75.313000000000002</v>
      </c>
      <c r="FN11" s="9">
        <v>76.14</v>
      </c>
      <c r="FO11" s="9">
        <v>140.57900000000001</v>
      </c>
      <c r="FP11" s="9">
        <v>69.406000000000006</v>
      </c>
      <c r="FQ11" s="9">
        <v>71.173000000000002</v>
      </c>
      <c r="FR11" s="9">
        <v>3.238</v>
      </c>
      <c r="FS11" s="9">
        <v>2.0720000000000001</v>
      </c>
      <c r="FT11" s="9">
        <v>1.167</v>
      </c>
      <c r="FU11" s="9">
        <v>7.4080000000000004</v>
      </c>
      <c r="FV11" s="9">
        <v>3.8359999999999999</v>
      </c>
      <c r="FW11" s="9">
        <v>3.5720000000000001</v>
      </c>
      <c r="FX11" s="9">
        <v>116.175</v>
      </c>
      <c r="FY11" s="9">
        <v>59.654000000000003</v>
      </c>
      <c r="FZ11" s="9">
        <v>56.521000000000001</v>
      </c>
      <c r="GA11" s="9">
        <v>10.766</v>
      </c>
      <c r="GB11" s="9">
        <v>3.415</v>
      </c>
      <c r="GC11" s="9">
        <v>7.351</v>
      </c>
      <c r="GD11" s="9">
        <v>3.8519999999999999</v>
      </c>
      <c r="GE11" s="9">
        <v>1.9379999999999999</v>
      </c>
      <c r="GF11" s="9">
        <v>1.9139999999999999</v>
      </c>
      <c r="GG11" s="9">
        <v>3.1709999999999998</v>
      </c>
      <c r="GH11" s="9">
        <v>0.79300000000000004</v>
      </c>
      <c r="GI11" s="9">
        <v>2.3780000000000001</v>
      </c>
      <c r="GJ11" s="9">
        <v>3.742</v>
      </c>
      <c r="GK11" s="9">
        <v>0.68300000000000005</v>
      </c>
      <c r="GL11" s="9">
        <v>3.0590000000000002</v>
      </c>
      <c r="GM11" s="9">
        <v>10.355</v>
      </c>
      <c r="GN11" s="9">
        <v>4.4130000000000003</v>
      </c>
      <c r="GO11" s="9">
        <v>5.9420000000000002</v>
      </c>
      <c r="GP11" s="9">
        <v>2.8580000000000001</v>
      </c>
      <c r="GQ11" s="9">
        <v>1.4670000000000001</v>
      </c>
      <c r="GR11" s="9">
        <v>1.391</v>
      </c>
      <c r="GS11" s="9">
        <v>5.3780000000000001</v>
      </c>
      <c r="GT11" s="9">
        <v>2.6789999999999998</v>
      </c>
      <c r="GU11" s="9">
        <v>2.7</v>
      </c>
      <c r="GV11" s="9">
        <v>2.1190000000000002</v>
      </c>
      <c r="GW11" s="9">
        <v>0.26800000000000002</v>
      </c>
      <c r="GX11" s="9">
        <v>1.851</v>
      </c>
      <c r="GY11" s="9">
        <v>14.157</v>
      </c>
      <c r="GZ11" s="9">
        <v>7.8310000000000004</v>
      </c>
      <c r="HA11" s="9">
        <v>6.3259999999999996</v>
      </c>
      <c r="HB11" s="9">
        <v>17.291</v>
      </c>
      <c r="HC11" s="9">
        <v>9.8019999999999996</v>
      </c>
      <c r="HD11" s="9">
        <v>7.4889999999999999</v>
      </c>
      <c r="HE11" s="9">
        <v>134.16200000000001</v>
      </c>
      <c r="HF11" s="9">
        <v>65.512</v>
      </c>
      <c r="HG11" s="9">
        <v>68.650999999999996</v>
      </c>
      <c r="HH11" s="9">
        <v>24.664999999999999</v>
      </c>
      <c r="HI11" s="9">
        <v>11.57</v>
      </c>
      <c r="HJ11" s="9">
        <v>13.093999999999999</v>
      </c>
      <c r="HK11" s="9">
        <v>126.788</v>
      </c>
      <c r="HL11" s="9">
        <v>63.743000000000002</v>
      </c>
      <c r="HM11" s="9">
        <v>63.045000000000002</v>
      </c>
      <c r="HN11" s="9">
        <v>32.868000000000002</v>
      </c>
      <c r="HO11" s="9">
        <v>16.576000000000001</v>
      </c>
      <c r="HP11" s="9">
        <v>16.292000000000002</v>
      </c>
      <c r="HQ11" s="9">
        <v>9.0869999999999997</v>
      </c>
      <c r="HR11" s="9">
        <v>4.7960000000000003</v>
      </c>
      <c r="HS11" s="9">
        <v>4.2919999999999998</v>
      </c>
      <c r="HT11" s="9">
        <v>8.2029999999999994</v>
      </c>
      <c r="HU11" s="9">
        <v>5.0060000000000002</v>
      </c>
      <c r="HV11" s="9">
        <v>3.1970000000000001</v>
      </c>
      <c r="HW11" s="9">
        <v>15.577</v>
      </c>
      <c r="HX11" s="9">
        <v>6.774</v>
      </c>
      <c r="HY11" s="9">
        <v>8.8030000000000008</v>
      </c>
      <c r="HZ11" s="9">
        <v>118.58499999999999</v>
      </c>
      <c r="IA11" s="9">
        <v>58.737000000000002</v>
      </c>
      <c r="IB11" s="9">
        <v>59.847999999999999</v>
      </c>
      <c r="IC11" s="9">
        <v>19.155999999999999</v>
      </c>
      <c r="ID11" s="9">
        <v>12.617000000000001</v>
      </c>
      <c r="IE11" s="9">
        <v>6.54</v>
      </c>
      <c r="IF11" s="9">
        <v>10.760999999999999</v>
      </c>
      <c r="IG11" s="9">
        <v>7.1310000000000002</v>
      </c>
      <c r="IH11" s="9">
        <v>3.6309999999999998</v>
      </c>
      <c r="II11" s="9">
        <v>0.70599999999999996</v>
      </c>
      <c r="IJ11" s="9">
        <v>0</v>
      </c>
      <c r="IK11" s="9">
        <v>0.70599999999999996</v>
      </c>
      <c r="IL11" s="9">
        <v>0.157</v>
      </c>
      <c r="IM11" s="9">
        <v>0</v>
      </c>
      <c r="IN11" s="9">
        <v>0.157</v>
      </c>
      <c r="IO11" s="9">
        <v>0.41099999999999998</v>
      </c>
      <c r="IP11" s="9">
        <v>0</v>
      </c>
      <c r="IQ11" s="9">
        <v>0.41099999999999998</v>
      </c>
    </row>
    <row r="12" spans="1:251">
      <c r="A12" s="10">
        <v>42401</v>
      </c>
      <c r="B12" s="9">
        <v>7.3920000000000003</v>
      </c>
      <c r="C12" s="9">
        <v>104.52200000000001</v>
      </c>
      <c r="D12" s="9">
        <v>56.280999999999999</v>
      </c>
      <c r="E12" s="9">
        <v>48.241</v>
      </c>
      <c r="F12" s="9">
        <v>89.298000000000002</v>
      </c>
      <c r="G12" s="9">
        <v>46.054000000000002</v>
      </c>
      <c r="H12" s="9">
        <v>43.244</v>
      </c>
      <c r="I12" s="9">
        <v>85.244</v>
      </c>
      <c r="J12" s="9">
        <v>44.378999999999998</v>
      </c>
      <c r="K12" s="9">
        <v>40.865000000000002</v>
      </c>
      <c r="L12" s="9">
        <v>1.901</v>
      </c>
      <c r="M12" s="9">
        <v>0.81799999999999995</v>
      </c>
      <c r="N12" s="9">
        <v>1.083</v>
      </c>
      <c r="O12" s="9">
        <v>2.0150000000000001</v>
      </c>
      <c r="P12" s="9">
        <v>0.85699999999999998</v>
      </c>
      <c r="Q12" s="9">
        <v>1.1579999999999999</v>
      </c>
      <c r="R12" s="9">
        <v>76.873000000000005</v>
      </c>
      <c r="S12" s="9">
        <v>40.271000000000001</v>
      </c>
      <c r="T12" s="9">
        <v>36.603000000000002</v>
      </c>
      <c r="U12" s="9">
        <v>2.9460000000000002</v>
      </c>
      <c r="V12" s="9">
        <v>1.129</v>
      </c>
      <c r="W12" s="9">
        <v>1.8169999999999999</v>
      </c>
      <c r="X12" s="9">
        <v>0.92700000000000005</v>
      </c>
      <c r="Y12" s="9">
        <v>0.72599999999999998</v>
      </c>
      <c r="Z12" s="9">
        <v>0.20200000000000001</v>
      </c>
      <c r="AA12" s="9">
        <v>1.546</v>
      </c>
      <c r="AB12" s="9">
        <v>0.26400000000000001</v>
      </c>
      <c r="AC12" s="9">
        <v>1.282</v>
      </c>
      <c r="AD12" s="9">
        <v>0.47199999999999998</v>
      </c>
      <c r="AE12" s="9">
        <v>0.14000000000000001</v>
      </c>
      <c r="AF12" s="9">
        <v>0.33200000000000002</v>
      </c>
      <c r="AG12" s="9">
        <v>2.375</v>
      </c>
      <c r="AH12" s="9">
        <v>1.581</v>
      </c>
      <c r="AI12" s="9">
        <v>0.79300000000000004</v>
      </c>
      <c r="AJ12" s="9">
        <v>1.651</v>
      </c>
      <c r="AK12" s="9">
        <v>1.4670000000000001</v>
      </c>
      <c r="AL12" s="9">
        <v>0.184</v>
      </c>
      <c r="AM12" s="9">
        <v>0.60299999999999998</v>
      </c>
      <c r="AN12" s="9">
        <v>0.115</v>
      </c>
      <c r="AO12" s="9">
        <v>0.48799999999999999</v>
      </c>
      <c r="AP12" s="9">
        <v>0.121</v>
      </c>
      <c r="AQ12" s="9">
        <v>0</v>
      </c>
      <c r="AR12" s="9">
        <v>0.121</v>
      </c>
      <c r="AS12" s="9">
        <v>7.1050000000000004</v>
      </c>
      <c r="AT12" s="9">
        <v>3.073</v>
      </c>
      <c r="AU12" s="9">
        <v>4.032</v>
      </c>
      <c r="AV12" s="9">
        <v>9.6509999999999998</v>
      </c>
      <c r="AW12" s="9">
        <v>5.0060000000000002</v>
      </c>
      <c r="AX12" s="9">
        <v>4.6449999999999996</v>
      </c>
      <c r="AY12" s="9">
        <v>79.647000000000006</v>
      </c>
      <c r="AZ12" s="9">
        <v>41.048000000000002</v>
      </c>
      <c r="BA12" s="9">
        <v>38.598999999999997</v>
      </c>
      <c r="BB12" s="9">
        <v>8.92</v>
      </c>
      <c r="BC12" s="9">
        <v>4.319</v>
      </c>
      <c r="BD12" s="9">
        <v>4.601</v>
      </c>
      <c r="BE12" s="9">
        <v>80.378</v>
      </c>
      <c r="BF12" s="9">
        <v>41.734999999999999</v>
      </c>
      <c r="BG12" s="9">
        <v>38.643000000000001</v>
      </c>
      <c r="BH12" s="9">
        <v>13.752000000000001</v>
      </c>
      <c r="BI12" s="9">
        <v>6.9859999999999998</v>
      </c>
      <c r="BJ12" s="9">
        <v>6.7670000000000003</v>
      </c>
      <c r="BK12" s="9">
        <v>4.819</v>
      </c>
      <c r="BL12" s="9">
        <v>2.339</v>
      </c>
      <c r="BM12" s="9">
        <v>2.48</v>
      </c>
      <c r="BN12" s="9">
        <v>4.8319999999999999</v>
      </c>
      <c r="BO12" s="9">
        <v>2.6669999999999998</v>
      </c>
      <c r="BP12" s="9">
        <v>2.1659999999999999</v>
      </c>
      <c r="BQ12" s="9">
        <v>4.101</v>
      </c>
      <c r="BR12" s="9">
        <v>1.98</v>
      </c>
      <c r="BS12" s="9">
        <v>2.121</v>
      </c>
      <c r="BT12" s="9">
        <v>75.546000000000006</v>
      </c>
      <c r="BU12" s="9">
        <v>39.067999999999998</v>
      </c>
      <c r="BV12" s="9">
        <v>36.478000000000002</v>
      </c>
      <c r="BW12" s="9">
        <v>15.223000000000001</v>
      </c>
      <c r="BX12" s="9">
        <v>10.227</v>
      </c>
      <c r="BY12" s="9">
        <v>4.9969999999999999</v>
      </c>
      <c r="BZ12" s="9">
        <v>10.292</v>
      </c>
      <c r="CA12" s="9">
        <v>6.6980000000000004</v>
      </c>
      <c r="CB12" s="9">
        <v>3.5939999999999999</v>
      </c>
      <c r="CC12" s="9">
        <v>0.25</v>
      </c>
      <c r="CD12" s="9">
        <v>8.1000000000000003E-2</v>
      </c>
      <c r="CE12" s="9">
        <v>0.16900000000000001</v>
      </c>
      <c r="CF12" s="9">
        <v>8.5000000000000006E-2</v>
      </c>
      <c r="CG12" s="9">
        <v>0</v>
      </c>
      <c r="CH12" s="9">
        <v>8.5000000000000006E-2</v>
      </c>
      <c r="CI12" s="9">
        <v>0.16500000000000001</v>
      </c>
      <c r="CJ12" s="9">
        <v>8.1000000000000003E-2</v>
      </c>
      <c r="CK12" s="9">
        <v>8.4000000000000005E-2</v>
      </c>
      <c r="CL12" s="9">
        <v>0</v>
      </c>
      <c r="CM12" s="9">
        <v>0</v>
      </c>
      <c r="CN12" s="9">
        <v>0</v>
      </c>
      <c r="CO12" s="9">
        <v>0.70399999999999996</v>
      </c>
      <c r="CP12" s="9">
        <v>0.36</v>
      </c>
      <c r="CQ12" s="9">
        <v>0.34399999999999997</v>
      </c>
      <c r="CR12" s="9">
        <v>0.29199999999999998</v>
      </c>
      <c r="CS12" s="9">
        <v>0.29199999999999998</v>
      </c>
      <c r="CT12" s="9">
        <v>0</v>
      </c>
      <c r="CU12" s="9">
        <v>0.19500000000000001</v>
      </c>
      <c r="CV12" s="9">
        <v>6.8000000000000005E-2</v>
      </c>
      <c r="CW12" s="9">
        <v>0.128</v>
      </c>
      <c r="CX12" s="9">
        <v>0.217</v>
      </c>
      <c r="CY12" s="9">
        <v>0</v>
      </c>
      <c r="CZ12" s="9">
        <v>0.217</v>
      </c>
      <c r="DA12" s="9">
        <v>3.9769999999999999</v>
      </c>
      <c r="DB12" s="9">
        <v>3.0880000000000001</v>
      </c>
      <c r="DC12" s="9">
        <v>0.89</v>
      </c>
      <c r="DD12" s="9">
        <v>212.60900000000001</v>
      </c>
      <c r="DE12" s="9">
        <v>105.624</v>
      </c>
      <c r="DF12" s="9">
        <v>106.985</v>
      </c>
      <c r="DG12" s="9">
        <v>44.976999999999997</v>
      </c>
      <c r="DH12" s="9">
        <v>22.175000000000001</v>
      </c>
      <c r="DI12" s="9">
        <v>22.802</v>
      </c>
      <c r="DJ12" s="9">
        <v>24.827999999999999</v>
      </c>
      <c r="DK12" s="9">
        <v>12.577</v>
      </c>
      <c r="DL12" s="9">
        <v>12.250999999999999</v>
      </c>
      <c r="DM12" s="9">
        <v>13.105</v>
      </c>
      <c r="DN12" s="9">
        <v>6.5540000000000003</v>
      </c>
      <c r="DO12" s="9">
        <v>6.5510000000000002</v>
      </c>
      <c r="DP12" s="9">
        <v>11.519</v>
      </c>
      <c r="DQ12" s="9">
        <v>5.819</v>
      </c>
      <c r="DR12" s="9">
        <v>5.7</v>
      </c>
      <c r="DS12" s="9">
        <v>14</v>
      </c>
      <c r="DT12" s="9">
        <v>6.74</v>
      </c>
      <c r="DU12" s="9">
        <v>7.26</v>
      </c>
      <c r="DV12" s="9">
        <v>10.827999999999999</v>
      </c>
      <c r="DW12" s="9">
        <v>5.8369999999999997</v>
      </c>
      <c r="DX12" s="9">
        <v>4.9909999999999997</v>
      </c>
      <c r="DY12" s="9">
        <v>6.5439999999999996</v>
      </c>
      <c r="DZ12" s="9">
        <v>5.1429999999999998</v>
      </c>
      <c r="EA12" s="9">
        <v>1.401</v>
      </c>
      <c r="EB12" s="9">
        <v>10.483000000000001</v>
      </c>
      <c r="EC12" s="9">
        <v>5.4329999999999998</v>
      </c>
      <c r="ED12" s="9">
        <v>5.05</v>
      </c>
      <c r="EE12" s="9">
        <v>4.8390000000000004</v>
      </c>
      <c r="EF12" s="9">
        <v>2.8519999999999999</v>
      </c>
      <c r="EG12" s="9">
        <v>1.9870000000000001</v>
      </c>
      <c r="EH12" s="9">
        <v>3.1589999999999998</v>
      </c>
      <c r="EI12" s="9">
        <v>1.87</v>
      </c>
      <c r="EJ12" s="9">
        <v>1.2889999999999999</v>
      </c>
      <c r="EK12" s="9">
        <v>2.4849999999999999</v>
      </c>
      <c r="EL12" s="9">
        <v>0.71199999999999997</v>
      </c>
      <c r="EM12" s="9">
        <v>1.7729999999999999</v>
      </c>
      <c r="EN12" s="9">
        <v>7.8010000000000002</v>
      </c>
      <c r="EO12" s="9">
        <v>2.0009999999999999</v>
      </c>
      <c r="EP12" s="9">
        <v>5.7990000000000004</v>
      </c>
      <c r="EQ12" s="9">
        <v>3.8519999999999999</v>
      </c>
      <c r="ER12" s="9">
        <v>1.413</v>
      </c>
      <c r="ES12" s="9">
        <v>2.4390000000000001</v>
      </c>
      <c r="ET12" s="9">
        <v>1.764</v>
      </c>
      <c r="EU12" s="9">
        <v>0.58899999999999997</v>
      </c>
      <c r="EV12" s="9">
        <v>1.175</v>
      </c>
      <c r="EW12" s="9">
        <v>2.1850000000000001</v>
      </c>
      <c r="EX12" s="9">
        <v>0</v>
      </c>
      <c r="EY12" s="9">
        <v>2.1850000000000001</v>
      </c>
      <c r="EZ12" s="9">
        <v>17.542999999999999</v>
      </c>
      <c r="FA12" s="9">
        <v>8.7579999999999991</v>
      </c>
      <c r="FB12" s="9">
        <v>8.7859999999999996</v>
      </c>
      <c r="FC12" s="9">
        <v>7.2839999999999998</v>
      </c>
      <c r="FD12" s="9">
        <v>3.819</v>
      </c>
      <c r="FE12" s="9">
        <v>3.4649999999999999</v>
      </c>
      <c r="FF12" s="9">
        <v>20.149000000000001</v>
      </c>
      <c r="FG12" s="9">
        <v>9.5980000000000008</v>
      </c>
      <c r="FH12" s="9">
        <v>10.552</v>
      </c>
      <c r="FI12" s="9">
        <v>167.63200000000001</v>
      </c>
      <c r="FJ12" s="9">
        <v>83.448999999999998</v>
      </c>
      <c r="FK12" s="9">
        <v>84.182000000000002</v>
      </c>
      <c r="FL12" s="9">
        <v>147.23400000000001</v>
      </c>
      <c r="FM12" s="9">
        <v>69.478999999999999</v>
      </c>
      <c r="FN12" s="9">
        <v>77.754999999999995</v>
      </c>
      <c r="FO12" s="9">
        <v>138.13</v>
      </c>
      <c r="FP12" s="9">
        <v>64.305999999999997</v>
      </c>
      <c r="FQ12" s="9">
        <v>73.822999999999993</v>
      </c>
      <c r="FR12" s="9">
        <v>4.3179999999999996</v>
      </c>
      <c r="FS12" s="9">
        <v>3.3039999999999998</v>
      </c>
      <c r="FT12" s="9">
        <v>1.014</v>
      </c>
      <c r="FU12" s="9">
        <v>4.7859999999999996</v>
      </c>
      <c r="FV12" s="9">
        <v>1.8680000000000001</v>
      </c>
      <c r="FW12" s="9">
        <v>2.9180000000000001</v>
      </c>
      <c r="FX12" s="9">
        <v>112.021</v>
      </c>
      <c r="FY12" s="9">
        <v>52.661000000000001</v>
      </c>
      <c r="FZ12" s="9">
        <v>59.36</v>
      </c>
      <c r="GA12" s="9">
        <v>9.41</v>
      </c>
      <c r="GB12" s="9">
        <v>4.2519999999999998</v>
      </c>
      <c r="GC12" s="9">
        <v>5.1580000000000004</v>
      </c>
      <c r="GD12" s="9">
        <v>4.3719999999999999</v>
      </c>
      <c r="GE12" s="9">
        <v>2.5720000000000001</v>
      </c>
      <c r="GF12" s="9">
        <v>1.8</v>
      </c>
      <c r="GG12" s="9">
        <v>2.6179999999999999</v>
      </c>
      <c r="GH12" s="9">
        <v>1.103</v>
      </c>
      <c r="GI12" s="9">
        <v>1.516</v>
      </c>
      <c r="GJ12" s="9">
        <v>2.42</v>
      </c>
      <c r="GK12" s="9">
        <v>0.57799999999999996</v>
      </c>
      <c r="GL12" s="9">
        <v>1.8420000000000001</v>
      </c>
      <c r="GM12" s="9">
        <v>9.3219999999999992</v>
      </c>
      <c r="GN12" s="9">
        <v>3.53</v>
      </c>
      <c r="GO12" s="9">
        <v>5.7919999999999998</v>
      </c>
      <c r="GP12" s="9">
        <v>4.0810000000000004</v>
      </c>
      <c r="GQ12" s="9">
        <v>2.5070000000000001</v>
      </c>
      <c r="GR12" s="9">
        <v>1.5740000000000001</v>
      </c>
      <c r="GS12" s="9">
        <v>3.456</v>
      </c>
      <c r="GT12" s="9">
        <v>0.48899999999999999</v>
      </c>
      <c r="GU12" s="9">
        <v>2.9660000000000002</v>
      </c>
      <c r="GV12" s="9">
        <v>1.7849999999999999</v>
      </c>
      <c r="GW12" s="9">
        <v>0.53300000000000003</v>
      </c>
      <c r="GX12" s="9">
        <v>1.252</v>
      </c>
      <c r="GY12" s="9">
        <v>16.481000000000002</v>
      </c>
      <c r="GZ12" s="9">
        <v>9.0359999999999996</v>
      </c>
      <c r="HA12" s="9">
        <v>7.4450000000000003</v>
      </c>
      <c r="HB12" s="9">
        <v>19.536000000000001</v>
      </c>
      <c r="HC12" s="9">
        <v>11.077</v>
      </c>
      <c r="HD12" s="9">
        <v>8.4589999999999996</v>
      </c>
      <c r="HE12" s="9">
        <v>127.69799999999999</v>
      </c>
      <c r="HF12" s="9">
        <v>58.401000000000003</v>
      </c>
      <c r="HG12" s="9">
        <v>69.296999999999997</v>
      </c>
      <c r="HH12" s="9">
        <v>25.591999999999999</v>
      </c>
      <c r="HI12" s="9">
        <v>10.74</v>
      </c>
      <c r="HJ12" s="9">
        <v>14.852</v>
      </c>
      <c r="HK12" s="9">
        <v>121.64100000000001</v>
      </c>
      <c r="HL12" s="9">
        <v>58.738999999999997</v>
      </c>
      <c r="HM12" s="9">
        <v>62.902999999999999</v>
      </c>
      <c r="HN12" s="9">
        <v>36.737000000000002</v>
      </c>
      <c r="HO12" s="9">
        <v>17.510999999999999</v>
      </c>
      <c r="HP12" s="9">
        <v>19.225999999999999</v>
      </c>
      <c r="HQ12" s="9">
        <v>8.391</v>
      </c>
      <c r="HR12" s="9">
        <v>4.306</v>
      </c>
      <c r="HS12" s="9">
        <v>4.085</v>
      </c>
      <c r="HT12" s="9">
        <v>11.145</v>
      </c>
      <c r="HU12" s="9">
        <v>6.7709999999999999</v>
      </c>
      <c r="HV12" s="9">
        <v>4.3739999999999997</v>
      </c>
      <c r="HW12" s="9">
        <v>17.201000000000001</v>
      </c>
      <c r="HX12" s="9">
        <v>6.4340000000000002</v>
      </c>
      <c r="HY12" s="9">
        <v>10.766999999999999</v>
      </c>
      <c r="HZ12" s="9">
        <v>110.497</v>
      </c>
      <c r="IA12" s="9">
        <v>51.968000000000004</v>
      </c>
      <c r="IB12" s="9">
        <v>58.529000000000003</v>
      </c>
      <c r="IC12" s="9">
        <v>20.398</v>
      </c>
      <c r="ID12" s="9">
        <v>13.971</v>
      </c>
      <c r="IE12" s="9">
        <v>6.4269999999999996</v>
      </c>
      <c r="IF12" s="9">
        <v>14.137</v>
      </c>
      <c r="IG12" s="9">
        <v>9.9339999999999993</v>
      </c>
      <c r="IH12" s="9">
        <v>4.2030000000000003</v>
      </c>
      <c r="II12" s="9">
        <v>1.4259999999999999</v>
      </c>
      <c r="IJ12" s="9">
        <v>0.55200000000000005</v>
      </c>
      <c r="IK12" s="9">
        <v>0.874</v>
      </c>
      <c r="IL12" s="9">
        <v>0.61</v>
      </c>
      <c r="IM12" s="9">
        <v>0.16900000000000001</v>
      </c>
      <c r="IN12" s="9">
        <v>0.441</v>
      </c>
      <c r="IO12" s="9">
        <v>0.20399999999999999</v>
      </c>
      <c r="IP12" s="9">
        <v>0.20399999999999999</v>
      </c>
      <c r="IQ12" s="9">
        <v>0</v>
      </c>
    </row>
    <row r="13" spans="1:251">
      <c r="A13" s="10">
        <v>42767</v>
      </c>
      <c r="B13" s="9">
        <v>7.726</v>
      </c>
      <c r="C13" s="9">
        <v>110.608</v>
      </c>
      <c r="D13" s="9">
        <v>60.536000000000001</v>
      </c>
      <c r="E13" s="9">
        <v>50.073</v>
      </c>
      <c r="F13" s="9">
        <v>97.563000000000002</v>
      </c>
      <c r="G13" s="9">
        <v>51.927999999999997</v>
      </c>
      <c r="H13" s="9">
        <v>45.634</v>
      </c>
      <c r="I13" s="9">
        <v>89.451999999999998</v>
      </c>
      <c r="J13" s="9">
        <v>48.372999999999998</v>
      </c>
      <c r="K13" s="9">
        <v>41.079000000000001</v>
      </c>
      <c r="L13" s="9">
        <v>5.26</v>
      </c>
      <c r="M13" s="9">
        <v>2.2250000000000001</v>
      </c>
      <c r="N13" s="9">
        <v>3.0350000000000001</v>
      </c>
      <c r="O13" s="9">
        <v>2.85</v>
      </c>
      <c r="P13" s="9">
        <v>1.33</v>
      </c>
      <c r="Q13" s="9">
        <v>1.52</v>
      </c>
      <c r="R13" s="9">
        <v>82.617999999999995</v>
      </c>
      <c r="S13" s="9">
        <v>43.689</v>
      </c>
      <c r="T13" s="9">
        <v>38.929000000000002</v>
      </c>
      <c r="U13" s="9">
        <v>3.8130000000000002</v>
      </c>
      <c r="V13" s="9">
        <v>1.7370000000000001</v>
      </c>
      <c r="W13" s="9">
        <v>2.0760000000000001</v>
      </c>
      <c r="X13" s="9">
        <v>1.665</v>
      </c>
      <c r="Y13" s="9">
        <v>0.82099999999999995</v>
      </c>
      <c r="Z13" s="9">
        <v>0.84399999999999997</v>
      </c>
      <c r="AA13" s="9">
        <v>0.89</v>
      </c>
      <c r="AB13" s="9">
        <v>0.433</v>
      </c>
      <c r="AC13" s="9">
        <v>0.45700000000000002</v>
      </c>
      <c r="AD13" s="9">
        <v>1.2589999999999999</v>
      </c>
      <c r="AE13" s="9">
        <v>0.48399999999999999</v>
      </c>
      <c r="AF13" s="9">
        <v>0.77500000000000002</v>
      </c>
      <c r="AG13" s="9">
        <v>2.1440000000000001</v>
      </c>
      <c r="AH13" s="9">
        <v>0.84799999999999998</v>
      </c>
      <c r="AI13" s="9">
        <v>1.296</v>
      </c>
      <c r="AJ13" s="9">
        <v>0.73099999999999998</v>
      </c>
      <c r="AK13" s="9">
        <v>0.53500000000000003</v>
      </c>
      <c r="AL13" s="9">
        <v>0.19600000000000001</v>
      </c>
      <c r="AM13" s="9">
        <v>1.2729999999999999</v>
      </c>
      <c r="AN13" s="9">
        <v>0.313</v>
      </c>
      <c r="AO13" s="9">
        <v>0.96</v>
      </c>
      <c r="AP13" s="9">
        <v>0.14000000000000001</v>
      </c>
      <c r="AQ13" s="9">
        <v>0</v>
      </c>
      <c r="AR13" s="9">
        <v>0.14000000000000001</v>
      </c>
      <c r="AS13" s="9">
        <v>8.9870000000000001</v>
      </c>
      <c r="AT13" s="9">
        <v>5.6550000000000002</v>
      </c>
      <c r="AU13" s="9">
        <v>3.3330000000000002</v>
      </c>
      <c r="AV13" s="9">
        <v>8.9979999999999993</v>
      </c>
      <c r="AW13" s="9">
        <v>5.0949999999999998</v>
      </c>
      <c r="AX13" s="9">
        <v>3.9020000000000001</v>
      </c>
      <c r="AY13" s="9">
        <v>88.564999999999998</v>
      </c>
      <c r="AZ13" s="9">
        <v>46.832999999999998</v>
      </c>
      <c r="BA13" s="9">
        <v>41.731999999999999</v>
      </c>
      <c r="BB13" s="9">
        <v>9.7729999999999997</v>
      </c>
      <c r="BC13" s="9">
        <v>4.8360000000000003</v>
      </c>
      <c r="BD13" s="9">
        <v>4.9379999999999997</v>
      </c>
      <c r="BE13" s="9">
        <v>87.789000000000001</v>
      </c>
      <c r="BF13" s="9">
        <v>47.093000000000004</v>
      </c>
      <c r="BG13" s="9">
        <v>40.697000000000003</v>
      </c>
      <c r="BH13" s="9">
        <v>13.593</v>
      </c>
      <c r="BI13" s="9">
        <v>6.81</v>
      </c>
      <c r="BJ13" s="9">
        <v>6.7830000000000004</v>
      </c>
      <c r="BK13" s="9">
        <v>5.1790000000000003</v>
      </c>
      <c r="BL13" s="9">
        <v>3.121</v>
      </c>
      <c r="BM13" s="9">
        <v>2.0569999999999999</v>
      </c>
      <c r="BN13" s="9">
        <v>3.819</v>
      </c>
      <c r="BO13" s="9">
        <v>1.974</v>
      </c>
      <c r="BP13" s="9">
        <v>1.845</v>
      </c>
      <c r="BQ13" s="9">
        <v>4.5949999999999998</v>
      </c>
      <c r="BR13" s="9">
        <v>1.714</v>
      </c>
      <c r="BS13" s="9">
        <v>2.8809999999999998</v>
      </c>
      <c r="BT13" s="9">
        <v>83.97</v>
      </c>
      <c r="BU13" s="9">
        <v>45.119</v>
      </c>
      <c r="BV13" s="9">
        <v>38.850999999999999</v>
      </c>
      <c r="BW13" s="9">
        <v>13.045999999999999</v>
      </c>
      <c r="BX13" s="9">
        <v>8.6069999999999993</v>
      </c>
      <c r="BY13" s="9">
        <v>4.4379999999999997</v>
      </c>
      <c r="BZ13" s="9">
        <v>9.4819999999999993</v>
      </c>
      <c r="CA13" s="9">
        <v>6.1929999999999996</v>
      </c>
      <c r="CB13" s="9">
        <v>3.2879999999999998</v>
      </c>
      <c r="CC13" s="9">
        <v>0.32300000000000001</v>
      </c>
      <c r="CD13" s="9">
        <v>0.32300000000000001</v>
      </c>
      <c r="CE13" s="9">
        <v>0</v>
      </c>
      <c r="CF13" s="9">
        <v>0.17599999999999999</v>
      </c>
      <c r="CG13" s="9">
        <v>0.17599999999999999</v>
      </c>
      <c r="CH13" s="9">
        <v>0</v>
      </c>
      <c r="CI13" s="9">
        <v>0.14699999999999999</v>
      </c>
      <c r="CJ13" s="9">
        <v>0.14699999999999999</v>
      </c>
      <c r="CK13" s="9">
        <v>0</v>
      </c>
      <c r="CL13" s="9">
        <v>0</v>
      </c>
      <c r="CM13" s="9">
        <v>0</v>
      </c>
      <c r="CN13" s="9">
        <v>0</v>
      </c>
      <c r="CO13" s="9">
        <v>0.14899999999999999</v>
      </c>
      <c r="CP13" s="9">
        <v>0</v>
      </c>
      <c r="CQ13" s="9">
        <v>0.14899999999999999</v>
      </c>
      <c r="CR13" s="9">
        <v>7.4999999999999997E-2</v>
      </c>
      <c r="CS13" s="9">
        <v>0</v>
      </c>
      <c r="CT13" s="9">
        <v>7.4999999999999997E-2</v>
      </c>
      <c r="CU13" s="9">
        <v>0</v>
      </c>
      <c r="CV13" s="9">
        <v>0</v>
      </c>
      <c r="CW13" s="9">
        <v>0</v>
      </c>
      <c r="CX13" s="9">
        <v>7.4999999999999997E-2</v>
      </c>
      <c r="CY13" s="9">
        <v>0</v>
      </c>
      <c r="CZ13" s="9">
        <v>7.4999999999999997E-2</v>
      </c>
      <c r="DA13" s="9">
        <v>3.0920000000000001</v>
      </c>
      <c r="DB13" s="9">
        <v>2.0910000000000002</v>
      </c>
      <c r="DC13" s="9">
        <v>1.0009999999999999</v>
      </c>
      <c r="DD13" s="9">
        <v>221.404</v>
      </c>
      <c r="DE13" s="9">
        <v>111.789</v>
      </c>
      <c r="DF13" s="9">
        <v>109.61499999999999</v>
      </c>
      <c r="DG13" s="9">
        <v>42.85</v>
      </c>
      <c r="DH13" s="9">
        <v>19.989999999999998</v>
      </c>
      <c r="DI13" s="9">
        <v>22.859000000000002</v>
      </c>
      <c r="DJ13" s="9">
        <v>19.513999999999999</v>
      </c>
      <c r="DK13" s="9">
        <v>9.0340000000000007</v>
      </c>
      <c r="DL13" s="9">
        <v>10.481</v>
      </c>
      <c r="DM13" s="9">
        <v>9.4570000000000007</v>
      </c>
      <c r="DN13" s="9">
        <v>3.5739999999999998</v>
      </c>
      <c r="DO13" s="9">
        <v>5.883</v>
      </c>
      <c r="DP13" s="9">
        <v>10.057</v>
      </c>
      <c r="DQ13" s="9">
        <v>5.46</v>
      </c>
      <c r="DR13" s="9">
        <v>4.5970000000000004</v>
      </c>
      <c r="DS13" s="9">
        <v>11.259</v>
      </c>
      <c r="DT13" s="9">
        <v>4.5670000000000002</v>
      </c>
      <c r="DU13" s="9">
        <v>6.6929999999999996</v>
      </c>
      <c r="DV13" s="9">
        <v>8.2550000000000008</v>
      </c>
      <c r="DW13" s="9">
        <v>4.4669999999999996</v>
      </c>
      <c r="DX13" s="9">
        <v>3.7879999999999998</v>
      </c>
      <c r="DY13" s="9">
        <v>5.8710000000000004</v>
      </c>
      <c r="DZ13" s="9">
        <v>2.9870000000000001</v>
      </c>
      <c r="EA13" s="9">
        <v>2.8839999999999999</v>
      </c>
      <c r="EB13" s="9">
        <v>8.2910000000000004</v>
      </c>
      <c r="EC13" s="9">
        <v>4.0419999999999998</v>
      </c>
      <c r="ED13" s="9">
        <v>4.2480000000000002</v>
      </c>
      <c r="EE13" s="9">
        <v>2.9630000000000001</v>
      </c>
      <c r="EF13" s="9">
        <v>2.1389999999999998</v>
      </c>
      <c r="EG13" s="9">
        <v>0.82499999999999996</v>
      </c>
      <c r="EH13" s="9">
        <v>3.0329999999999999</v>
      </c>
      <c r="EI13" s="9">
        <v>0.86599999999999999</v>
      </c>
      <c r="EJ13" s="9">
        <v>2.1669999999999998</v>
      </c>
      <c r="EK13" s="9">
        <v>2.294</v>
      </c>
      <c r="EL13" s="9">
        <v>1.038</v>
      </c>
      <c r="EM13" s="9">
        <v>1.256</v>
      </c>
      <c r="EN13" s="9">
        <v>5.3529999999999998</v>
      </c>
      <c r="EO13" s="9">
        <v>2.0049999999999999</v>
      </c>
      <c r="EP13" s="9">
        <v>3.3490000000000002</v>
      </c>
      <c r="EQ13" s="9">
        <v>2.552</v>
      </c>
      <c r="ER13" s="9">
        <v>0.92200000000000004</v>
      </c>
      <c r="ES13" s="9">
        <v>1.631</v>
      </c>
      <c r="ET13" s="9">
        <v>1.194</v>
      </c>
      <c r="EU13" s="9">
        <v>0.59399999999999997</v>
      </c>
      <c r="EV13" s="9">
        <v>0.6</v>
      </c>
      <c r="EW13" s="9">
        <v>1.607</v>
      </c>
      <c r="EX13" s="9">
        <v>0.48899999999999999</v>
      </c>
      <c r="EY13" s="9">
        <v>1.1180000000000001</v>
      </c>
      <c r="EZ13" s="9">
        <v>12.532999999999999</v>
      </c>
      <c r="FA13" s="9">
        <v>6.569</v>
      </c>
      <c r="FB13" s="9">
        <v>5.9640000000000004</v>
      </c>
      <c r="FC13" s="9">
        <v>6.9809999999999999</v>
      </c>
      <c r="FD13" s="9">
        <v>2.4649999999999999</v>
      </c>
      <c r="FE13" s="9">
        <v>4.5170000000000003</v>
      </c>
      <c r="FF13" s="9">
        <v>23.335000000000001</v>
      </c>
      <c r="FG13" s="9">
        <v>10.956</v>
      </c>
      <c r="FH13" s="9">
        <v>12.379</v>
      </c>
      <c r="FI13" s="9">
        <v>178.554</v>
      </c>
      <c r="FJ13" s="9">
        <v>91.799000000000007</v>
      </c>
      <c r="FK13" s="9">
        <v>86.754999999999995</v>
      </c>
      <c r="FL13" s="9">
        <v>154.04300000000001</v>
      </c>
      <c r="FM13" s="9">
        <v>76.768000000000001</v>
      </c>
      <c r="FN13" s="9">
        <v>77.275000000000006</v>
      </c>
      <c r="FO13" s="9">
        <v>143.03100000000001</v>
      </c>
      <c r="FP13" s="9">
        <v>70.605999999999995</v>
      </c>
      <c r="FQ13" s="9">
        <v>72.424999999999997</v>
      </c>
      <c r="FR13" s="9">
        <v>7.3040000000000003</v>
      </c>
      <c r="FS13" s="9">
        <v>3.8279999999999998</v>
      </c>
      <c r="FT13" s="9">
        <v>3.476</v>
      </c>
      <c r="FU13" s="9">
        <v>3.7080000000000002</v>
      </c>
      <c r="FV13" s="9">
        <v>2.3340000000000001</v>
      </c>
      <c r="FW13" s="9">
        <v>1.3740000000000001</v>
      </c>
      <c r="FX13" s="9">
        <v>114.224</v>
      </c>
      <c r="FY13" s="9">
        <v>60.634999999999998</v>
      </c>
      <c r="FZ13" s="9">
        <v>53.588999999999999</v>
      </c>
      <c r="GA13" s="9">
        <v>11.305</v>
      </c>
      <c r="GB13" s="9">
        <v>4.0369999999999999</v>
      </c>
      <c r="GC13" s="9">
        <v>7.2670000000000003</v>
      </c>
      <c r="GD13" s="9">
        <v>2.8610000000000002</v>
      </c>
      <c r="GE13" s="9">
        <v>2.109</v>
      </c>
      <c r="GF13" s="9">
        <v>0.752</v>
      </c>
      <c r="GG13" s="9">
        <v>3.79</v>
      </c>
      <c r="GH13" s="9">
        <v>0.78700000000000003</v>
      </c>
      <c r="GI13" s="9">
        <v>3.0030000000000001</v>
      </c>
      <c r="GJ13" s="9">
        <v>4.6529999999999996</v>
      </c>
      <c r="GK13" s="9">
        <v>1.141</v>
      </c>
      <c r="GL13" s="9">
        <v>3.512</v>
      </c>
      <c r="GM13" s="9">
        <v>7.5090000000000003</v>
      </c>
      <c r="GN13" s="9">
        <v>2.6920000000000002</v>
      </c>
      <c r="GO13" s="9">
        <v>4.8170000000000002</v>
      </c>
      <c r="GP13" s="9">
        <v>2.8730000000000002</v>
      </c>
      <c r="GQ13" s="9">
        <v>1.4730000000000001</v>
      </c>
      <c r="GR13" s="9">
        <v>1.4</v>
      </c>
      <c r="GS13" s="9">
        <v>2.762</v>
      </c>
      <c r="GT13" s="9">
        <v>0.68799999999999994</v>
      </c>
      <c r="GU13" s="9">
        <v>2.073</v>
      </c>
      <c r="GV13" s="9">
        <v>1.8740000000000001</v>
      </c>
      <c r="GW13" s="9">
        <v>0.53100000000000003</v>
      </c>
      <c r="GX13" s="9">
        <v>1.343</v>
      </c>
      <c r="GY13" s="9">
        <v>21.006</v>
      </c>
      <c r="GZ13" s="9">
        <v>9.4030000000000005</v>
      </c>
      <c r="HA13" s="9">
        <v>11.602</v>
      </c>
      <c r="HB13" s="9">
        <v>21.081</v>
      </c>
      <c r="HC13" s="9">
        <v>12.225</v>
      </c>
      <c r="HD13" s="9">
        <v>8.8569999999999993</v>
      </c>
      <c r="HE13" s="9">
        <v>132.96199999999999</v>
      </c>
      <c r="HF13" s="9">
        <v>64.543000000000006</v>
      </c>
      <c r="HG13" s="9">
        <v>68.418000000000006</v>
      </c>
      <c r="HH13" s="9">
        <v>26.021000000000001</v>
      </c>
      <c r="HI13" s="9">
        <v>13.426</v>
      </c>
      <c r="HJ13" s="9">
        <v>12.595000000000001</v>
      </c>
      <c r="HK13" s="9">
        <v>128.02099999999999</v>
      </c>
      <c r="HL13" s="9">
        <v>63.341000000000001</v>
      </c>
      <c r="HM13" s="9">
        <v>64.680000000000007</v>
      </c>
      <c r="HN13" s="9">
        <v>35.387999999999998</v>
      </c>
      <c r="HO13" s="9">
        <v>18.559000000000001</v>
      </c>
      <c r="HP13" s="9">
        <v>16.829000000000001</v>
      </c>
      <c r="HQ13" s="9">
        <v>11.714</v>
      </c>
      <c r="HR13" s="9">
        <v>7.0919999999999996</v>
      </c>
      <c r="HS13" s="9">
        <v>4.6230000000000002</v>
      </c>
      <c r="HT13" s="9">
        <v>9.3670000000000009</v>
      </c>
      <c r="HU13" s="9">
        <v>5.133</v>
      </c>
      <c r="HV13" s="9">
        <v>4.234</v>
      </c>
      <c r="HW13" s="9">
        <v>14.307</v>
      </c>
      <c r="HX13" s="9">
        <v>6.335</v>
      </c>
      <c r="HY13" s="9">
        <v>7.9729999999999999</v>
      </c>
      <c r="HZ13" s="9">
        <v>118.654</v>
      </c>
      <c r="IA13" s="9">
        <v>58.207999999999998</v>
      </c>
      <c r="IB13" s="9">
        <v>60.445999999999998</v>
      </c>
      <c r="IC13" s="9">
        <v>24.512</v>
      </c>
      <c r="ID13" s="9">
        <v>15.031000000000001</v>
      </c>
      <c r="IE13" s="9">
        <v>9.48</v>
      </c>
      <c r="IF13" s="9">
        <v>15.217000000000001</v>
      </c>
      <c r="IG13" s="9">
        <v>9.2490000000000006</v>
      </c>
      <c r="IH13" s="9">
        <v>5.968</v>
      </c>
      <c r="II13" s="9">
        <v>1.226</v>
      </c>
      <c r="IJ13" s="9">
        <v>0.39300000000000002</v>
      </c>
      <c r="IK13" s="9">
        <v>0.83299999999999996</v>
      </c>
      <c r="IL13" s="9">
        <v>0.39300000000000002</v>
      </c>
      <c r="IM13" s="9">
        <v>0.39300000000000002</v>
      </c>
      <c r="IN13" s="9">
        <v>0</v>
      </c>
      <c r="IO13" s="9">
        <v>0.23699999999999999</v>
      </c>
      <c r="IP13" s="9">
        <v>0</v>
      </c>
      <c r="IQ13" s="9">
        <v>0.23699999999999999</v>
      </c>
    </row>
    <row r="14" spans="1:251">
      <c r="A14" s="10">
        <v>43132</v>
      </c>
      <c r="B14" s="9">
        <v>8.6999999999999993</v>
      </c>
      <c r="C14" s="9">
        <v>100.13200000000001</v>
      </c>
      <c r="D14" s="9">
        <v>55.146000000000001</v>
      </c>
      <c r="E14" s="9">
        <v>44.985999999999997</v>
      </c>
      <c r="F14" s="9">
        <v>86.415000000000006</v>
      </c>
      <c r="G14" s="9">
        <v>45.987000000000002</v>
      </c>
      <c r="H14" s="9">
        <v>40.427999999999997</v>
      </c>
      <c r="I14" s="9">
        <v>82.387</v>
      </c>
      <c r="J14" s="9">
        <v>43.923000000000002</v>
      </c>
      <c r="K14" s="9">
        <v>38.463999999999999</v>
      </c>
      <c r="L14" s="9">
        <v>2.234</v>
      </c>
      <c r="M14" s="9">
        <v>1.0409999999999999</v>
      </c>
      <c r="N14" s="9">
        <v>1.1919999999999999</v>
      </c>
      <c r="O14" s="9">
        <v>1.794</v>
      </c>
      <c r="P14" s="9">
        <v>1.0229999999999999</v>
      </c>
      <c r="Q14" s="9">
        <v>0.77100000000000002</v>
      </c>
      <c r="R14" s="9">
        <v>73.320999999999998</v>
      </c>
      <c r="S14" s="9">
        <v>38.4</v>
      </c>
      <c r="T14" s="9">
        <v>34.920999999999999</v>
      </c>
      <c r="U14" s="9">
        <v>2.16</v>
      </c>
      <c r="V14" s="9">
        <v>1.024</v>
      </c>
      <c r="W14" s="9">
        <v>1.137</v>
      </c>
      <c r="X14" s="9">
        <v>0.85499999999999998</v>
      </c>
      <c r="Y14" s="9">
        <v>0.50600000000000001</v>
      </c>
      <c r="Z14" s="9">
        <v>0.34899999999999998</v>
      </c>
      <c r="AA14" s="9">
        <v>0.41599999999999998</v>
      </c>
      <c r="AB14" s="9">
        <v>0.23499999999999999</v>
      </c>
      <c r="AC14" s="9">
        <v>0.18</v>
      </c>
      <c r="AD14" s="9">
        <v>0.89</v>
      </c>
      <c r="AE14" s="9">
        <v>0.28199999999999997</v>
      </c>
      <c r="AF14" s="9">
        <v>0.60699999999999998</v>
      </c>
      <c r="AG14" s="9">
        <v>2.19</v>
      </c>
      <c r="AH14" s="9">
        <v>0.995</v>
      </c>
      <c r="AI14" s="9">
        <v>1.1950000000000001</v>
      </c>
      <c r="AJ14" s="9">
        <v>1.3080000000000001</v>
      </c>
      <c r="AK14" s="9">
        <v>0.69599999999999995</v>
      </c>
      <c r="AL14" s="9">
        <v>0.61199999999999999</v>
      </c>
      <c r="AM14" s="9">
        <v>0.46</v>
      </c>
      <c r="AN14" s="9">
        <v>6.7000000000000004E-2</v>
      </c>
      <c r="AO14" s="9">
        <v>0.39300000000000002</v>
      </c>
      <c r="AP14" s="9">
        <v>0.42199999999999999</v>
      </c>
      <c r="AQ14" s="9">
        <v>0.23300000000000001</v>
      </c>
      <c r="AR14" s="9">
        <v>0.189</v>
      </c>
      <c r="AS14" s="9">
        <v>8.7439999999999998</v>
      </c>
      <c r="AT14" s="9">
        <v>5.569</v>
      </c>
      <c r="AU14" s="9">
        <v>3.1749999999999998</v>
      </c>
      <c r="AV14" s="9">
        <v>6.9180000000000001</v>
      </c>
      <c r="AW14" s="9">
        <v>3.6659999999999999</v>
      </c>
      <c r="AX14" s="9">
        <v>3.2519999999999998</v>
      </c>
      <c r="AY14" s="9">
        <v>79.497</v>
      </c>
      <c r="AZ14" s="9">
        <v>42.320999999999998</v>
      </c>
      <c r="BA14" s="9">
        <v>37.176000000000002</v>
      </c>
      <c r="BB14" s="9">
        <v>7.8920000000000003</v>
      </c>
      <c r="BC14" s="9">
        <v>3.907</v>
      </c>
      <c r="BD14" s="9">
        <v>3.9849999999999999</v>
      </c>
      <c r="BE14" s="9">
        <v>78.522000000000006</v>
      </c>
      <c r="BF14" s="9">
        <v>42.08</v>
      </c>
      <c r="BG14" s="9">
        <v>36.442999999999998</v>
      </c>
      <c r="BH14" s="9">
        <v>10.882</v>
      </c>
      <c r="BI14" s="9">
        <v>5.5369999999999999</v>
      </c>
      <c r="BJ14" s="9">
        <v>5.3449999999999998</v>
      </c>
      <c r="BK14" s="9">
        <v>3.9279999999999999</v>
      </c>
      <c r="BL14" s="9">
        <v>2.0369999999999999</v>
      </c>
      <c r="BM14" s="9">
        <v>1.8919999999999999</v>
      </c>
      <c r="BN14" s="9">
        <v>2.99</v>
      </c>
      <c r="BO14" s="9">
        <v>1.63</v>
      </c>
      <c r="BP14" s="9">
        <v>1.36</v>
      </c>
      <c r="BQ14" s="9">
        <v>3.964</v>
      </c>
      <c r="BR14" s="9">
        <v>1.871</v>
      </c>
      <c r="BS14" s="9">
        <v>2.093</v>
      </c>
      <c r="BT14" s="9">
        <v>75.531999999999996</v>
      </c>
      <c r="BU14" s="9">
        <v>40.450000000000003</v>
      </c>
      <c r="BV14" s="9">
        <v>35.082000000000001</v>
      </c>
      <c r="BW14" s="9">
        <v>13.717000000000001</v>
      </c>
      <c r="BX14" s="9">
        <v>9.1590000000000007</v>
      </c>
      <c r="BY14" s="9">
        <v>4.5579999999999998</v>
      </c>
      <c r="BZ14" s="9">
        <v>8.407</v>
      </c>
      <c r="CA14" s="9">
        <v>5.3689999999999998</v>
      </c>
      <c r="CB14" s="9">
        <v>3.0390000000000001</v>
      </c>
      <c r="CC14" s="9">
        <v>0.55700000000000005</v>
      </c>
      <c r="CD14" s="9">
        <v>0.55700000000000005</v>
      </c>
      <c r="CE14" s="9">
        <v>0</v>
      </c>
      <c r="CF14" s="9">
        <v>0.44700000000000001</v>
      </c>
      <c r="CG14" s="9">
        <v>0.44700000000000001</v>
      </c>
      <c r="CH14" s="9">
        <v>0</v>
      </c>
      <c r="CI14" s="9">
        <v>0.11</v>
      </c>
      <c r="CJ14" s="9">
        <v>0.11</v>
      </c>
      <c r="CK14" s="9">
        <v>0</v>
      </c>
      <c r="CL14" s="9">
        <v>0</v>
      </c>
      <c r="CM14" s="9">
        <v>0</v>
      </c>
      <c r="CN14" s="9">
        <v>0</v>
      </c>
      <c r="CO14" s="9">
        <v>0.53800000000000003</v>
      </c>
      <c r="CP14" s="9">
        <v>0.224</v>
      </c>
      <c r="CQ14" s="9">
        <v>0.314</v>
      </c>
      <c r="CR14" s="9">
        <v>4.5999999999999999E-2</v>
      </c>
      <c r="CS14" s="9">
        <v>4.5999999999999999E-2</v>
      </c>
      <c r="CT14" s="9">
        <v>0</v>
      </c>
      <c r="CU14" s="9">
        <v>0.42499999999999999</v>
      </c>
      <c r="CV14" s="9">
        <v>0.17699999999999999</v>
      </c>
      <c r="CW14" s="9">
        <v>0.248</v>
      </c>
      <c r="CX14" s="9">
        <v>6.6000000000000003E-2</v>
      </c>
      <c r="CY14" s="9">
        <v>0</v>
      </c>
      <c r="CZ14" s="9">
        <v>6.6000000000000003E-2</v>
      </c>
      <c r="DA14" s="9">
        <v>4.2149999999999999</v>
      </c>
      <c r="DB14" s="9">
        <v>3.0089999999999999</v>
      </c>
      <c r="DC14" s="9">
        <v>1.2050000000000001</v>
      </c>
      <c r="DD14" s="9">
        <v>231.089</v>
      </c>
      <c r="DE14" s="9">
        <v>118.12</v>
      </c>
      <c r="DF14" s="9">
        <v>112.96899999999999</v>
      </c>
      <c r="DG14" s="9">
        <v>48.985999999999997</v>
      </c>
      <c r="DH14" s="9">
        <v>26.852</v>
      </c>
      <c r="DI14" s="9">
        <v>22.134</v>
      </c>
      <c r="DJ14" s="9">
        <v>25.023</v>
      </c>
      <c r="DK14" s="9">
        <v>14.173</v>
      </c>
      <c r="DL14" s="9">
        <v>10.85</v>
      </c>
      <c r="DM14" s="9">
        <v>12.798</v>
      </c>
      <c r="DN14" s="9">
        <v>7.0309999999999997</v>
      </c>
      <c r="DO14" s="9">
        <v>5.7670000000000003</v>
      </c>
      <c r="DP14" s="9">
        <v>12.038</v>
      </c>
      <c r="DQ14" s="9">
        <v>7.1420000000000003</v>
      </c>
      <c r="DR14" s="9">
        <v>4.8959999999999999</v>
      </c>
      <c r="DS14" s="9">
        <v>15.771000000000001</v>
      </c>
      <c r="DT14" s="9">
        <v>8.859</v>
      </c>
      <c r="DU14" s="9">
        <v>6.9109999999999996</v>
      </c>
      <c r="DV14" s="9">
        <v>9.0660000000000007</v>
      </c>
      <c r="DW14" s="9">
        <v>5.3140000000000001</v>
      </c>
      <c r="DX14" s="9">
        <v>3.7519999999999998</v>
      </c>
      <c r="DY14" s="9">
        <v>8.2750000000000004</v>
      </c>
      <c r="DZ14" s="9">
        <v>5.2990000000000004</v>
      </c>
      <c r="EA14" s="9">
        <v>2.976</v>
      </c>
      <c r="EB14" s="9">
        <v>9.7119999999999997</v>
      </c>
      <c r="EC14" s="9">
        <v>5.8239999999999998</v>
      </c>
      <c r="ED14" s="9">
        <v>3.8879999999999999</v>
      </c>
      <c r="EE14" s="9">
        <v>4.4249999999999998</v>
      </c>
      <c r="EF14" s="9">
        <v>3.4020000000000001</v>
      </c>
      <c r="EG14" s="9">
        <v>1.0229999999999999</v>
      </c>
      <c r="EH14" s="9">
        <v>2.972</v>
      </c>
      <c r="EI14" s="9">
        <v>1.41</v>
      </c>
      <c r="EJ14" s="9">
        <v>1.5620000000000001</v>
      </c>
      <c r="EK14" s="9">
        <v>2.3149999999999999</v>
      </c>
      <c r="EL14" s="9">
        <v>1.012</v>
      </c>
      <c r="EM14" s="9">
        <v>1.3029999999999999</v>
      </c>
      <c r="EN14" s="9">
        <v>7.0359999999999996</v>
      </c>
      <c r="EO14" s="9">
        <v>3.0489999999999999</v>
      </c>
      <c r="EP14" s="9">
        <v>3.9860000000000002</v>
      </c>
      <c r="EQ14" s="9">
        <v>4.1379999999999999</v>
      </c>
      <c r="ER14" s="9">
        <v>2.2839999999999998</v>
      </c>
      <c r="ES14" s="9">
        <v>1.8540000000000001</v>
      </c>
      <c r="ET14" s="9">
        <v>1.1870000000000001</v>
      </c>
      <c r="EU14" s="9">
        <v>0.39200000000000002</v>
      </c>
      <c r="EV14" s="9">
        <v>0.79500000000000004</v>
      </c>
      <c r="EW14" s="9">
        <v>1.7110000000000001</v>
      </c>
      <c r="EX14" s="9">
        <v>0.373</v>
      </c>
      <c r="EY14" s="9">
        <v>1.3380000000000001</v>
      </c>
      <c r="EZ14" s="9">
        <v>16.423999999999999</v>
      </c>
      <c r="FA14" s="9">
        <v>9.0730000000000004</v>
      </c>
      <c r="FB14" s="9">
        <v>7.3520000000000003</v>
      </c>
      <c r="FC14" s="9">
        <v>8.5990000000000002</v>
      </c>
      <c r="FD14" s="9">
        <v>5.0999999999999996</v>
      </c>
      <c r="FE14" s="9">
        <v>3.4990000000000001</v>
      </c>
      <c r="FF14" s="9">
        <v>23.963000000000001</v>
      </c>
      <c r="FG14" s="9">
        <v>12.679</v>
      </c>
      <c r="FH14" s="9">
        <v>11.284000000000001</v>
      </c>
      <c r="FI14" s="9">
        <v>182.10300000000001</v>
      </c>
      <c r="FJ14" s="9">
        <v>91.268000000000001</v>
      </c>
      <c r="FK14" s="9">
        <v>90.834999999999994</v>
      </c>
      <c r="FL14" s="9">
        <v>160.256</v>
      </c>
      <c r="FM14" s="9">
        <v>76.176000000000002</v>
      </c>
      <c r="FN14" s="9">
        <v>84.08</v>
      </c>
      <c r="FO14" s="9">
        <v>149.74</v>
      </c>
      <c r="FP14" s="9">
        <v>71.728999999999999</v>
      </c>
      <c r="FQ14" s="9">
        <v>78.010999999999996</v>
      </c>
      <c r="FR14" s="9">
        <v>4.68</v>
      </c>
      <c r="FS14" s="9">
        <v>1.9490000000000001</v>
      </c>
      <c r="FT14" s="9">
        <v>2.7309999999999999</v>
      </c>
      <c r="FU14" s="9">
        <v>5.8360000000000003</v>
      </c>
      <c r="FV14" s="9">
        <v>2.4980000000000002</v>
      </c>
      <c r="FW14" s="9">
        <v>3.3380000000000001</v>
      </c>
      <c r="FX14" s="9">
        <v>123.726</v>
      </c>
      <c r="FY14" s="9">
        <v>61.554000000000002</v>
      </c>
      <c r="FZ14" s="9">
        <v>62.171999999999997</v>
      </c>
      <c r="GA14" s="9">
        <v>9.9969999999999999</v>
      </c>
      <c r="GB14" s="9">
        <v>1.4970000000000001</v>
      </c>
      <c r="GC14" s="9">
        <v>8.4990000000000006</v>
      </c>
      <c r="GD14" s="9">
        <v>3.5179999999999998</v>
      </c>
      <c r="GE14" s="9">
        <v>0.92800000000000005</v>
      </c>
      <c r="GF14" s="9">
        <v>2.59</v>
      </c>
      <c r="GG14" s="9">
        <v>2.5150000000000001</v>
      </c>
      <c r="GH14" s="9">
        <v>0.56899999999999995</v>
      </c>
      <c r="GI14" s="9">
        <v>1.946</v>
      </c>
      <c r="GJ14" s="9">
        <v>3.964</v>
      </c>
      <c r="GK14" s="9">
        <v>0</v>
      </c>
      <c r="GL14" s="9">
        <v>3.964</v>
      </c>
      <c r="GM14" s="9">
        <v>9.8840000000000003</v>
      </c>
      <c r="GN14" s="9">
        <v>4.056</v>
      </c>
      <c r="GO14" s="9">
        <v>5.8280000000000003</v>
      </c>
      <c r="GP14" s="9">
        <v>4.1029999999999998</v>
      </c>
      <c r="GQ14" s="9">
        <v>2.5830000000000002</v>
      </c>
      <c r="GR14" s="9">
        <v>1.5189999999999999</v>
      </c>
      <c r="GS14" s="9">
        <v>3.3919999999999999</v>
      </c>
      <c r="GT14" s="9">
        <v>0.997</v>
      </c>
      <c r="GU14" s="9">
        <v>2.395</v>
      </c>
      <c r="GV14" s="9">
        <v>2.3889999999999998</v>
      </c>
      <c r="GW14" s="9">
        <v>0.47599999999999998</v>
      </c>
      <c r="GX14" s="9">
        <v>1.9139999999999999</v>
      </c>
      <c r="GY14" s="9">
        <v>16.649000000000001</v>
      </c>
      <c r="GZ14" s="9">
        <v>9.0679999999999996</v>
      </c>
      <c r="HA14" s="9">
        <v>7.58</v>
      </c>
      <c r="HB14" s="9">
        <v>23.437999999999999</v>
      </c>
      <c r="HC14" s="9">
        <v>11.311999999999999</v>
      </c>
      <c r="HD14" s="9">
        <v>12.127000000000001</v>
      </c>
      <c r="HE14" s="9">
        <v>136.81700000000001</v>
      </c>
      <c r="HF14" s="9">
        <v>64.864000000000004</v>
      </c>
      <c r="HG14" s="9">
        <v>71.953000000000003</v>
      </c>
      <c r="HH14" s="9">
        <v>29.285</v>
      </c>
      <c r="HI14" s="9">
        <v>14.173999999999999</v>
      </c>
      <c r="HJ14" s="9">
        <v>15.111000000000001</v>
      </c>
      <c r="HK14" s="9">
        <v>130.97</v>
      </c>
      <c r="HL14" s="9">
        <v>62.000999999999998</v>
      </c>
      <c r="HM14" s="9">
        <v>68.968999999999994</v>
      </c>
      <c r="HN14" s="9">
        <v>41.22</v>
      </c>
      <c r="HO14" s="9">
        <v>20.387</v>
      </c>
      <c r="HP14" s="9">
        <v>20.832999999999998</v>
      </c>
      <c r="HQ14" s="9">
        <v>11.503</v>
      </c>
      <c r="HR14" s="9">
        <v>5.0990000000000002</v>
      </c>
      <c r="HS14" s="9">
        <v>6.4039999999999999</v>
      </c>
      <c r="HT14" s="9">
        <v>11.935</v>
      </c>
      <c r="HU14" s="9">
        <v>6.2130000000000001</v>
      </c>
      <c r="HV14" s="9">
        <v>5.7220000000000004</v>
      </c>
      <c r="HW14" s="9">
        <v>17.782</v>
      </c>
      <c r="HX14" s="9">
        <v>9.0749999999999993</v>
      </c>
      <c r="HY14" s="9">
        <v>8.7070000000000007</v>
      </c>
      <c r="HZ14" s="9">
        <v>119.035</v>
      </c>
      <c r="IA14" s="9">
        <v>55.789000000000001</v>
      </c>
      <c r="IB14" s="9">
        <v>63.247</v>
      </c>
      <c r="IC14" s="9">
        <v>21.847000000000001</v>
      </c>
      <c r="ID14" s="9">
        <v>15.092000000000001</v>
      </c>
      <c r="IE14" s="9">
        <v>6.7549999999999999</v>
      </c>
      <c r="IF14" s="9">
        <v>13.374000000000001</v>
      </c>
      <c r="IG14" s="9">
        <v>9.984</v>
      </c>
      <c r="IH14" s="9">
        <v>3.39</v>
      </c>
      <c r="II14" s="9">
        <v>1.837</v>
      </c>
      <c r="IJ14" s="9">
        <v>1.1240000000000001</v>
      </c>
      <c r="IK14" s="9">
        <v>0.71299999999999997</v>
      </c>
      <c r="IL14" s="9">
        <v>0.95099999999999996</v>
      </c>
      <c r="IM14" s="9">
        <v>0.753</v>
      </c>
      <c r="IN14" s="9">
        <v>0.19700000000000001</v>
      </c>
      <c r="IO14" s="9">
        <v>0.371</v>
      </c>
      <c r="IP14" s="9">
        <v>0.371</v>
      </c>
      <c r="IQ14" s="9">
        <v>0</v>
      </c>
    </row>
    <row r="15" spans="1:251">
      <c r="A15" s="10">
        <v>43497</v>
      </c>
      <c r="B15" s="9">
        <v>7.0609999999999999</v>
      </c>
      <c r="C15" s="9">
        <v>95.408000000000001</v>
      </c>
      <c r="D15" s="9">
        <v>49.79</v>
      </c>
      <c r="E15" s="9">
        <v>45.616999999999997</v>
      </c>
      <c r="F15" s="9">
        <v>86.72</v>
      </c>
      <c r="G15" s="9">
        <v>44.267000000000003</v>
      </c>
      <c r="H15" s="9">
        <v>42.453000000000003</v>
      </c>
      <c r="I15" s="9">
        <v>81.337000000000003</v>
      </c>
      <c r="J15" s="9">
        <v>41.753</v>
      </c>
      <c r="K15" s="9">
        <v>39.584000000000003</v>
      </c>
      <c r="L15" s="9">
        <v>3.4119999999999999</v>
      </c>
      <c r="M15" s="9">
        <v>1.347</v>
      </c>
      <c r="N15" s="9">
        <v>2.0649999999999999</v>
      </c>
      <c r="O15" s="9">
        <v>1.853</v>
      </c>
      <c r="P15" s="9">
        <v>1.0489999999999999</v>
      </c>
      <c r="Q15" s="9">
        <v>0.80400000000000005</v>
      </c>
      <c r="R15" s="9">
        <v>71.921999999999997</v>
      </c>
      <c r="S15" s="9">
        <v>36.292000000000002</v>
      </c>
      <c r="T15" s="9">
        <v>35.630000000000003</v>
      </c>
      <c r="U15" s="9">
        <v>2.5339999999999998</v>
      </c>
      <c r="V15" s="9">
        <v>0.89100000000000001</v>
      </c>
      <c r="W15" s="9">
        <v>1.6439999999999999</v>
      </c>
      <c r="X15" s="9">
        <v>1.153</v>
      </c>
      <c r="Y15" s="9">
        <v>0.55200000000000005</v>
      </c>
      <c r="Z15" s="9">
        <v>0.60099999999999998</v>
      </c>
      <c r="AA15" s="9">
        <v>1.0900000000000001</v>
      </c>
      <c r="AB15" s="9">
        <v>0.33900000000000002</v>
      </c>
      <c r="AC15" s="9">
        <v>0.751</v>
      </c>
      <c r="AD15" s="9">
        <v>0.29199999999999998</v>
      </c>
      <c r="AE15" s="9">
        <v>0</v>
      </c>
      <c r="AF15" s="9">
        <v>0.29199999999999998</v>
      </c>
      <c r="AG15" s="9">
        <v>3.6110000000000002</v>
      </c>
      <c r="AH15" s="9">
        <v>1.4419999999999999</v>
      </c>
      <c r="AI15" s="9">
        <v>2.169</v>
      </c>
      <c r="AJ15" s="9">
        <v>2.2349999999999999</v>
      </c>
      <c r="AK15" s="9">
        <v>1.135</v>
      </c>
      <c r="AL15" s="9">
        <v>1.099</v>
      </c>
      <c r="AM15" s="9">
        <v>0.80400000000000005</v>
      </c>
      <c r="AN15" s="9">
        <v>0.10299999999999999</v>
      </c>
      <c r="AO15" s="9">
        <v>0.70099999999999996</v>
      </c>
      <c r="AP15" s="9">
        <v>0.57199999999999995</v>
      </c>
      <c r="AQ15" s="9">
        <v>0.20300000000000001</v>
      </c>
      <c r="AR15" s="9">
        <v>0.36899999999999999</v>
      </c>
      <c r="AS15" s="9">
        <v>8.6530000000000005</v>
      </c>
      <c r="AT15" s="9">
        <v>5.6429999999999998</v>
      </c>
      <c r="AU15" s="9">
        <v>3.01</v>
      </c>
      <c r="AV15" s="9">
        <v>8.8000000000000007</v>
      </c>
      <c r="AW15" s="9">
        <v>4.4870000000000001</v>
      </c>
      <c r="AX15" s="9">
        <v>4.3129999999999997</v>
      </c>
      <c r="AY15" s="9">
        <v>77.92</v>
      </c>
      <c r="AZ15" s="9">
        <v>39.78</v>
      </c>
      <c r="BA15" s="9">
        <v>38.14</v>
      </c>
      <c r="BB15" s="9">
        <v>7.3869999999999996</v>
      </c>
      <c r="BC15" s="9">
        <v>3.4079999999999999</v>
      </c>
      <c r="BD15" s="9">
        <v>3.9790000000000001</v>
      </c>
      <c r="BE15" s="9">
        <v>79.332999999999998</v>
      </c>
      <c r="BF15" s="9">
        <v>40.857999999999997</v>
      </c>
      <c r="BG15" s="9">
        <v>38.473999999999997</v>
      </c>
      <c r="BH15" s="9">
        <v>11.82</v>
      </c>
      <c r="BI15" s="9">
        <v>5.5510000000000002</v>
      </c>
      <c r="BJ15" s="9">
        <v>6.2690000000000001</v>
      </c>
      <c r="BK15" s="9">
        <v>4.3680000000000003</v>
      </c>
      <c r="BL15" s="9">
        <v>2.3450000000000002</v>
      </c>
      <c r="BM15" s="9">
        <v>2.0230000000000001</v>
      </c>
      <c r="BN15" s="9">
        <v>4.4320000000000004</v>
      </c>
      <c r="BO15" s="9">
        <v>2.1419999999999999</v>
      </c>
      <c r="BP15" s="9">
        <v>2.29</v>
      </c>
      <c r="BQ15" s="9">
        <v>3.0190000000000001</v>
      </c>
      <c r="BR15" s="9">
        <v>1.0640000000000001</v>
      </c>
      <c r="BS15" s="9">
        <v>1.9550000000000001</v>
      </c>
      <c r="BT15" s="9">
        <v>74.900000000000006</v>
      </c>
      <c r="BU15" s="9">
        <v>38.716000000000001</v>
      </c>
      <c r="BV15" s="9">
        <v>36.183999999999997</v>
      </c>
      <c r="BW15" s="9">
        <v>8.6880000000000006</v>
      </c>
      <c r="BX15" s="9">
        <v>5.5229999999999997</v>
      </c>
      <c r="BY15" s="9">
        <v>3.1640000000000001</v>
      </c>
      <c r="BZ15" s="9">
        <v>6.5609999999999999</v>
      </c>
      <c r="CA15" s="9">
        <v>4.306</v>
      </c>
      <c r="CB15" s="9">
        <v>2.2549999999999999</v>
      </c>
      <c r="CC15" s="9">
        <v>0.50800000000000001</v>
      </c>
      <c r="CD15" s="9">
        <v>0.22</v>
      </c>
      <c r="CE15" s="9">
        <v>0.28799999999999998</v>
      </c>
      <c r="CF15" s="9">
        <v>0.39800000000000002</v>
      </c>
      <c r="CG15" s="9">
        <v>0.11</v>
      </c>
      <c r="CH15" s="9">
        <v>0.28799999999999998</v>
      </c>
      <c r="CI15" s="9">
        <v>0</v>
      </c>
      <c r="CJ15" s="9">
        <v>0</v>
      </c>
      <c r="CK15" s="9">
        <v>0</v>
      </c>
      <c r="CL15" s="9">
        <v>0.11</v>
      </c>
      <c r="CM15" s="9">
        <v>0.11</v>
      </c>
      <c r="CN15" s="9">
        <v>0</v>
      </c>
      <c r="CO15" s="9">
        <v>0.72499999999999998</v>
      </c>
      <c r="CP15" s="9">
        <v>0.317</v>
      </c>
      <c r="CQ15" s="9">
        <v>0.40799999999999997</v>
      </c>
      <c r="CR15" s="9">
        <v>0.151</v>
      </c>
      <c r="CS15" s="9">
        <v>0.114</v>
      </c>
      <c r="CT15" s="9">
        <v>3.6999999999999998E-2</v>
      </c>
      <c r="CU15" s="9">
        <v>0.28199999999999997</v>
      </c>
      <c r="CV15" s="9">
        <v>0.20300000000000001</v>
      </c>
      <c r="CW15" s="9">
        <v>7.9000000000000001E-2</v>
      </c>
      <c r="CX15" s="9">
        <v>0.29199999999999998</v>
      </c>
      <c r="CY15" s="9">
        <v>0</v>
      </c>
      <c r="CZ15" s="9">
        <v>0.29199999999999998</v>
      </c>
      <c r="DA15" s="9">
        <v>0.89400000000000002</v>
      </c>
      <c r="DB15" s="9">
        <v>0.68100000000000005</v>
      </c>
      <c r="DC15" s="9">
        <v>0.21299999999999999</v>
      </c>
      <c r="DD15" s="9">
        <v>226.18</v>
      </c>
      <c r="DE15" s="9">
        <v>114.542</v>
      </c>
      <c r="DF15" s="9">
        <v>111.63800000000001</v>
      </c>
      <c r="DG15" s="9">
        <v>49.072000000000003</v>
      </c>
      <c r="DH15" s="9">
        <v>24.46</v>
      </c>
      <c r="DI15" s="9">
        <v>24.613</v>
      </c>
      <c r="DJ15" s="9">
        <v>24.31</v>
      </c>
      <c r="DK15" s="9">
        <v>11.135999999999999</v>
      </c>
      <c r="DL15" s="9">
        <v>13.173999999999999</v>
      </c>
      <c r="DM15" s="9">
        <v>12.534000000000001</v>
      </c>
      <c r="DN15" s="9">
        <v>5.4749999999999996</v>
      </c>
      <c r="DO15" s="9">
        <v>7.0590000000000002</v>
      </c>
      <c r="DP15" s="9">
        <v>11.776</v>
      </c>
      <c r="DQ15" s="9">
        <v>5.6619999999999999</v>
      </c>
      <c r="DR15" s="9">
        <v>6.1150000000000002</v>
      </c>
      <c r="DS15" s="9">
        <v>13.875999999999999</v>
      </c>
      <c r="DT15" s="9">
        <v>6.0819999999999999</v>
      </c>
      <c r="DU15" s="9">
        <v>7.7939999999999996</v>
      </c>
      <c r="DV15" s="9">
        <v>10.433</v>
      </c>
      <c r="DW15" s="9">
        <v>5.0540000000000003</v>
      </c>
      <c r="DX15" s="9">
        <v>5.38</v>
      </c>
      <c r="DY15" s="9">
        <v>7.0590000000000002</v>
      </c>
      <c r="DZ15" s="9">
        <v>3.7709999999999999</v>
      </c>
      <c r="EA15" s="9">
        <v>3.2869999999999999</v>
      </c>
      <c r="EB15" s="9">
        <v>10.016</v>
      </c>
      <c r="EC15" s="9">
        <v>4.8849999999999998</v>
      </c>
      <c r="ED15" s="9">
        <v>5.1310000000000002</v>
      </c>
      <c r="EE15" s="9">
        <v>2.6850000000000001</v>
      </c>
      <c r="EF15" s="9">
        <v>2.008</v>
      </c>
      <c r="EG15" s="9">
        <v>0.67700000000000005</v>
      </c>
      <c r="EH15" s="9">
        <v>3.746</v>
      </c>
      <c r="EI15" s="9">
        <v>1.7070000000000001</v>
      </c>
      <c r="EJ15" s="9">
        <v>2.04</v>
      </c>
      <c r="EK15" s="9">
        <v>3.585</v>
      </c>
      <c r="EL15" s="9">
        <v>1.169</v>
      </c>
      <c r="EM15" s="9">
        <v>2.415</v>
      </c>
      <c r="EN15" s="9">
        <v>7.2350000000000003</v>
      </c>
      <c r="EO15" s="9">
        <v>2.4809999999999999</v>
      </c>
      <c r="EP15" s="9">
        <v>4.7549999999999999</v>
      </c>
      <c r="EQ15" s="9">
        <v>4.62</v>
      </c>
      <c r="ER15" s="9">
        <v>2.0299999999999998</v>
      </c>
      <c r="ES15" s="9">
        <v>2.59</v>
      </c>
      <c r="ET15" s="9">
        <v>1.6</v>
      </c>
      <c r="EU15" s="9">
        <v>0.222</v>
      </c>
      <c r="EV15" s="9">
        <v>1.3779999999999999</v>
      </c>
      <c r="EW15" s="9">
        <v>1.016</v>
      </c>
      <c r="EX15" s="9">
        <v>0.22900000000000001</v>
      </c>
      <c r="EY15" s="9">
        <v>0.78700000000000003</v>
      </c>
      <c r="EZ15" s="9">
        <v>17.742000000000001</v>
      </c>
      <c r="FA15" s="9">
        <v>7.585</v>
      </c>
      <c r="FB15" s="9">
        <v>10.157999999999999</v>
      </c>
      <c r="FC15" s="9">
        <v>6.5679999999999996</v>
      </c>
      <c r="FD15" s="9">
        <v>3.552</v>
      </c>
      <c r="FE15" s="9">
        <v>3.016</v>
      </c>
      <c r="FF15" s="9">
        <v>24.763000000000002</v>
      </c>
      <c r="FG15" s="9">
        <v>13.323</v>
      </c>
      <c r="FH15" s="9">
        <v>11.439</v>
      </c>
      <c r="FI15" s="9">
        <v>177.108</v>
      </c>
      <c r="FJ15" s="9">
        <v>90.081999999999994</v>
      </c>
      <c r="FK15" s="9">
        <v>87.025999999999996</v>
      </c>
      <c r="FL15" s="9">
        <v>154.339</v>
      </c>
      <c r="FM15" s="9">
        <v>76.614000000000004</v>
      </c>
      <c r="FN15" s="9">
        <v>77.724999999999994</v>
      </c>
      <c r="FO15" s="9">
        <v>144.065</v>
      </c>
      <c r="FP15" s="9">
        <v>72.224000000000004</v>
      </c>
      <c r="FQ15" s="9">
        <v>71.840999999999994</v>
      </c>
      <c r="FR15" s="9">
        <v>4.7519999999999998</v>
      </c>
      <c r="FS15" s="9">
        <v>2.133</v>
      </c>
      <c r="FT15" s="9">
        <v>2.6179999999999999</v>
      </c>
      <c r="FU15" s="9">
        <v>5.0869999999999997</v>
      </c>
      <c r="FV15" s="9">
        <v>2.2570000000000001</v>
      </c>
      <c r="FW15" s="9">
        <v>2.83</v>
      </c>
      <c r="FX15" s="9">
        <v>117.15900000000001</v>
      </c>
      <c r="FY15" s="9">
        <v>59.213999999999999</v>
      </c>
      <c r="FZ15" s="9">
        <v>57.945999999999998</v>
      </c>
      <c r="GA15" s="9">
        <v>9.6189999999999998</v>
      </c>
      <c r="GB15" s="9">
        <v>2.5249999999999999</v>
      </c>
      <c r="GC15" s="9">
        <v>7.093</v>
      </c>
      <c r="GD15" s="9">
        <v>3.0830000000000002</v>
      </c>
      <c r="GE15" s="9">
        <v>1.3759999999999999</v>
      </c>
      <c r="GF15" s="9">
        <v>1.7070000000000001</v>
      </c>
      <c r="GG15" s="9">
        <v>2.1139999999999999</v>
      </c>
      <c r="GH15" s="9">
        <v>0.73</v>
      </c>
      <c r="GI15" s="9">
        <v>1.385</v>
      </c>
      <c r="GJ15" s="9">
        <v>4.4210000000000003</v>
      </c>
      <c r="GK15" s="9">
        <v>0.41899999999999998</v>
      </c>
      <c r="GL15" s="9">
        <v>4.0019999999999998</v>
      </c>
      <c r="GM15" s="9">
        <v>10.233000000000001</v>
      </c>
      <c r="GN15" s="9">
        <v>3.839</v>
      </c>
      <c r="GO15" s="9">
        <v>6.3949999999999996</v>
      </c>
      <c r="GP15" s="9">
        <v>3.145</v>
      </c>
      <c r="GQ15" s="9">
        <v>1.6679999999999999</v>
      </c>
      <c r="GR15" s="9">
        <v>1.4770000000000001</v>
      </c>
      <c r="GS15" s="9">
        <v>3.6949999999999998</v>
      </c>
      <c r="GT15" s="9">
        <v>1.4450000000000001</v>
      </c>
      <c r="GU15" s="9">
        <v>2.25</v>
      </c>
      <c r="GV15" s="9">
        <v>3.3940000000000001</v>
      </c>
      <c r="GW15" s="9">
        <v>0.72599999999999998</v>
      </c>
      <c r="GX15" s="9">
        <v>2.6680000000000001</v>
      </c>
      <c r="GY15" s="9">
        <v>17.327999999999999</v>
      </c>
      <c r="GZ15" s="9">
        <v>11.037000000000001</v>
      </c>
      <c r="HA15" s="9">
        <v>6.2910000000000004</v>
      </c>
      <c r="HB15" s="9">
        <v>24.672000000000001</v>
      </c>
      <c r="HC15" s="9">
        <v>12.968</v>
      </c>
      <c r="HD15" s="9">
        <v>11.704000000000001</v>
      </c>
      <c r="HE15" s="9">
        <v>129.66800000000001</v>
      </c>
      <c r="HF15" s="9">
        <v>63.646000000000001</v>
      </c>
      <c r="HG15" s="9">
        <v>66.021000000000001</v>
      </c>
      <c r="HH15" s="9">
        <v>26.866</v>
      </c>
      <c r="HI15" s="9">
        <v>11.955</v>
      </c>
      <c r="HJ15" s="9">
        <v>14.911</v>
      </c>
      <c r="HK15" s="9">
        <v>127.473</v>
      </c>
      <c r="HL15" s="9">
        <v>64.659000000000006</v>
      </c>
      <c r="HM15" s="9">
        <v>62.813000000000002</v>
      </c>
      <c r="HN15" s="9">
        <v>40.840000000000003</v>
      </c>
      <c r="HO15" s="9">
        <v>19.053999999999998</v>
      </c>
      <c r="HP15" s="9">
        <v>21.785</v>
      </c>
      <c r="HQ15" s="9">
        <v>10.698</v>
      </c>
      <c r="HR15" s="9">
        <v>5.8689999999999998</v>
      </c>
      <c r="HS15" s="9">
        <v>4.83</v>
      </c>
      <c r="HT15" s="9">
        <v>13.973000000000001</v>
      </c>
      <c r="HU15" s="9">
        <v>7.0990000000000002</v>
      </c>
      <c r="HV15" s="9">
        <v>6.8739999999999997</v>
      </c>
      <c r="HW15" s="9">
        <v>16.167999999999999</v>
      </c>
      <c r="HX15" s="9">
        <v>6.0860000000000003</v>
      </c>
      <c r="HY15" s="9">
        <v>10.082000000000001</v>
      </c>
      <c r="HZ15" s="9">
        <v>113.5</v>
      </c>
      <c r="IA15" s="9">
        <v>57.56</v>
      </c>
      <c r="IB15" s="9">
        <v>55.939</v>
      </c>
      <c r="IC15" s="9">
        <v>22.768999999999998</v>
      </c>
      <c r="ID15" s="9">
        <v>13.468</v>
      </c>
      <c r="IE15" s="9">
        <v>9.3010000000000002</v>
      </c>
      <c r="IF15" s="9">
        <v>12.933</v>
      </c>
      <c r="IG15" s="9">
        <v>8.0640000000000001</v>
      </c>
      <c r="IH15" s="9">
        <v>4.8689999999999998</v>
      </c>
      <c r="II15" s="9">
        <v>1.762</v>
      </c>
      <c r="IJ15" s="9">
        <v>0.47599999999999998</v>
      </c>
      <c r="IK15" s="9">
        <v>1.286</v>
      </c>
      <c r="IL15" s="9">
        <v>0.47599999999999998</v>
      </c>
      <c r="IM15" s="9">
        <v>0.47599999999999998</v>
      </c>
      <c r="IN15" s="9">
        <v>0</v>
      </c>
      <c r="IO15" s="9">
        <v>0.42699999999999999</v>
      </c>
      <c r="IP15" s="9">
        <v>0</v>
      </c>
      <c r="IQ15" s="9">
        <v>0.42699999999999999</v>
      </c>
    </row>
    <row r="16" spans="1:251">
      <c r="A16" s="10">
        <v>43862</v>
      </c>
      <c r="B16" s="9">
        <v>8.3360000000000003</v>
      </c>
      <c r="C16" s="9">
        <v>99.066000000000003</v>
      </c>
      <c r="D16" s="9">
        <v>52.531999999999996</v>
      </c>
      <c r="E16" s="9">
        <v>46.534999999999997</v>
      </c>
      <c r="F16" s="9">
        <v>87.024000000000001</v>
      </c>
      <c r="G16" s="9">
        <v>43.996000000000002</v>
      </c>
      <c r="H16" s="9">
        <v>43.027000000000001</v>
      </c>
      <c r="I16" s="9">
        <v>82.966999999999999</v>
      </c>
      <c r="J16" s="9">
        <v>42.08</v>
      </c>
      <c r="K16" s="9">
        <v>40.887</v>
      </c>
      <c r="L16" s="9">
        <v>1.657</v>
      </c>
      <c r="M16" s="9">
        <v>0.82</v>
      </c>
      <c r="N16" s="9">
        <v>0.83699999999999997</v>
      </c>
      <c r="O16" s="9">
        <v>2.4</v>
      </c>
      <c r="P16" s="9">
        <v>1.0960000000000001</v>
      </c>
      <c r="Q16" s="9">
        <v>1.304</v>
      </c>
      <c r="R16" s="9">
        <v>69.878</v>
      </c>
      <c r="S16" s="9">
        <v>35.902999999999999</v>
      </c>
      <c r="T16" s="9">
        <v>33.975000000000001</v>
      </c>
      <c r="U16" s="9">
        <v>4.2450000000000001</v>
      </c>
      <c r="V16" s="9">
        <v>1.3580000000000001</v>
      </c>
      <c r="W16" s="9">
        <v>2.887</v>
      </c>
      <c r="X16" s="9">
        <v>0.93700000000000006</v>
      </c>
      <c r="Y16" s="9">
        <v>0.59699999999999998</v>
      </c>
      <c r="Z16" s="9">
        <v>0.34100000000000003</v>
      </c>
      <c r="AA16" s="9">
        <v>1.863</v>
      </c>
      <c r="AB16" s="9">
        <v>0.28399999999999997</v>
      </c>
      <c r="AC16" s="9">
        <v>1.579</v>
      </c>
      <c r="AD16" s="9">
        <v>1.4450000000000001</v>
      </c>
      <c r="AE16" s="9">
        <v>0.47699999999999998</v>
      </c>
      <c r="AF16" s="9">
        <v>0.96699999999999997</v>
      </c>
      <c r="AG16" s="9">
        <v>2.9129999999999998</v>
      </c>
      <c r="AH16" s="9">
        <v>1.4350000000000001</v>
      </c>
      <c r="AI16" s="9">
        <v>1.478</v>
      </c>
      <c r="AJ16" s="9">
        <v>1.6830000000000001</v>
      </c>
      <c r="AK16" s="9">
        <v>1.286</v>
      </c>
      <c r="AL16" s="9">
        <v>0.39700000000000002</v>
      </c>
      <c r="AM16" s="9">
        <v>0.77300000000000002</v>
      </c>
      <c r="AN16" s="9">
        <v>0.14899999999999999</v>
      </c>
      <c r="AO16" s="9">
        <v>0.624</v>
      </c>
      <c r="AP16" s="9">
        <v>0.45700000000000002</v>
      </c>
      <c r="AQ16" s="9">
        <v>0</v>
      </c>
      <c r="AR16" s="9">
        <v>0.45700000000000002</v>
      </c>
      <c r="AS16" s="9">
        <v>9.9870000000000001</v>
      </c>
      <c r="AT16" s="9">
        <v>5.3</v>
      </c>
      <c r="AU16" s="9">
        <v>4.6870000000000003</v>
      </c>
      <c r="AV16" s="9">
        <v>10.993</v>
      </c>
      <c r="AW16" s="9">
        <v>5.3559999999999999</v>
      </c>
      <c r="AX16" s="9">
        <v>5.6369999999999996</v>
      </c>
      <c r="AY16" s="9">
        <v>76.031000000000006</v>
      </c>
      <c r="AZ16" s="9">
        <v>38.64</v>
      </c>
      <c r="BA16" s="9">
        <v>37.39</v>
      </c>
      <c r="BB16" s="9">
        <v>8.8309999999999995</v>
      </c>
      <c r="BC16" s="9">
        <v>4.2640000000000002</v>
      </c>
      <c r="BD16" s="9">
        <v>4.5670000000000002</v>
      </c>
      <c r="BE16" s="9">
        <v>78.192999999999998</v>
      </c>
      <c r="BF16" s="9">
        <v>39.731999999999999</v>
      </c>
      <c r="BG16" s="9">
        <v>38.460999999999999</v>
      </c>
      <c r="BH16" s="9">
        <v>14.859</v>
      </c>
      <c r="BI16" s="9">
        <v>7.1219999999999999</v>
      </c>
      <c r="BJ16" s="9">
        <v>7.7359999999999998</v>
      </c>
      <c r="BK16" s="9">
        <v>4.9649999999999999</v>
      </c>
      <c r="BL16" s="9">
        <v>2.4980000000000002</v>
      </c>
      <c r="BM16" s="9">
        <v>2.4670000000000001</v>
      </c>
      <c r="BN16" s="9">
        <v>6.0279999999999996</v>
      </c>
      <c r="BO16" s="9">
        <v>2.8580000000000001</v>
      </c>
      <c r="BP16" s="9">
        <v>3.17</v>
      </c>
      <c r="BQ16" s="9">
        <v>3.8660000000000001</v>
      </c>
      <c r="BR16" s="9">
        <v>1.766</v>
      </c>
      <c r="BS16" s="9">
        <v>2.0990000000000002</v>
      </c>
      <c r="BT16" s="9">
        <v>72.165000000000006</v>
      </c>
      <c r="BU16" s="9">
        <v>36.874000000000002</v>
      </c>
      <c r="BV16" s="9">
        <v>35.290999999999997</v>
      </c>
      <c r="BW16" s="9">
        <v>12.042999999999999</v>
      </c>
      <c r="BX16" s="9">
        <v>8.5350000000000001</v>
      </c>
      <c r="BY16" s="9">
        <v>3.5070000000000001</v>
      </c>
      <c r="BZ16" s="9">
        <v>8.6329999999999991</v>
      </c>
      <c r="CA16" s="9">
        <v>6.0739999999999998</v>
      </c>
      <c r="CB16" s="9">
        <v>2.5579999999999998</v>
      </c>
      <c r="CC16" s="9">
        <v>0.46700000000000003</v>
      </c>
      <c r="CD16" s="9">
        <v>0.309</v>
      </c>
      <c r="CE16" s="9">
        <v>0.158</v>
      </c>
      <c r="CF16" s="9">
        <v>0.36799999999999999</v>
      </c>
      <c r="CG16" s="9">
        <v>0.21</v>
      </c>
      <c r="CH16" s="9">
        <v>0.158</v>
      </c>
      <c r="CI16" s="9">
        <v>9.9000000000000005E-2</v>
      </c>
      <c r="CJ16" s="9">
        <v>9.9000000000000005E-2</v>
      </c>
      <c r="CK16" s="9">
        <v>0</v>
      </c>
      <c r="CL16" s="9">
        <v>0</v>
      </c>
      <c r="CM16" s="9">
        <v>0</v>
      </c>
      <c r="CN16" s="9">
        <v>0</v>
      </c>
      <c r="CO16" s="9">
        <v>0.55100000000000005</v>
      </c>
      <c r="CP16" s="9">
        <v>0.55100000000000005</v>
      </c>
      <c r="CQ16" s="9">
        <v>0</v>
      </c>
      <c r="CR16" s="9">
        <v>0.36399999999999999</v>
      </c>
      <c r="CS16" s="9">
        <v>0.36399999999999999</v>
      </c>
      <c r="CT16" s="9">
        <v>0</v>
      </c>
      <c r="CU16" s="9">
        <v>0.187</v>
      </c>
      <c r="CV16" s="9">
        <v>0.187</v>
      </c>
      <c r="CW16" s="9">
        <v>0</v>
      </c>
      <c r="CX16" s="9">
        <v>0</v>
      </c>
      <c r="CY16" s="9">
        <v>0</v>
      </c>
      <c r="CZ16" s="9">
        <v>0</v>
      </c>
      <c r="DA16" s="9">
        <v>2.3929999999999998</v>
      </c>
      <c r="DB16" s="9">
        <v>1.601</v>
      </c>
      <c r="DC16" s="9">
        <v>0.79200000000000004</v>
      </c>
      <c r="DD16" s="9">
        <v>237.858</v>
      </c>
      <c r="DE16" s="9">
        <v>119.89400000000001</v>
      </c>
      <c r="DF16" s="9">
        <v>117.965</v>
      </c>
      <c r="DG16" s="9">
        <v>47.497999999999998</v>
      </c>
      <c r="DH16" s="9">
        <v>22.094000000000001</v>
      </c>
      <c r="DI16" s="9">
        <v>25.405000000000001</v>
      </c>
      <c r="DJ16" s="9">
        <v>21.390999999999998</v>
      </c>
      <c r="DK16" s="9">
        <v>10.289</v>
      </c>
      <c r="DL16" s="9">
        <v>11.102</v>
      </c>
      <c r="DM16" s="9">
        <v>10.544</v>
      </c>
      <c r="DN16" s="9">
        <v>4.843</v>
      </c>
      <c r="DO16" s="9">
        <v>5.7009999999999996</v>
      </c>
      <c r="DP16" s="9">
        <v>10.846</v>
      </c>
      <c r="DQ16" s="9">
        <v>5.4450000000000003</v>
      </c>
      <c r="DR16" s="9">
        <v>5.4009999999999998</v>
      </c>
      <c r="DS16" s="9">
        <v>12.257</v>
      </c>
      <c r="DT16" s="9">
        <v>5.35</v>
      </c>
      <c r="DU16" s="9">
        <v>6.907</v>
      </c>
      <c r="DV16" s="9">
        <v>9.1329999999999991</v>
      </c>
      <c r="DW16" s="9">
        <v>4.9379999999999997</v>
      </c>
      <c r="DX16" s="9">
        <v>4.1950000000000003</v>
      </c>
      <c r="DY16" s="9">
        <v>9.9239999999999995</v>
      </c>
      <c r="DZ16" s="9">
        <v>5.4809999999999999</v>
      </c>
      <c r="EA16" s="9">
        <v>4.4429999999999996</v>
      </c>
      <c r="EB16" s="9">
        <v>5.734</v>
      </c>
      <c r="EC16" s="9">
        <v>2.15</v>
      </c>
      <c r="ED16" s="9">
        <v>3.5840000000000001</v>
      </c>
      <c r="EE16" s="9">
        <v>2.4020000000000001</v>
      </c>
      <c r="EF16" s="9">
        <v>1.2669999999999999</v>
      </c>
      <c r="EG16" s="9">
        <v>1.1359999999999999</v>
      </c>
      <c r="EH16" s="9">
        <v>2.4569999999999999</v>
      </c>
      <c r="EI16" s="9">
        <v>0.88400000000000001</v>
      </c>
      <c r="EJ16" s="9">
        <v>1.573</v>
      </c>
      <c r="EK16" s="9">
        <v>0.875</v>
      </c>
      <c r="EL16" s="9">
        <v>0</v>
      </c>
      <c r="EM16" s="9">
        <v>0.875</v>
      </c>
      <c r="EN16" s="9">
        <v>5.7329999999999997</v>
      </c>
      <c r="EO16" s="9">
        <v>2.6579999999999999</v>
      </c>
      <c r="EP16" s="9">
        <v>3.0750000000000002</v>
      </c>
      <c r="EQ16" s="9">
        <v>3.556</v>
      </c>
      <c r="ER16" s="9">
        <v>1.4379999999999999</v>
      </c>
      <c r="ES16" s="9">
        <v>2.1179999999999999</v>
      </c>
      <c r="ET16" s="9">
        <v>1.052</v>
      </c>
      <c r="EU16" s="9">
        <v>0.82899999999999996</v>
      </c>
      <c r="EV16" s="9">
        <v>0.222</v>
      </c>
      <c r="EW16" s="9">
        <v>1.125</v>
      </c>
      <c r="EX16" s="9">
        <v>0.39100000000000001</v>
      </c>
      <c r="EY16" s="9">
        <v>0.73399999999999999</v>
      </c>
      <c r="EZ16" s="9">
        <v>15.694000000000001</v>
      </c>
      <c r="FA16" s="9">
        <v>7.1920000000000002</v>
      </c>
      <c r="FB16" s="9">
        <v>8.5020000000000007</v>
      </c>
      <c r="FC16" s="9">
        <v>5.6959999999999997</v>
      </c>
      <c r="FD16" s="9">
        <v>3.097</v>
      </c>
      <c r="FE16" s="9">
        <v>2.6</v>
      </c>
      <c r="FF16" s="9">
        <v>26.108000000000001</v>
      </c>
      <c r="FG16" s="9">
        <v>11.805</v>
      </c>
      <c r="FH16" s="9">
        <v>14.303000000000001</v>
      </c>
      <c r="FI16" s="9">
        <v>190.36</v>
      </c>
      <c r="FJ16" s="9">
        <v>97.8</v>
      </c>
      <c r="FK16" s="9">
        <v>92.56</v>
      </c>
      <c r="FL16" s="9">
        <v>166.53899999999999</v>
      </c>
      <c r="FM16" s="9">
        <v>82.356999999999999</v>
      </c>
      <c r="FN16" s="9">
        <v>84.182000000000002</v>
      </c>
      <c r="FO16" s="9">
        <v>156.08199999999999</v>
      </c>
      <c r="FP16" s="9">
        <v>78.168000000000006</v>
      </c>
      <c r="FQ16" s="9">
        <v>77.912999999999997</v>
      </c>
      <c r="FR16" s="9">
        <v>6.5220000000000002</v>
      </c>
      <c r="FS16" s="9">
        <v>1.9850000000000001</v>
      </c>
      <c r="FT16" s="9">
        <v>4.5369999999999999</v>
      </c>
      <c r="FU16" s="9">
        <v>3.5009999999999999</v>
      </c>
      <c r="FV16" s="9">
        <v>2.2029999999999998</v>
      </c>
      <c r="FW16" s="9">
        <v>1.2969999999999999</v>
      </c>
      <c r="FX16" s="9">
        <v>124.05</v>
      </c>
      <c r="FY16" s="9">
        <v>62.691000000000003</v>
      </c>
      <c r="FZ16" s="9">
        <v>61.357999999999997</v>
      </c>
      <c r="GA16" s="9">
        <v>12.622999999999999</v>
      </c>
      <c r="GB16" s="9">
        <v>5.9809999999999999</v>
      </c>
      <c r="GC16" s="9">
        <v>6.6420000000000003</v>
      </c>
      <c r="GD16" s="9">
        <v>2.0590000000000002</v>
      </c>
      <c r="GE16" s="9">
        <v>1.2689999999999999</v>
      </c>
      <c r="GF16" s="9">
        <v>0.79</v>
      </c>
      <c r="GG16" s="9">
        <v>5.3540000000000001</v>
      </c>
      <c r="GH16" s="9">
        <v>2.6680000000000001</v>
      </c>
      <c r="GI16" s="9">
        <v>2.6869999999999998</v>
      </c>
      <c r="GJ16" s="9">
        <v>5.2089999999999996</v>
      </c>
      <c r="GK16" s="9">
        <v>2.044</v>
      </c>
      <c r="GL16" s="9">
        <v>3.165</v>
      </c>
      <c r="GM16" s="9">
        <v>7.5110000000000001</v>
      </c>
      <c r="GN16" s="9">
        <v>2.0920000000000001</v>
      </c>
      <c r="GO16" s="9">
        <v>5.42</v>
      </c>
      <c r="GP16" s="9">
        <v>2.8069999999999999</v>
      </c>
      <c r="GQ16" s="9">
        <v>1.054</v>
      </c>
      <c r="GR16" s="9">
        <v>1.752</v>
      </c>
      <c r="GS16" s="9">
        <v>3.5049999999999999</v>
      </c>
      <c r="GT16" s="9">
        <v>0.85199999999999998</v>
      </c>
      <c r="GU16" s="9">
        <v>2.653</v>
      </c>
      <c r="GV16" s="9">
        <v>1.2</v>
      </c>
      <c r="GW16" s="9">
        <v>0.186</v>
      </c>
      <c r="GX16" s="9">
        <v>1.014</v>
      </c>
      <c r="GY16" s="9">
        <v>22.355</v>
      </c>
      <c r="GZ16" s="9">
        <v>11.593</v>
      </c>
      <c r="HA16" s="9">
        <v>10.762</v>
      </c>
      <c r="HB16" s="9">
        <v>22.524999999999999</v>
      </c>
      <c r="HC16" s="9">
        <v>10.967000000000001</v>
      </c>
      <c r="HD16" s="9">
        <v>11.558</v>
      </c>
      <c r="HE16" s="9">
        <v>144.01300000000001</v>
      </c>
      <c r="HF16" s="9">
        <v>71.388999999999996</v>
      </c>
      <c r="HG16" s="9">
        <v>72.623999999999995</v>
      </c>
      <c r="HH16" s="9">
        <v>26.933</v>
      </c>
      <c r="HI16" s="9">
        <v>11.595000000000001</v>
      </c>
      <c r="HJ16" s="9">
        <v>15.337999999999999</v>
      </c>
      <c r="HK16" s="9">
        <v>139.60499999999999</v>
      </c>
      <c r="HL16" s="9">
        <v>70.760999999999996</v>
      </c>
      <c r="HM16" s="9">
        <v>68.843999999999994</v>
      </c>
      <c r="HN16" s="9">
        <v>38.799999999999997</v>
      </c>
      <c r="HO16" s="9">
        <v>17.913</v>
      </c>
      <c r="HP16" s="9">
        <v>20.887</v>
      </c>
      <c r="HQ16" s="9">
        <v>10.659000000000001</v>
      </c>
      <c r="HR16" s="9">
        <v>4.6500000000000004</v>
      </c>
      <c r="HS16" s="9">
        <v>6.0090000000000003</v>
      </c>
      <c r="HT16" s="9">
        <v>11.867000000000001</v>
      </c>
      <c r="HU16" s="9">
        <v>6.3179999999999996</v>
      </c>
      <c r="HV16" s="9">
        <v>5.5490000000000004</v>
      </c>
      <c r="HW16" s="9">
        <v>16.274000000000001</v>
      </c>
      <c r="HX16" s="9">
        <v>6.9459999999999997</v>
      </c>
      <c r="HY16" s="9">
        <v>9.3290000000000006</v>
      </c>
      <c r="HZ16" s="9">
        <v>127.739</v>
      </c>
      <c r="IA16" s="9">
        <v>64.444000000000003</v>
      </c>
      <c r="IB16" s="9">
        <v>63.295000000000002</v>
      </c>
      <c r="IC16" s="9">
        <v>23.821000000000002</v>
      </c>
      <c r="ID16" s="9">
        <v>15.444000000000001</v>
      </c>
      <c r="IE16" s="9">
        <v>8.3780000000000001</v>
      </c>
      <c r="IF16" s="9">
        <v>13.597</v>
      </c>
      <c r="IG16" s="9">
        <v>9.8209999999999997</v>
      </c>
      <c r="IH16" s="9">
        <v>3.7759999999999998</v>
      </c>
      <c r="II16" s="9">
        <v>1.7509999999999999</v>
      </c>
      <c r="IJ16" s="9">
        <v>0.86799999999999999</v>
      </c>
      <c r="IK16" s="9">
        <v>0.88300000000000001</v>
      </c>
      <c r="IL16" s="9">
        <v>0.44700000000000001</v>
      </c>
      <c r="IM16" s="9">
        <v>0.224</v>
      </c>
      <c r="IN16" s="9">
        <v>0.223</v>
      </c>
      <c r="IO16" s="9">
        <v>0.63400000000000001</v>
      </c>
      <c r="IP16" s="9">
        <v>0.41099999999999998</v>
      </c>
      <c r="IQ16" s="9">
        <v>0.223</v>
      </c>
    </row>
    <row r="17" spans="1:251">
      <c r="A17" s="10">
        <v>44228</v>
      </c>
      <c r="B17" s="9">
        <v>5.6660000000000004</v>
      </c>
      <c r="C17" s="9">
        <v>94.516999999999996</v>
      </c>
      <c r="D17" s="9">
        <v>49.658999999999999</v>
      </c>
      <c r="E17" s="9">
        <v>44.856999999999999</v>
      </c>
      <c r="F17" s="9">
        <v>80.143000000000001</v>
      </c>
      <c r="G17" s="9">
        <v>39.19</v>
      </c>
      <c r="H17" s="9">
        <v>40.953000000000003</v>
      </c>
      <c r="I17" s="9">
        <v>75.659000000000006</v>
      </c>
      <c r="J17" s="9">
        <v>37.598999999999997</v>
      </c>
      <c r="K17" s="9">
        <v>38.06</v>
      </c>
      <c r="L17" s="9">
        <v>2.1259999999999999</v>
      </c>
      <c r="M17" s="9">
        <v>1.0489999999999999</v>
      </c>
      <c r="N17" s="9">
        <v>1.077</v>
      </c>
      <c r="O17" s="9">
        <v>2.2829999999999999</v>
      </c>
      <c r="P17" s="9">
        <v>0.46700000000000003</v>
      </c>
      <c r="Q17" s="9">
        <v>1.8160000000000001</v>
      </c>
      <c r="R17" s="9">
        <v>64.808000000000007</v>
      </c>
      <c r="S17" s="9">
        <v>32.591000000000001</v>
      </c>
      <c r="T17" s="9">
        <v>32.218000000000004</v>
      </c>
      <c r="U17" s="9">
        <v>3.5110000000000001</v>
      </c>
      <c r="V17" s="9">
        <v>1.5780000000000001</v>
      </c>
      <c r="W17" s="9">
        <v>1.9339999999999999</v>
      </c>
      <c r="X17" s="9">
        <v>1.47</v>
      </c>
      <c r="Y17" s="9">
        <v>0.81699999999999995</v>
      </c>
      <c r="Z17" s="9">
        <v>0.65300000000000002</v>
      </c>
      <c r="AA17" s="9">
        <v>1.0780000000000001</v>
      </c>
      <c r="AB17" s="9">
        <v>0.498</v>
      </c>
      <c r="AC17" s="9">
        <v>0.57999999999999996</v>
      </c>
      <c r="AD17" s="9">
        <v>0.96299999999999997</v>
      </c>
      <c r="AE17" s="9">
        <v>0.26300000000000001</v>
      </c>
      <c r="AF17" s="9">
        <v>0.7</v>
      </c>
      <c r="AG17" s="9">
        <v>2.3610000000000002</v>
      </c>
      <c r="AH17" s="9">
        <v>0.66200000000000003</v>
      </c>
      <c r="AI17" s="9">
        <v>1.698</v>
      </c>
      <c r="AJ17" s="9">
        <v>1.0589999999999999</v>
      </c>
      <c r="AK17" s="9">
        <v>0.372</v>
      </c>
      <c r="AL17" s="9">
        <v>0.68700000000000006</v>
      </c>
      <c r="AM17" s="9">
        <v>0.79</v>
      </c>
      <c r="AN17" s="9">
        <v>7.2999999999999995E-2</v>
      </c>
      <c r="AO17" s="9">
        <v>0.71699999999999997</v>
      </c>
      <c r="AP17" s="9">
        <v>0.51100000000000001</v>
      </c>
      <c r="AQ17" s="9">
        <v>0.217</v>
      </c>
      <c r="AR17" s="9">
        <v>0.29499999999999998</v>
      </c>
      <c r="AS17" s="9">
        <v>9.4619999999999997</v>
      </c>
      <c r="AT17" s="9">
        <v>4.359</v>
      </c>
      <c r="AU17" s="9">
        <v>5.1029999999999998</v>
      </c>
      <c r="AV17" s="9">
        <v>10.840999999999999</v>
      </c>
      <c r="AW17" s="9">
        <v>5.2590000000000003</v>
      </c>
      <c r="AX17" s="9">
        <v>5.5819999999999999</v>
      </c>
      <c r="AY17" s="9">
        <v>69.302000000000007</v>
      </c>
      <c r="AZ17" s="9">
        <v>33.930999999999997</v>
      </c>
      <c r="BA17" s="9">
        <v>35.371000000000002</v>
      </c>
      <c r="BB17" s="9">
        <v>8.2100000000000009</v>
      </c>
      <c r="BC17" s="9">
        <v>3.794</v>
      </c>
      <c r="BD17" s="9">
        <v>4.4160000000000004</v>
      </c>
      <c r="BE17" s="9">
        <v>71.933000000000007</v>
      </c>
      <c r="BF17" s="9">
        <v>35.396000000000001</v>
      </c>
      <c r="BG17" s="9">
        <v>36.536999999999999</v>
      </c>
      <c r="BH17" s="9">
        <v>13.643000000000001</v>
      </c>
      <c r="BI17" s="9">
        <v>6.4249999999999998</v>
      </c>
      <c r="BJ17" s="9">
        <v>7.218</v>
      </c>
      <c r="BK17" s="9">
        <v>5.4080000000000004</v>
      </c>
      <c r="BL17" s="9">
        <v>2.6280000000000001</v>
      </c>
      <c r="BM17" s="9">
        <v>2.7789999999999999</v>
      </c>
      <c r="BN17" s="9">
        <v>5.4329999999999998</v>
      </c>
      <c r="BO17" s="9">
        <v>2.6309999999999998</v>
      </c>
      <c r="BP17" s="9">
        <v>2.802</v>
      </c>
      <c r="BQ17" s="9">
        <v>2.802</v>
      </c>
      <c r="BR17" s="9">
        <v>1.1659999999999999</v>
      </c>
      <c r="BS17" s="9">
        <v>1.637</v>
      </c>
      <c r="BT17" s="9">
        <v>66.5</v>
      </c>
      <c r="BU17" s="9">
        <v>32.765000000000001</v>
      </c>
      <c r="BV17" s="9">
        <v>33.734000000000002</v>
      </c>
      <c r="BW17" s="9">
        <v>14.374000000000001</v>
      </c>
      <c r="BX17" s="9">
        <v>10.468999999999999</v>
      </c>
      <c r="BY17" s="9">
        <v>3.9049999999999998</v>
      </c>
      <c r="BZ17" s="9">
        <v>9.4659999999999993</v>
      </c>
      <c r="CA17" s="9">
        <v>6.2649999999999997</v>
      </c>
      <c r="CB17" s="9">
        <v>3.2010000000000001</v>
      </c>
      <c r="CC17" s="9">
        <v>0.89200000000000002</v>
      </c>
      <c r="CD17" s="9">
        <v>0.749</v>
      </c>
      <c r="CE17" s="9">
        <v>0.14299999999999999</v>
      </c>
      <c r="CF17" s="9">
        <v>0.51400000000000001</v>
      </c>
      <c r="CG17" s="9">
        <v>0.51400000000000001</v>
      </c>
      <c r="CH17" s="9">
        <v>0</v>
      </c>
      <c r="CI17" s="9">
        <v>0.249</v>
      </c>
      <c r="CJ17" s="9">
        <v>0.189</v>
      </c>
      <c r="CK17" s="9">
        <v>0.06</v>
      </c>
      <c r="CL17" s="9">
        <v>0.128</v>
      </c>
      <c r="CM17" s="9">
        <v>4.5999999999999999E-2</v>
      </c>
      <c r="CN17" s="9">
        <v>8.2000000000000003E-2</v>
      </c>
      <c r="CO17" s="9">
        <v>0.79100000000000004</v>
      </c>
      <c r="CP17" s="9">
        <v>0.59299999999999997</v>
      </c>
      <c r="CQ17" s="9">
        <v>0.19800000000000001</v>
      </c>
      <c r="CR17" s="9">
        <v>0.52200000000000002</v>
      </c>
      <c r="CS17" s="9">
        <v>0.45600000000000002</v>
      </c>
      <c r="CT17" s="9">
        <v>6.6000000000000003E-2</v>
      </c>
      <c r="CU17" s="9">
        <v>0.13200000000000001</v>
      </c>
      <c r="CV17" s="9">
        <v>7.9000000000000001E-2</v>
      </c>
      <c r="CW17" s="9">
        <v>5.2999999999999999E-2</v>
      </c>
      <c r="CX17" s="9">
        <v>0.13800000000000001</v>
      </c>
      <c r="CY17" s="9">
        <v>5.8000000000000003E-2</v>
      </c>
      <c r="CZ17" s="9">
        <v>0.08</v>
      </c>
      <c r="DA17" s="9">
        <v>3.2250000000000001</v>
      </c>
      <c r="DB17" s="9">
        <v>2.8620000000000001</v>
      </c>
      <c r="DC17" s="9">
        <v>0.36299999999999999</v>
      </c>
      <c r="DD17" s="9">
        <v>235.60400000000001</v>
      </c>
      <c r="DE17" s="9">
        <v>118.75</v>
      </c>
      <c r="DF17" s="9">
        <v>116.854</v>
      </c>
      <c r="DG17" s="9">
        <v>46.256</v>
      </c>
      <c r="DH17" s="9">
        <v>20.756</v>
      </c>
      <c r="DI17" s="9">
        <v>25.5</v>
      </c>
      <c r="DJ17" s="9">
        <v>23.373000000000001</v>
      </c>
      <c r="DK17" s="9">
        <v>9.5939999999999994</v>
      </c>
      <c r="DL17" s="9">
        <v>13.779</v>
      </c>
      <c r="DM17" s="9">
        <v>9.298</v>
      </c>
      <c r="DN17" s="9">
        <v>4.6120000000000001</v>
      </c>
      <c r="DO17" s="9">
        <v>4.6859999999999999</v>
      </c>
      <c r="DP17" s="9">
        <v>13.856</v>
      </c>
      <c r="DQ17" s="9">
        <v>4.9820000000000002</v>
      </c>
      <c r="DR17" s="9">
        <v>8.875</v>
      </c>
      <c r="DS17" s="9">
        <v>12.307</v>
      </c>
      <c r="DT17" s="9">
        <v>4.8609999999999998</v>
      </c>
      <c r="DU17" s="9">
        <v>7.4459999999999997</v>
      </c>
      <c r="DV17" s="9">
        <v>10.657999999999999</v>
      </c>
      <c r="DW17" s="9">
        <v>4.7329999999999997</v>
      </c>
      <c r="DX17" s="9">
        <v>5.9260000000000002</v>
      </c>
      <c r="DY17" s="9">
        <v>8.5050000000000008</v>
      </c>
      <c r="DZ17" s="9">
        <v>3.9769999999999999</v>
      </c>
      <c r="EA17" s="9">
        <v>4.5279999999999996</v>
      </c>
      <c r="EB17" s="9">
        <v>8.91</v>
      </c>
      <c r="EC17" s="9">
        <v>2.6880000000000002</v>
      </c>
      <c r="ED17" s="9">
        <v>6.2220000000000004</v>
      </c>
      <c r="EE17" s="9">
        <v>3.0750000000000002</v>
      </c>
      <c r="EF17" s="9">
        <v>0.84399999999999997</v>
      </c>
      <c r="EG17" s="9">
        <v>2.2309999999999999</v>
      </c>
      <c r="EH17" s="9">
        <v>3.5790000000000002</v>
      </c>
      <c r="EI17" s="9">
        <v>1.5960000000000001</v>
      </c>
      <c r="EJ17" s="9">
        <v>1.984</v>
      </c>
      <c r="EK17" s="9">
        <v>2.2559999999999998</v>
      </c>
      <c r="EL17" s="9">
        <v>0.249</v>
      </c>
      <c r="EM17" s="9">
        <v>2.0070000000000001</v>
      </c>
      <c r="EN17" s="9">
        <v>5.9580000000000002</v>
      </c>
      <c r="EO17" s="9">
        <v>2.9289999999999998</v>
      </c>
      <c r="EP17" s="9">
        <v>3.0289999999999999</v>
      </c>
      <c r="EQ17" s="9">
        <v>4.3460000000000001</v>
      </c>
      <c r="ER17" s="9">
        <v>1.847</v>
      </c>
      <c r="ES17" s="9">
        <v>2.4990000000000001</v>
      </c>
      <c r="ET17" s="9">
        <v>1.034</v>
      </c>
      <c r="EU17" s="9">
        <v>0.84599999999999997</v>
      </c>
      <c r="EV17" s="9">
        <v>0.188</v>
      </c>
      <c r="EW17" s="9">
        <v>0.57699999999999996</v>
      </c>
      <c r="EX17" s="9">
        <v>0.23599999999999999</v>
      </c>
      <c r="EY17" s="9">
        <v>0.34100000000000003</v>
      </c>
      <c r="EZ17" s="9">
        <v>16.373000000000001</v>
      </c>
      <c r="FA17" s="9">
        <v>5.6550000000000002</v>
      </c>
      <c r="FB17" s="9">
        <v>10.718</v>
      </c>
      <c r="FC17" s="9">
        <v>7</v>
      </c>
      <c r="FD17" s="9">
        <v>3.9380000000000002</v>
      </c>
      <c r="FE17" s="9">
        <v>3.0609999999999999</v>
      </c>
      <c r="FF17" s="9">
        <v>22.882999999999999</v>
      </c>
      <c r="FG17" s="9">
        <v>11.162000000000001</v>
      </c>
      <c r="FH17" s="9">
        <v>11.721</v>
      </c>
      <c r="FI17" s="9">
        <v>189.34899999999999</v>
      </c>
      <c r="FJ17" s="9">
        <v>97.994</v>
      </c>
      <c r="FK17" s="9">
        <v>91.353999999999999</v>
      </c>
      <c r="FL17" s="9">
        <v>166.16900000000001</v>
      </c>
      <c r="FM17" s="9">
        <v>82.637</v>
      </c>
      <c r="FN17" s="9">
        <v>83.531999999999996</v>
      </c>
      <c r="FO17" s="9">
        <v>156.941</v>
      </c>
      <c r="FP17" s="9">
        <v>78.802000000000007</v>
      </c>
      <c r="FQ17" s="9">
        <v>78.138999999999996</v>
      </c>
      <c r="FR17" s="9">
        <v>4.0880000000000001</v>
      </c>
      <c r="FS17" s="9">
        <v>1.5640000000000001</v>
      </c>
      <c r="FT17" s="9">
        <v>2.5230000000000001</v>
      </c>
      <c r="FU17" s="9">
        <v>4.915</v>
      </c>
      <c r="FV17" s="9">
        <v>2.0449999999999999</v>
      </c>
      <c r="FW17" s="9">
        <v>2.87</v>
      </c>
      <c r="FX17" s="9">
        <v>127.989</v>
      </c>
      <c r="FY17" s="9">
        <v>66.602999999999994</v>
      </c>
      <c r="FZ17" s="9">
        <v>61.387</v>
      </c>
      <c r="GA17" s="9">
        <v>9.4390000000000001</v>
      </c>
      <c r="GB17" s="9">
        <v>2.5830000000000002</v>
      </c>
      <c r="GC17" s="9">
        <v>6.8559999999999999</v>
      </c>
      <c r="GD17" s="9">
        <v>1.909</v>
      </c>
      <c r="GE17" s="9">
        <v>1.18</v>
      </c>
      <c r="GF17" s="9">
        <v>0.73</v>
      </c>
      <c r="GG17" s="9">
        <v>2.4460000000000002</v>
      </c>
      <c r="GH17" s="9">
        <v>0.8</v>
      </c>
      <c r="GI17" s="9">
        <v>1.6459999999999999</v>
      </c>
      <c r="GJ17" s="9">
        <v>5.0830000000000002</v>
      </c>
      <c r="GK17" s="9">
        <v>0.60299999999999998</v>
      </c>
      <c r="GL17" s="9">
        <v>4.4800000000000004</v>
      </c>
      <c r="GM17" s="9">
        <v>8.4670000000000005</v>
      </c>
      <c r="GN17" s="9">
        <v>3.4830000000000001</v>
      </c>
      <c r="GO17" s="9">
        <v>4.984</v>
      </c>
      <c r="GP17" s="9">
        <v>1.87</v>
      </c>
      <c r="GQ17" s="9">
        <v>0.754</v>
      </c>
      <c r="GR17" s="9">
        <v>1.115</v>
      </c>
      <c r="GS17" s="9">
        <v>2.734</v>
      </c>
      <c r="GT17" s="9">
        <v>1.1020000000000001</v>
      </c>
      <c r="GU17" s="9">
        <v>1.6319999999999999</v>
      </c>
      <c r="GV17" s="9">
        <v>3.8639999999999999</v>
      </c>
      <c r="GW17" s="9">
        <v>1.627</v>
      </c>
      <c r="GX17" s="9">
        <v>2.2370000000000001</v>
      </c>
      <c r="GY17" s="9">
        <v>20.273</v>
      </c>
      <c r="GZ17" s="9">
        <v>9.968</v>
      </c>
      <c r="HA17" s="9">
        <v>10.305999999999999</v>
      </c>
      <c r="HB17" s="9">
        <v>22.222999999999999</v>
      </c>
      <c r="HC17" s="9">
        <v>9.6029999999999998</v>
      </c>
      <c r="HD17" s="9">
        <v>12.62</v>
      </c>
      <c r="HE17" s="9">
        <v>143.946</v>
      </c>
      <c r="HF17" s="9">
        <v>73.034000000000006</v>
      </c>
      <c r="HG17" s="9">
        <v>70.912000000000006</v>
      </c>
      <c r="HH17" s="9">
        <v>23.77</v>
      </c>
      <c r="HI17" s="9">
        <v>9.7029999999999994</v>
      </c>
      <c r="HJ17" s="9">
        <v>14.067</v>
      </c>
      <c r="HK17" s="9">
        <v>142.399</v>
      </c>
      <c r="HL17" s="9">
        <v>72.933999999999997</v>
      </c>
      <c r="HM17" s="9">
        <v>69.465000000000003</v>
      </c>
      <c r="HN17" s="9">
        <v>34.795000000000002</v>
      </c>
      <c r="HO17" s="9">
        <v>13.89</v>
      </c>
      <c r="HP17" s="9">
        <v>20.905000000000001</v>
      </c>
      <c r="HQ17" s="9">
        <v>11.198</v>
      </c>
      <c r="HR17" s="9">
        <v>5.415</v>
      </c>
      <c r="HS17" s="9">
        <v>5.7830000000000004</v>
      </c>
      <c r="HT17" s="9">
        <v>11.025</v>
      </c>
      <c r="HU17" s="9">
        <v>4.1870000000000003</v>
      </c>
      <c r="HV17" s="9">
        <v>6.8369999999999997</v>
      </c>
      <c r="HW17" s="9">
        <v>12.571999999999999</v>
      </c>
      <c r="HX17" s="9">
        <v>4.2880000000000003</v>
      </c>
      <c r="HY17" s="9">
        <v>8.2840000000000007</v>
      </c>
      <c r="HZ17" s="9">
        <v>131.374</v>
      </c>
      <c r="IA17" s="9">
        <v>68.745999999999995</v>
      </c>
      <c r="IB17" s="9">
        <v>62.628</v>
      </c>
      <c r="IC17" s="9">
        <v>23.18</v>
      </c>
      <c r="ID17" s="9">
        <v>15.358000000000001</v>
      </c>
      <c r="IE17" s="9">
        <v>7.8220000000000001</v>
      </c>
      <c r="IF17" s="9">
        <v>13.814</v>
      </c>
      <c r="IG17" s="9">
        <v>9.8360000000000003</v>
      </c>
      <c r="IH17" s="9">
        <v>3.9780000000000002</v>
      </c>
      <c r="II17" s="9">
        <v>1.7110000000000001</v>
      </c>
      <c r="IJ17" s="9">
        <v>0.53300000000000003</v>
      </c>
      <c r="IK17" s="9">
        <v>1.1779999999999999</v>
      </c>
      <c r="IL17" s="9">
        <v>0.20399999999999999</v>
      </c>
      <c r="IM17" s="9">
        <v>0</v>
      </c>
      <c r="IN17" s="9">
        <v>0.20399999999999999</v>
      </c>
      <c r="IO17" s="9">
        <v>0.78200000000000003</v>
      </c>
      <c r="IP17" s="9">
        <v>0.19800000000000001</v>
      </c>
      <c r="IQ17" s="9">
        <v>0.58399999999999996</v>
      </c>
    </row>
    <row r="18" spans="1:251">
      <c r="A18" s="10">
        <v>44593</v>
      </c>
      <c r="B18" s="9">
        <v>7.5529999999999999</v>
      </c>
      <c r="C18" s="9">
        <v>94.823999999999998</v>
      </c>
      <c r="D18" s="9">
        <v>49.235999999999997</v>
      </c>
      <c r="E18" s="9">
        <v>45.588000000000001</v>
      </c>
      <c r="F18" s="9">
        <v>81.731999999999999</v>
      </c>
      <c r="G18" s="9">
        <v>41.420999999999999</v>
      </c>
      <c r="H18" s="9">
        <v>40.311</v>
      </c>
      <c r="I18" s="9">
        <v>74.534999999999997</v>
      </c>
      <c r="J18" s="9">
        <v>38.326000000000001</v>
      </c>
      <c r="K18" s="9">
        <v>36.21</v>
      </c>
      <c r="L18" s="9">
        <v>3.4750000000000001</v>
      </c>
      <c r="M18" s="9">
        <v>1.506</v>
      </c>
      <c r="N18" s="9">
        <v>1.97</v>
      </c>
      <c r="O18" s="9">
        <v>3.722</v>
      </c>
      <c r="P18" s="9">
        <v>1.59</v>
      </c>
      <c r="Q18" s="9">
        <v>2.1320000000000001</v>
      </c>
      <c r="R18" s="9">
        <v>64.265000000000001</v>
      </c>
      <c r="S18" s="9">
        <v>33.584000000000003</v>
      </c>
      <c r="T18" s="9">
        <v>30.681000000000001</v>
      </c>
      <c r="U18" s="9">
        <v>7.0369999999999999</v>
      </c>
      <c r="V18" s="9">
        <v>2.6760000000000002</v>
      </c>
      <c r="W18" s="9">
        <v>4.3600000000000003</v>
      </c>
      <c r="X18" s="9">
        <v>2.9740000000000002</v>
      </c>
      <c r="Y18" s="9">
        <v>1.544</v>
      </c>
      <c r="Z18" s="9">
        <v>1.43</v>
      </c>
      <c r="AA18" s="9">
        <v>1.9750000000000001</v>
      </c>
      <c r="AB18" s="9">
        <v>0.5</v>
      </c>
      <c r="AC18" s="9">
        <v>1.4750000000000001</v>
      </c>
      <c r="AD18" s="9">
        <v>2.0880000000000001</v>
      </c>
      <c r="AE18" s="9">
        <v>0.63200000000000001</v>
      </c>
      <c r="AF18" s="9">
        <v>1.456</v>
      </c>
      <c r="AG18" s="9">
        <v>2.9550000000000001</v>
      </c>
      <c r="AH18" s="9">
        <v>1.129</v>
      </c>
      <c r="AI18" s="9">
        <v>1.825</v>
      </c>
      <c r="AJ18" s="9">
        <v>1.9570000000000001</v>
      </c>
      <c r="AK18" s="9">
        <v>0.91100000000000003</v>
      </c>
      <c r="AL18" s="9">
        <v>1.046</v>
      </c>
      <c r="AM18" s="9">
        <v>0.628</v>
      </c>
      <c r="AN18" s="9">
        <v>0.219</v>
      </c>
      <c r="AO18" s="9">
        <v>0.40899999999999997</v>
      </c>
      <c r="AP18" s="9">
        <v>0.37</v>
      </c>
      <c r="AQ18" s="9">
        <v>0</v>
      </c>
      <c r="AR18" s="9">
        <v>0.37</v>
      </c>
      <c r="AS18" s="9">
        <v>7.476</v>
      </c>
      <c r="AT18" s="9">
        <v>4.032</v>
      </c>
      <c r="AU18" s="9">
        <v>3.444</v>
      </c>
      <c r="AV18" s="9">
        <v>12.672000000000001</v>
      </c>
      <c r="AW18" s="9">
        <v>5.7949999999999999</v>
      </c>
      <c r="AX18" s="9">
        <v>6.8769999999999998</v>
      </c>
      <c r="AY18" s="9">
        <v>69.06</v>
      </c>
      <c r="AZ18" s="9">
        <v>35.625999999999998</v>
      </c>
      <c r="BA18" s="9">
        <v>33.433999999999997</v>
      </c>
      <c r="BB18" s="9">
        <v>11.896000000000001</v>
      </c>
      <c r="BC18" s="9">
        <v>5.35</v>
      </c>
      <c r="BD18" s="9">
        <v>6.5449999999999999</v>
      </c>
      <c r="BE18" s="9">
        <v>69.837000000000003</v>
      </c>
      <c r="BF18" s="9">
        <v>36.070999999999998</v>
      </c>
      <c r="BG18" s="9">
        <v>33.765999999999998</v>
      </c>
      <c r="BH18" s="9">
        <v>17.722000000000001</v>
      </c>
      <c r="BI18" s="9">
        <v>8.6440000000000001</v>
      </c>
      <c r="BJ18" s="9">
        <v>9.0779999999999994</v>
      </c>
      <c r="BK18" s="9">
        <v>6.8460000000000001</v>
      </c>
      <c r="BL18" s="9">
        <v>2.5009999999999999</v>
      </c>
      <c r="BM18" s="9">
        <v>4.3449999999999998</v>
      </c>
      <c r="BN18" s="9">
        <v>5.8259999999999996</v>
      </c>
      <c r="BO18" s="9">
        <v>3.2930000000000001</v>
      </c>
      <c r="BP18" s="9">
        <v>2.532</v>
      </c>
      <c r="BQ18" s="9">
        <v>5.0490000000000004</v>
      </c>
      <c r="BR18" s="9">
        <v>2.8490000000000002</v>
      </c>
      <c r="BS18" s="9">
        <v>2.2000000000000002</v>
      </c>
      <c r="BT18" s="9">
        <v>64.010999999999996</v>
      </c>
      <c r="BU18" s="9">
        <v>32.777000000000001</v>
      </c>
      <c r="BV18" s="9">
        <v>31.233000000000001</v>
      </c>
      <c r="BW18" s="9">
        <v>13.092000000000001</v>
      </c>
      <c r="BX18" s="9">
        <v>7.8150000000000004</v>
      </c>
      <c r="BY18" s="9">
        <v>5.2770000000000001</v>
      </c>
      <c r="BZ18" s="9">
        <v>8.8490000000000002</v>
      </c>
      <c r="CA18" s="9">
        <v>4.9880000000000004</v>
      </c>
      <c r="CB18" s="9">
        <v>3.8610000000000002</v>
      </c>
      <c r="CC18" s="9">
        <v>0.30199999999999999</v>
      </c>
      <c r="CD18" s="9">
        <v>0.187</v>
      </c>
      <c r="CE18" s="9">
        <v>0.115</v>
      </c>
      <c r="CF18" s="9">
        <v>0.187</v>
      </c>
      <c r="CG18" s="9">
        <v>0.187</v>
      </c>
      <c r="CH18" s="9">
        <v>0</v>
      </c>
      <c r="CI18" s="9">
        <v>0.115</v>
      </c>
      <c r="CJ18" s="9">
        <v>0</v>
      </c>
      <c r="CK18" s="9">
        <v>0.115</v>
      </c>
      <c r="CL18" s="9">
        <v>0</v>
      </c>
      <c r="CM18" s="9">
        <v>0</v>
      </c>
      <c r="CN18" s="9">
        <v>0</v>
      </c>
      <c r="CO18" s="9">
        <v>0.95099999999999996</v>
      </c>
      <c r="CP18" s="9">
        <v>0.52100000000000002</v>
      </c>
      <c r="CQ18" s="9">
        <v>0.43</v>
      </c>
      <c r="CR18" s="9">
        <v>0.67200000000000004</v>
      </c>
      <c r="CS18" s="9">
        <v>0.33500000000000002</v>
      </c>
      <c r="CT18" s="9">
        <v>0.33700000000000002</v>
      </c>
      <c r="CU18" s="9">
        <v>9.2999999999999999E-2</v>
      </c>
      <c r="CV18" s="9">
        <v>0</v>
      </c>
      <c r="CW18" s="9">
        <v>9.2999999999999999E-2</v>
      </c>
      <c r="CX18" s="9">
        <v>0.185</v>
      </c>
      <c r="CY18" s="9">
        <v>0.185</v>
      </c>
      <c r="CZ18" s="9">
        <v>0</v>
      </c>
      <c r="DA18" s="9">
        <v>2.99</v>
      </c>
      <c r="DB18" s="9">
        <v>2.12</v>
      </c>
      <c r="DC18" s="9">
        <v>0.87</v>
      </c>
      <c r="DD18" s="9">
        <v>234.262</v>
      </c>
      <c r="DE18" s="9">
        <v>117.68300000000001</v>
      </c>
      <c r="DF18" s="9">
        <v>116.58</v>
      </c>
      <c r="DG18" s="9">
        <v>55.777999999999999</v>
      </c>
      <c r="DH18" s="9">
        <v>26.545000000000002</v>
      </c>
      <c r="DI18" s="9">
        <v>29.233000000000001</v>
      </c>
      <c r="DJ18" s="9">
        <v>29.975999999999999</v>
      </c>
      <c r="DK18" s="9">
        <v>14.961</v>
      </c>
      <c r="DL18" s="9">
        <v>15.015000000000001</v>
      </c>
      <c r="DM18" s="9">
        <v>12.52</v>
      </c>
      <c r="DN18" s="9">
        <v>5.9260000000000002</v>
      </c>
      <c r="DO18" s="9">
        <v>6.593</v>
      </c>
      <c r="DP18" s="9">
        <v>17.456</v>
      </c>
      <c r="DQ18" s="9">
        <v>9.0350000000000001</v>
      </c>
      <c r="DR18" s="9">
        <v>8.4209999999999994</v>
      </c>
      <c r="DS18" s="9">
        <v>15.589</v>
      </c>
      <c r="DT18" s="9">
        <v>8.2870000000000008</v>
      </c>
      <c r="DU18" s="9">
        <v>7.3029999999999999</v>
      </c>
      <c r="DV18" s="9">
        <v>14.385999999999999</v>
      </c>
      <c r="DW18" s="9">
        <v>6.6740000000000004</v>
      </c>
      <c r="DX18" s="9">
        <v>7.7119999999999997</v>
      </c>
      <c r="DY18" s="9">
        <v>12.688000000000001</v>
      </c>
      <c r="DZ18" s="9">
        <v>6.1890000000000001</v>
      </c>
      <c r="EA18" s="9">
        <v>6.4989999999999997</v>
      </c>
      <c r="EB18" s="9">
        <v>8.3149999999999995</v>
      </c>
      <c r="EC18" s="9">
        <v>4.3090000000000002</v>
      </c>
      <c r="ED18" s="9">
        <v>4.0060000000000002</v>
      </c>
      <c r="EE18" s="9">
        <v>3.5819999999999999</v>
      </c>
      <c r="EF18" s="9">
        <v>1.57</v>
      </c>
      <c r="EG18" s="9">
        <v>2.012</v>
      </c>
      <c r="EH18" s="9">
        <v>3.532</v>
      </c>
      <c r="EI18" s="9">
        <v>2.0680000000000001</v>
      </c>
      <c r="EJ18" s="9">
        <v>1.464</v>
      </c>
      <c r="EK18" s="9">
        <v>1.2010000000000001</v>
      </c>
      <c r="EL18" s="9">
        <v>0.67200000000000004</v>
      </c>
      <c r="EM18" s="9">
        <v>0.52900000000000003</v>
      </c>
      <c r="EN18" s="9">
        <v>8.9730000000000008</v>
      </c>
      <c r="EO18" s="9">
        <v>4.4630000000000001</v>
      </c>
      <c r="EP18" s="9">
        <v>4.51</v>
      </c>
      <c r="EQ18" s="9">
        <v>6.5570000000000004</v>
      </c>
      <c r="ER18" s="9">
        <v>3.7429999999999999</v>
      </c>
      <c r="ES18" s="9">
        <v>2.8130000000000002</v>
      </c>
      <c r="ET18" s="9">
        <v>1.587</v>
      </c>
      <c r="EU18" s="9">
        <v>0.72</v>
      </c>
      <c r="EV18" s="9">
        <v>0.86699999999999999</v>
      </c>
      <c r="EW18" s="9">
        <v>0.83</v>
      </c>
      <c r="EX18" s="9">
        <v>0</v>
      </c>
      <c r="EY18" s="9">
        <v>0.83</v>
      </c>
      <c r="EZ18" s="9">
        <v>23.591000000000001</v>
      </c>
      <c r="FA18" s="9">
        <v>10.667</v>
      </c>
      <c r="FB18" s="9">
        <v>12.925000000000001</v>
      </c>
      <c r="FC18" s="9">
        <v>6.3840000000000003</v>
      </c>
      <c r="FD18" s="9">
        <v>4.2949999999999999</v>
      </c>
      <c r="FE18" s="9">
        <v>2.09</v>
      </c>
      <c r="FF18" s="9">
        <v>25.803000000000001</v>
      </c>
      <c r="FG18" s="9">
        <v>11.584</v>
      </c>
      <c r="FH18" s="9">
        <v>14.218999999999999</v>
      </c>
      <c r="FI18" s="9">
        <v>178.48400000000001</v>
      </c>
      <c r="FJ18" s="9">
        <v>91.137</v>
      </c>
      <c r="FK18" s="9">
        <v>87.346000000000004</v>
      </c>
      <c r="FL18" s="9">
        <v>159.05600000000001</v>
      </c>
      <c r="FM18" s="9">
        <v>77.861000000000004</v>
      </c>
      <c r="FN18" s="9">
        <v>81.195999999999998</v>
      </c>
      <c r="FO18" s="9">
        <v>148.953</v>
      </c>
      <c r="FP18" s="9">
        <v>73.567999999999998</v>
      </c>
      <c r="FQ18" s="9">
        <v>75.385000000000005</v>
      </c>
      <c r="FR18" s="9">
        <v>3.3769999999999998</v>
      </c>
      <c r="FS18" s="9">
        <v>1.0780000000000001</v>
      </c>
      <c r="FT18" s="9">
        <v>2.2989999999999999</v>
      </c>
      <c r="FU18" s="9">
        <v>6.7270000000000003</v>
      </c>
      <c r="FV18" s="9">
        <v>3.2149999999999999</v>
      </c>
      <c r="FW18" s="9">
        <v>3.512</v>
      </c>
      <c r="FX18" s="9">
        <v>116.63800000000001</v>
      </c>
      <c r="FY18" s="9">
        <v>58.38</v>
      </c>
      <c r="FZ18" s="9">
        <v>58.258000000000003</v>
      </c>
      <c r="GA18" s="9">
        <v>8.984</v>
      </c>
      <c r="GB18" s="9">
        <v>3.8410000000000002</v>
      </c>
      <c r="GC18" s="9">
        <v>5.1440000000000001</v>
      </c>
      <c r="GD18" s="9">
        <v>3.2770000000000001</v>
      </c>
      <c r="GE18" s="9">
        <v>1.8360000000000001</v>
      </c>
      <c r="GF18" s="9">
        <v>1.4419999999999999</v>
      </c>
      <c r="GG18" s="9">
        <v>3.8980000000000001</v>
      </c>
      <c r="GH18" s="9">
        <v>1.2529999999999999</v>
      </c>
      <c r="GI18" s="9">
        <v>2.645</v>
      </c>
      <c r="GJ18" s="9">
        <v>1.8089999999999999</v>
      </c>
      <c r="GK18" s="9">
        <v>0.752</v>
      </c>
      <c r="GL18" s="9">
        <v>1.0569999999999999</v>
      </c>
      <c r="GM18" s="9">
        <v>8.2070000000000007</v>
      </c>
      <c r="GN18" s="9">
        <v>3.8620000000000001</v>
      </c>
      <c r="GO18" s="9">
        <v>4.3449999999999998</v>
      </c>
      <c r="GP18" s="9">
        <v>2.4550000000000001</v>
      </c>
      <c r="GQ18" s="9">
        <v>1.373</v>
      </c>
      <c r="GR18" s="9">
        <v>1.0820000000000001</v>
      </c>
      <c r="GS18" s="9">
        <v>3.794</v>
      </c>
      <c r="GT18" s="9">
        <v>1.81</v>
      </c>
      <c r="GU18" s="9">
        <v>1.984</v>
      </c>
      <c r="GV18" s="9">
        <v>1.958</v>
      </c>
      <c r="GW18" s="9">
        <v>0.67900000000000005</v>
      </c>
      <c r="GX18" s="9">
        <v>1.2789999999999999</v>
      </c>
      <c r="GY18" s="9">
        <v>25.227</v>
      </c>
      <c r="GZ18" s="9">
        <v>11.778</v>
      </c>
      <c r="HA18" s="9">
        <v>13.449</v>
      </c>
      <c r="HB18" s="9">
        <v>27.123000000000001</v>
      </c>
      <c r="HC18" s="9">
        <v>14.696</v>
      </c>
      <c r="HD18" s="9">
        <v>12.427</v>
      </c>
      <c r="HE18" s="9">
        <v>131.934</v>
      </c>
      <c r="HF18" s="9">
        <v>63.164999999999999</v>
      </c>
      <c r="HG18" s="9">
        <v>68.768000000000001</v>
      </c>
      <c r="HH18" s="9">
        <v>29.33</v>
      </c>
      <c r="HI18" s="9">
        <v>13.968</v>
      </c>
      <c r="HJ18" s="9">
        <v>15.362</v>
      </c>
      <c r="HK18" s="9">
        <v>129.727</v>
      </c>
      <c r="HL18" s="9">
        <v>63.893000000000001</v>
      </c>
      <c r="HM18" s="9">
        <v>65.832999999999998</v>
      </c>
      <c r="HN18" s="9">
        <v>43.048999999999999</v>
      </c>
      <c r="HO18" s="9">
        <v>21.908999999999999</v>
      </c>
      <c r="HP18" s="9">
        <v>21.14</v>
      </c>
      <c r="HQ18" s="9">
        <v>13.404</v>
      </c>
      <c r="HR18" s="9">
        <v>6.7549999999999999</v>
      </c>
      <c r="HS18" s="9">
        <v>6.649</v>
      </c>
      <c r="HT18" s="9">
        <v>13.718999999999999</v>
      </c>
      <c r="HU18" s="9">
        <v>7.9409999999999998</v>
      </c>
      <c r="HV18" s="9">
        <v>5.7779999999999996</v>
      </c>
      <c r="HW18" s="9">
        <v>15.926</v>
      </c>
      <c r="HX18" s="9">
        <v>7.2130000000000001</v>
      </c>
      <c r="HY18" s="9">
        <v>8.7129999999999992</v>
      </c>
      <c r="HZ18" s="9">
        <v>116.008</v>
      </c>
      <c r="IA18" s="9">
        <v>55.951999999999998</v>
      </c>
      <c r="IB18" s="9">
        <v>60.055</v>
      </c>
      <c r="IC18" s="9">
        <v>19.427</v>
      </c>
      <c r="ID18" s="9">
        <v>13.276999999999999</v>
      </c>
      <c r="IE18" s="9">
        <v>6.1509999999999998</v>
      </c>
      <c r="IF18" s="9">
        <v>12.295999999999999</v>
      </c>
      <c r="IG18" s="9">
        <v>8.7409999999999997</v>
      </c>
      <c r="IH18" s="9">
        <v>3.5550000000000002</v>
      </c>
      <c r="II18" s="9">
        <v>0.623</v>
      </c>
      <c r="IJ18" s="9">
        <v>0.623</v>
      </c>
      <c r="IK18" s="9">
        <v>0</v>
      </c>
      <c r="IL18" s="9">
        <v>0.20599999999999999</v>
      </c>
      <c r="IM18" s="9">
        <v>0.20599999999999999</v>
      </c>
      <c r="IN18" s="9">
        <v>0</v>
      </c>
      <c r="IO18" s="9">
        <v>0.22800000000000001</v>
      </c>
      <c r="IP18" s="9">
        <v>0.22800000000000001</v>
      </c>
      <c r="IQ18" s="9">
        <v>0</v>
      </c>
    </row>
  </sheetData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S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19" s="2" customFormat="1" ht="99.95" customHeight="1">
      <c r="B1" s="3" t="s">
        <v>3929</v>
      </c>
      <c r="C1" s="3" t="s">
        <v>3930</v>
      </c>
      <c r="D1" s="3" t="s">
        <v>3931</v>
      </c>
      <c r="E1" s="3" t="s">
        <v>4233</v>
      </c>
      <c r="F1" s="3" t="s">
        <v>4234</v>
      </c>
      <c r="G1" s="3" t="s">
        <v>4235</v>
      </c>
      <c r="H1" s="3" t="s">
        <v>3935</v>
      </c>
      <c r="I1" s="3" t="s">
        <v>3936</v>
      </c>
      <c r="J1" s="3" t="s">
        <v>3937</v>
      </c>
      <c r="K1" s="3" t="s">
        <v>3938</v>
      </c>
      <c r="L1" s="3" t="s">
        <v>3939</v>
      </c>
      <c r="M1" s="3" t="s">
        <v>3940</v>
      </c>
      <c r="N1" s="3" t="s">
        <v>3941</v>
      </c>
      <c r="O1" s="3" t="s">
        <v>3942</v>
      </c>
      <c r="P1" s="3" t="s">
        <v>3943</v>
      </c>
      <c r="Q1" s="3" t="s">
        <v>3944</v>
      </c>
      <c r="R1" s="3" t="s">
        <v>3945</v>
      </c>
      <c r="S1" s="3" t="s">
        <v>3946</v>
      </c>
    </row>
    <row r="2" spans="1:19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</row>
    <row r="3" spans="1:19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</row>
    <row r="4" spans="1:19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</row>
    <row r="5" spans="1:19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</row>
    <row r="6" spans="1:19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</row>
    <row r="7" spans="1:19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</row>
    <row r="8" spans="1:19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</row>
    <row r="9" spans="1:19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</row>
    <row r="10" spans="1:19">
      <c r="A10" s="4" t="s">
        <v>237</v>
      </c>
      <c r="B10" s="8" t="s">
        <v>4236</v>
      </c>
      <c r="C10" s="8" t="s">
        <v>4237</v>
      </c>
      <c r="D10" s="8" t="s">
        <v>4238</v>
      </c>
      <c r="E10" s="8" t="s">
        <v>4239</v>
      </c>
      <c r="F10" s="8" t="s">
        <v>4240</v>
      </c>
      <c r="G10" s="8" t="s">
        <v>4241</v>
      </c>
      <c r="H10" s="8" t="s">
        <v>4242</v>
      </c>
      <c r="I10" s="8" t="s">
        <v>4243</v>
      </c>
      <c r="J10" s="8" t="s">
        <v>4244</v>
      </c>
      <c r="K10" s="8" t="s">
        <v>4245</v>
      </c>
      <c r="L10" s="8" t="s">
        <v>4246</v>
      </c>
      <c r="M10" s="8" t="s">
        <v>4247</v>
      </c>
      <c r="N10" s="8" t="s">
        <v>4248</v>
      </c>
      <c r="O10" s="8" t="s">
        <v>4249</v>
      </c>
      <c r="P10" s="8" t="s">
        <v>4250</v>
      </c>
      <c r="Q10" s="8" t="s">
        <v>4251</v>
      </c>
      <c r="R10" s="8" t="s">
        <v>4252</v>
      </c>
      <c r="S10" s="8" t="s">
        <v>4253</v>
      </c>
    </row>
    <row r="11" spans="1:19">
      <c r="A11" s="10">
        <v>42036</v>
      </c>
      <c r="B11" s="9">
        <v>0.13800000000000001</v>
      </c>
      <c r="C11" s="9">
        <v>0</v>
      </c>
      <c r="D11" s="9">
        <v>0.13800000000000001</v>
      </c>
      <c r="E11" s="9">
        <v>0.88500000000000001</v>
      </c>
      <c r="F11" s="9">
        <v>0.49299999999999999</v>
      </c>
      <c r="G11" s="9">
        <v>0.39200000000000002</v>
      </c>
      <c r="H11" s="9">
        <v>0</v>
      </c>
      <c r="I11" s="9">
        <v>0</v>
      </c>
      <c r="J11" s="9">
        <v>0</v>
      </c>
      <c r="K11" s="9">
        <v>0.59599999999999997</v>
      </c>
      <c r="L11" s="9">
        <v>0.20399999999999999</v>
      </c>
      <c r="M11" s="9">
        <v>0.39200000000000002</v>
      </c>
      <c r="N11" s="9">
        <v>0.28799999999999998</v>
      </c>
      <c r="O11" s="9">
        <v>0.28799999999999998</v>
      </c>
      <c r="P11" s="9">
        <v>0</v>
      </c>
      <c r="Q11" s="9">
        <v>6.8040000000000003</v>
      </c>
      <c r="R11" s="9">
        <v>4.9930000000000003</v>
      </c>
      <c r="S11" s="9">
        <v>1.81</v>
      </c>
    </row>
    <row r="12" spans="1:19">
      <c r="A12" s="10">
        <v>42401</v>
      </c>
      <c r="B12" s="9">
        <v>0.61199999999999999</v>
      </c>
      <c r="C12" s="9">
        <v>0.17899999999999999</v>
      </c>
      <c r="D12" s="9">
        <v>0.433</v>
      </c>
      <c r="E12" s="9">
        <v>1.105</v>
      </c>
      <c r="F12" s="9">
        <v>0.73199999999999998</v>
      </c>
      <c r="G12" s="9">
        <v>0.373</v>
      </c>
      <c r="H12" s="9">
        <v>0.435</v>
      </c>
      <c r="I12" s="9">
        <v>0.435</v>
      </c>
      <c r="J12" s="9">
        <v>0</v>
      </c>
      <c r="K12" s="9">
        <v>0.32200000000000001</v>
      </c>
      <c r="L12" s="9">
        <v>0.154</v>
      </c>
      <c r="M12" s="9">
        <v>0.16900000000000001</v>
      </c>
      <c r="N12" s="9">
        <v>0.34799999999999998</v>
      </c>
      <c r="O12" s="9">
        <v>0.14399999999999999</v>
      </c>
      <c r="P12" s="9">
        <v>0.20399999999999999</v>
      </c>
      <c r="Q12" s="9">
        <v>3.7309999999999999</v>
      </c>
      <c r="R12" s="9">
        <v>2.7530000000000001</v>
      </c>
      <c r="S12" s="9">
        <v>0.97799999999999998</v>
      </c>
    </row>
    <row r="13" spans="1:19">
      <c r="A13" s="10">
        <v>42767</v>
      </c>
      <c r="B13" s="9">
        <v>0.59499999999999997</v>
      </c>
      <c r="C13" s="9">
        <v>0</v>
      </c>
      <c r="D13" s="9">
        <v>0.59499999999999997</v>
      </c>
      <c r="E13" s="9">
        <v>2.1</v>
      </c>
      <c r="F13" s="9">
        <v>1.1100000000000001</v>
      </c>
      <c r="G13" s="9">
        <v>0.98899999999999999</v>
      </c>
      <c r="H13" s="9">
        <v>0.80600000000000005</v>
      </c>
      <c r="I13" s="9">
        <v>0.437</v>
      </c>
      <c r="J13" s="9">
        <v>0.36899999999999999</v>
      </c>
      <c r="K13" s="9">
        <v>0.375</v>
      </c>
      <c r="L13" s="9">
        <v>0.375</v>
      </c>
      <c r="M13" s="9">
        <v>0</v>
      </c>
      <c r="N13" s="9">
        <v>0.91900000000000004</v>
      </c>
      <c r="O13" s="9">
        <v>0.29899999999999999</v>
      </c>
      <c r="P13" s="9">
        <v>0.62</v>
      </c>
      <c r="Q13" s="9">
        <v>5.9690000000000003</v>
      </c>
      <c r="R13" s="9">
        <v>4.2789999999999999</v>
      </c>
      <c r="S13" s="9">
        <v>1.6910000000000001</v>
      </c>
    </row>
    <row r="14" spans="1:19">
      <c r="A14" s="10">
        <v>43132</v>
      </c>
      <c r="B14" s="9">
        <v>0.51600000000000001</v>
      </c>
      <c r="C14" s="9">
        <v>0</v>
      </c>
      <c r="D14" s="9">
        <v>0.51600000000000001</v>
      </c>
      <c r="E14" s="9">
        <v>1.4930000000000001</v>
      </c>
      <c r="F14" s="9">
        <v>0.89900000000000002</v>
      </c>
      <c r="G14" s="9">
        <v>0.59499999999999997</v>
      </c>
      <c r="H14" s="9">
        <v>0.57799999999999996</v>
      </c>
      <c r="I14" s="9">
        <v>0.38900000000000001</v>
      </c>
      <c r="J14" s="9">
        <v>0.19</v>
      </c>
      <c r="K14" s="9">
        <v>0.36299999999999999</v>
      </c>
      <c r="L14" s="9">
        <v>0.17199999999999999</v>
      </c>
      <c r="M14" s="9">
        <v>0.191</v>
      </c>
      <c r="N14" s="9">
        <v>0.55200000000000005</v>
      </c>
      <c r="O14" s="9">
        <v>0.33800000000000002</v>
      </c>
      <c r="P14" s="9">
        <v>0.214</v>
      </c>
      <c r="Q14" s="9">
        <v>5.1420000000000003</v>
      </c>
      <c r="R14" s="9">
        <v>3.085</v>
      </c>
      <c r="S14" s="9">
        <v>2.0569999999999999</v>
      </c>
    </row>
    <row r="15" spans="1:19">
      <c r="A15" s="10">
        <v>43497</v>
      </c>
      <c r="B15" s="9">
        <v>0.85899999999999999</v>
      </c>
      <c r="C15" s="9">
        <v>0</v>
      </c>
      <c r="D15" s="9">
        <v>0.85899999999999999</v>
      </c>
      <c r="E15" s="9">
        <v>1.5469999999999999</v>
      </c>
      <c r="F15" s="9">
        <v>0.877</v>
      </c>
      <c r="G15" s="9">
        <v>0.67</v>
      </c>
      <c r="H15" s="9">
        <v>0.20899999999999999</v>
      </c>
      <c r="I15" s="9">
        <v>0</v>
      </c>
      <c r="J15" s="9">
        <v>0.20899999999999999</v>
      </c>
      <c r="K15" s="9">
        <v>0.64300000000000002</v>
      </c>
      <c r="L15" s="9">
        <v>0.64300000000000002</v>
      </c>
      <c r="M15" s="9">
        <v>0</v>
      </c>
      <c r="N15" s="9">
        <v>0.69499999999999995</v>
      </c>
      <c r="O15" s="9">
        <v>0.23499999999999999</v>
      </c>
      <c r="P15" s="9">
        <v>0.46</v>
      </c>
      <c r="Q15" s="9">
        <v>6.5259999999999998</v>
      </c>
      <c r="R15" s="9">
        <v>4.05</v>
      </c>
      <c r="S15" s="9">
        <v>2.4769999999999999</v>
      </c>
    </row>
    <row r="16" spans="1:19">
      <c r="A16" s="10">
        <v>43862</v>
      </c>
      <c r="B16" s="9">
        <v>0.67</v>
      </c>
      <c r="C16" s="9">
        <v>0.23300000000000001</v>
      </c>
      <c r="D16" s="9">
        <v>0.437</v>
      </c>
      <c r="E16" s="9">
        <v>1.02</v>
      </c>
      <c r="F16" s="9">
        <v>0.754</v>
      </c>
      <c r="G16" s="9">
        <v>0.26600000000000001</v>
      </c>
      <c r="H16" s="9">
        <v>0.30399999999999999</v>
      </c>
      <c r="I16" s="9">
        <v>0.30399999999999999</v>
      </c>
      <c r="J16" s="9">
        <v>0</v>
      </c>
      <c r="K16" s="9">
        <v>0.24</v>
      </c>
      <c r="L16" s="9">
        <v>0.24</v>
      </c>
      <c r="M16" s="9">
        <v>0</v>
      </c>
      <c r="N16" s="9">
        <v>0.47599999999999998</v>
      </c>
      <c r="O16" s="9">
        <v>0.21</v>
      </c>
      <c r="P16" s="9">
        <v>0.26600000000000001</v>
      </c>
      <c r="Q16" s="9">
        <v>7.4530000000000003</v>
      </c>
      <c r="R16" s="9">
        <v>4.0010000000000003</v>
      </c>
      <c r="S16" s="9">
        <v>3.452</v>
      </c>
    </row>
    <row r="17" spans="1:19">
      <c r="A17" s="10">
        <v>44228</v>
      </c>
      <c r="B17" s="9">
        <v>0.72499999999999998</v>
      </c>
      <c r="C17" s="9">
        <v>0.33500000000000002</v>
      </c>
      <c r="D17" s="9">
        <v>0.39</v>
      </c>
      <c r="E17" s="9">
        <v>1.536</v>
      </c>
      <c r="F17" s="9">
        <v>0.77300000000000002</v>
      </c>
      <c r="G17" s="9">
        <v>0.76300000000000001</v>
      </c>
      <c r="H17" s="9">
        <v>0.81399999999999995</v>
      </c>
      <c r="I17" s="9">
        <v>0.40799999999999997</v>
      </c>
      <c r="J17" s="9">
        <v>0.40600000000000003</v>
      </c>
      <c r="K17" s="9">
        <v>0.36199999999999999</v>
      </c>
      <c r="L17" s="9">
        <v>0.16500000000000001</v>
      </c>
      <c r="M17" s="9">
        <v>0.19700000000000001</v>
      </c>
      <c r="N17" s="9">
        <v>0.36</v>
      </c>
      <c r="O17" s="9">
        <v>0.2</v>
      </c>
      <c r="P17" s="9">
        <v>0.16</v>
      </c>
      <c r="Q17" s="9">
        <v>6.1189999999999998</v>
      </c>
      <c r="R17" s="9">
        <v>4.2160000000000002</v>
      </c>
      <c r="S17" s="9">
        <v>1.9039999999999999</v>
      </c>
    </row>
    <row r="18" spans="1:19">
      <c r="A18" s="10">
        <v>44593</v>
      </c>
      <c r="B18" s="9">
        <v>0.189</v>
      </c>
      <c r="C18" s="9">
        <v>0.189</v>
      </c>
      <c r="D18" s="9">
        <v>0</v>
      </c>
      <c r="E18" s="9">
        <v>0.97299999999999998</v>
      </c>
      <c r="F18" s="9">
        <v>0.45300000000000001</v>
      </c>
      <c r="G18" s="9">
        <v>0.51900000000000002</v>
      </c>
      <c r="H18" s="9">
        <v>0.35399999999999998</v>
      </c>
      <c r="I18" s="9">
        <v>0.24099999999999999</v>
      </c>
      <c r="J18" s="9">
        <v>0.114</v>
      </c>
      <c r="K18" s="9">
        <v>0.432</v>
      </c>
      <c r="L18" s="9">
        <v>0.21299999999999999</v>
      </c>
      <c r="M18" s="9">
        <v>0.219</v>
      </c>
      <c r="N18" s="9">
        <v>0.186</v>
      </c>
      <c r="O18" s="9">
        <v>0</v>
      </c>
      <c r="P18" s="9">
        <v>0.186</v>
      </c>
      <c r="Q18" s="9">
        <v>5.5359999999999996</v>
      </c>
      <c r="R18" s="9">
        <v>3.4590000000000001</v>
      </c>
      <c r="S18" s="9">
        <v>2.0760000000000001</v>
      </c>
    </row>
  </sheetData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01DA45-B0BF-415B-A9E3-659FF20A664C}">
  <sheetPr>
    <pageSetUpPr fitToPage="1"/>
  </sheetPr>
  <dimension ref="A1:V276"/>
  <sheetViews>
    <sheetView zoomScaleNormal="100" workbookViewId="0">
      <pane ySplit="12" topLeftCell="A13" activePane="bottomLeft" state="frozen"/>
      <selection activeCell="B11" sqref="B11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20" ht="15.95" customHeight="1">
      <c r="A2" s="21"/>
      <c r="B2" s="32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32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1"/>
      <c r="B5" s="73" t="str">
        <f>Contents!B5</f>
        <v>6223.0 Job Mobility</v>
      </c>
      <c r="C5" s="73"/>
      <c r="D5" s="73"/>
      <c r="E5" s="73"/>
      <c r="F5" s="73"/>
      <c r="G5" s="73"/>
      <c r="H5" s="73"/>
      <c r="I5" s="73"/>
      <c r="J5" s="73"/>
      <c r="K5" s="73"/>
      <c r="L5" s="33"/>
      <c r="M5" s="31"/>
      <c r="N5" s="31"/>
      <c r="O5" s="31"/>
      <c r="P5" s="31"/>
      <c r="Q5" s="31"/>
      <c r="R5" s="31"/>
      <c r="S5" s="31"/>
      <c r="T5" s="31"/>
    </row>
    <row r="6" spans="1:20" ht="15.95" customHeight="1">
      <c r="A6" s="31"/>
      <c r="B6" s="73" t="str">
        <f>Contents!B6</f>
        <v>Table 3. Changes in employment characteristics of people employed last year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4"/>
      <c r="M7" s="31"/>
      <c r="N7" s="31"/>
      <c r="O7" s="31"/>
      <c r="P7" s="31"/>
      <c r="Q7" s="31"/>
      <c r="R7" s="31"/>
      <c r="S7" s="31"/>
      <c r="T7" s="31"/>
    </row>
    <row r="8" spans="1:20" ht="15.75" customHeight="1">
      <c r="A8" s="74" t="str">
        <f>Contents!C11</f>
        <v>Table 3.1 - Changes in employment characteristics of people employed last year by age, February 2022</v>
      </c>
      <c r="B8" s="74"/>
      <c r="C8" s="74"/>
      <c r="D8" s="74"/>
      <c r="E8" s="74"/>
      <c r="F8" s="74"/>
      <c r="G8" s="74"/>
      <c r="H8" s="74"/>
      <c r="I8" s="35"/>
      <c r="J8" s="36"/>
      <c r="K8" s="36"/>
      <c r="L8" s="74"/>
      <c r="M8" s="74"/>
      <c r="N8" s="74"/>
      <c r="O8" s="74"/>
      <c r="P8" s="74"/>
      <c r="Q8" s="74"/>
      <c r="R8" s="74"/>
      <c r="S8" s="35"/>
      <c r="T8" s="36"/>
    </row>
    <row r="9" spans="1:2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</row>
    <row r="10" spans="1:20" ht="15" customHeight="1">
      <c r="A10" s="37"/>
      <c r="B10" s="39" t="s">
        <v>4278</v>
      </c>
      <c r="C10" s="75" t="s">
        <v>4279</v>
      </c>
      <c r="D10" s="75"/>
      <c r="E10" s="75"/>
      <c r="F10" s="40"/>
      <c r="G10" s="76" t="s">
        <v>4280</v>
      </c>
      <c r="H10" s="76"/>
      <c r="I10" s="76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>
      <c r="A11" s="37"/>
      <c r="B11" s="37"/>
      <c r="C11" s="38" t="s">
        <v>4281</v>
      </c>
      <c r="D11" s="38" t="s">
        <v>4282</v>
      </c>
      <c r="E11" s="38" t="s">
        <v>4283</v>
      </c>
      <c r="F11" s="38"/>
      <c r="G11" s="38" t="s">
        <v>4281</v>
      </c>
      <c r="H11" s="38" t="s">
        <v>4282</v>
      </c>
      <c r="I11" s="38" t="s">
        <v>4283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0">
      <c r="A12" s="37"/>
      <c r="B12" s="37"/>
      <c r="C12" s="41" t="s">
        <v>4284</v>
      </c>
      <c r="D12" s="41" t="s">
        <v>4284</v>
      </c>
      <c r="E12" s="41" t="s">
        <v>4284</v>
      </c>
      <c r="F12" s="41"/>
      <c r="G12" s="41" t="s">
        <v>4284</v>
      </c>
      <c r="H12" s="41" t="s">
        <v>4284</v>
      </c>
      <c r="I12" s="41" t="s">
        <v>4284</v>
      </c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>
      <c r="A13" s="42" t="s">
        <v>4285</v>
      </c>
      <c r="B13" s="43"/>
      <c r="C13" s="43"/>
      <c r="D13" s="43"/>
      <c r="E13" s="43"/>
      <c r="F13" s="44"/>
      <c r="G13" s="43"/>
      <c r="H13" s="43"/>
      <c r="I13" s="43"/>
    </row>
    <row r="14" spans="1:20">
      <c r="A14" s="45" t="s">
        <v>4286</v>
      </c>
      <c r="B14" s="46"/>
      <c r="C14" s="47"/>
      <c r="D14" s="47"/>
      <c r="E14" s="47"/>
      <c r="F14" s="47"/>
      <c r="G14" s="16"/>
      <c r="H14" s="19"/>
      <c r="I14" s="19"/>
    </row>
    <row r="15" spans="1:20">
      <c r="A15" s="46"/>
      <c r="B15" s="46" t="s">
        <v>4287</v>
      </c>
      <c r="C15" s="47" cm="1">
        <f t="array" ref="C15">INDEX($D$115:$U$190,$C115,C$101)</f>
        <v>2830.6390000000001</v>
      </c>
      <c r="D15" s="47" cm="1">
        <f t="array" ref="D15">INDEX($D$115:$U$190,$C115,D$101)</f>
        <v>1385.211</v>
      </c>
      <c r="E15" s="47" cm="1">
        <f t="array" ref="E15">INDEX($D$115:$U$190,$C115,E$101)</f>
        <v>1445.4280000000001</v>
      </c>
      <c r="F15" s="47"/>
      <c r="G15" s="19" t="str" cm="1">
        <f t="array" ref="G15">HYPERLINK(TEXT("#"&amp;INDEX($D$199:$U$274,$C199,C$101),),INDEX($D$199:$U$274,$C199,C$101))</f>
        <v>A126273866F</v>
      </c>
      <c r="H15" s="19" t="str" cm="1">
        <f t="array" ref="H15">HYPERLINK(TEXT("#"&amp;INDEX($D$199:$U$274,$C199,D$101),),INDEX($D$199:$U$274,$C199,D$101))</f>
        <v>A126297194W</v>
      </c>
      <c r="I15" s="19" t="str" cm="1">
        <f t="array" ref="I15">HYPERLINK(TEXT("#"&amp;INDEX($D$199:$U$274,$C199,E$101),),INDEX($D$199:$U$274,$C199,E$101))</f>
        <v>A126285530X</v>
      </c>
    </row>
    <row r="16" spans="1:20">
      <c r="A16" s="46"/>
      <c r="B16" s="46" t="s">
        <v>4288</v>
      </c>
      <c r="C16" s="47" cm="1">
        <f t="array" ref="C16">INDEX($D$115:$U$190,$C116,C$101)</f>
        <v>10532.781999999999</v>
      </c>
      <c r="D16" s="47" cm="1">
        <f t="array" ref="D16">INDEX($D$115:$U$190,$C116,D$101)</f>
        <v>5577.6570000000002</v>
      </c>
      <c r="E16" s="47" cm="1">
        <f t="array" ref="E16">INDEX($D$115:$U$190,$C116,E$101)</f>
        <v>4955.125</v>
      </c>
      <c r="F16" s="47"/>
      <c r="G16" s="19" t="str" cm="1">
        <f t="array" ref="G16">HYPERLINK(TEXT("#"&amp;INDEX($D$199:$U$274,$C200,C$101),),INDEX($D$199:$U$274,$C200,C$101))</f>
        <v>A126273894R</v>
      </c>
      <c r="H16" s="19" t="str" cm="1">
        <f t="array" ref="H16">HYPERLINK(TEXT("#"&amp;INDEX($D$199:$U$274,$C200,D$101),),INDEX($D$199:$U$274,$C200,D$101))</f>
        <v>A126297222V</v>
      </c>
      <c r="I16" s="19" t="str" cm="1">
        <f t="array" ref="I16">HYPERLINK(TEXT("#"&amp;INDEX($D$199:$U$274,$C200,E$101),),INDEX($D$199:$U$274,$C200,E$101))</f>
        <v>A126285558A</v>
      </c>
    </row>
    <row r="17" spans="1:9">
      <c r="A17" s="45" t="s">
        <v>4289</v>
      </c>
      <c r="B17" s="46"/>
      <c r="C17" s="48" cm="1">
        <f t="array" ref="C17">INDEX($D$115:$U$190,$C117,C$101)</f>
        <v>13363.421</v>
      </c>
      <c r="D17" s="48" cm="1">
        <f t="array" ref="D17">INDEX($D$115:$U$190,$C117,D$101)</f>
        <v>6962.8680000000004</v>
      </c>
      <c r="E17" s="48" cm="1">
        <f t="array" ref="E17">INDEX($D$115:$U$190,$C117,E$101)</f>
        <v>6400.5529999999999</v>
      </c>
      <c r="F17" s="47"/>
      <c r="G17" s="19" t="str" cm="1">
        <f t="array" ref="G17">HYPERLINK(TEXT("#"&amp;INDEX($D$199:$U$274,$C201,C$101),),INDEX($D$199:$U$274,$C201,C$101))</f>
        <v>A126273910C</v>
      </c>
      <c r="H17" s="19" t="str" cm="1">
        <f t="array" ref="H17">HYPERLINK(TEXT("#"&amp;INDEX($D$199:$U$274,$C201,D$101),),INDEX($D$199:$U$274,$C201,D$101))</f>
        <v>A126297238L</v>
      </c>
      <c r="I17" s="19" t="str" cm="1">
        <f t="array" ref="I17">HYPERLINK(TEXT("#"&amp;INDEX($D$199:$U$274,$C201,E$101),),INDEX($D$199:$U$274,$C201,E$101))</f>
        <v>A126285574A</v>
      </c>
    </row>
    <row r="18" spans="1:9">
      <c r="A18" s="42" t="s">
        <v>4287</v>
      </c>
      <c r="B18" s="43"/>
      <c r="C18" s="43"/>
      <c r="D18" s="43"/>
      <c r="E18" s="43"/>
      <c r="F18" s="47"/>
      <c r="G18" s="43"/>
      <c r="H18" s="43"/>
      <c r="I18" s="43"/>
    </row>
    <row r="19" spans="1:9">
      <c r="A19" s="45" t="s">
        <v>4290</v>
      </c>
      <c r="B19" s="46"/>
      <c r="C19" s="47"/>
      <c r="D19" s="47"/>
      <c r="E19" s="47"/>
      <c r="F19" s="47"/>
      <c r="G19" s="19"/>
      <c r="H19" s="19"/>
      <c r="I19" s="19"/>
    </row>
    <row r="20" spans="1:9">
      <c r="A20" s="45"/>
      <c r="B20" s="46" t="s">
        <v>4291</v>
      </c>
      <c r="C20" s="47" cm="1">
        <f t="array" ref="C20">INDEX($D$115:$U$190,$C120,C$101)</f>
        <v>1558.528</v>
      </c>
      <c r="D20" s="47" cm="1">
        <f t="array" ref="D20">INDEX($D$115:$U$190,$C120,D$101)</f>
        <v>750.23400000000004</v>
      </c>
      <c r="E20" s="47" cm="1">
        <f t="array" ref="E20">INDEX($D$115:$U$190,$C120,E$101)</f>
        <v>808.29399999999998</v>
      </c>
      <c r="F20" s="47"/>
      <c r="G20" s="19" t="str" cm="1">
        <f t="array" ref="G20">HYPERLINK(TEXT("#"&amp;INDEX($D$199:$U$274,$C204,C$101),),INDEX($D$199:$U$274,$C204,C$101))</f>
        <v>A126273814C</v>
      </c>
      <c r="H20" s="19" t="str" cm="1">
        <f t="array" ref="H20">HYPERLINK(TEXT("#"&amp;INDEX($D$199:$U$274,$C204,D$101),),INDEX($D$199:$U$274,$C204,D$101))</f>
        <v>A126297142V</v>
      </c>
      <c r="I20" s="19" t="str" cm="1">
        <f t="array" ref="I20">HYPERLINK(TEXT("#"&amp;INDEX($D$199:$U$274,$C204,E$101),),INDEX($D$199:$U$274,$C204,E$101))</f>
        <v>A126285478A</v>
      </c>
    </row>
    <row r="21" spans="1:9">
      <c r="A21" s="46"/>
      <c r="B21" s="46" t="s">
        <v>4292</v>
      </c>
      <c r="C21" s="47" cm="1">
        <f t="array" ref="C21">INDEX($D$115:$U$190,$C121,C$101)</f>
        <v>1272.1110000000001</v>
      </c>
      <c r="D21" s="47" cm="1">
        <f t="array" ref="D21">INDEX($D$115:$U$190,$C121,D$101)</f>
        <v>634.97699999999998</v>
      </c>
      <c r="E21" s="47" cm="1">
        <f t="array" ref="E21">INDEX($D$115:$U$190,$C121,E$101)</f>
        <v>637.13400000000001</v>
      </c>
      <c r="F21" s="47"/>
      <c r="G21" s="19" t="str" cm="1">
        <f t="array" ref="G21">HYPERLINK(TEXT("#"&amp;INDEX($D$199:$U$274,$C205,C$101),),INDEX($D$199:$U$274,$C205,C$101))</f>
        <v>A126273794F</v>
      </c>
      <c r="H21" s="19" t="str" cm="1">
        <f t="array" ref="H21">HYPERLINK(TEXT("#"&amp;INDEX($D$199:$U$274,$C205,D$101),),INDEX($D$199:$U$274,$C205,D$101))</f>
        <v>A126297122K</v>
      </c>
      <c r="I21" s="19" t="str" cm="1">
        <f t="array" ref="I21">HYPERLINK(TEXT("#"&amp;INDEX($D$199:$U$274,$C205,E$101),),INDEX($D$199:$U$274,$C205,E$101))</f>
        <v>A126285458T</v>
      </c>
    </row>
    <row r="22" spans="1:9">
      <c r="A22" s="45" t="s">
        <v>4289</v>
      </c>
      <c r="B22" s="45"/>
      <c r="C22" s="48" cm="1">
        <f t="array" ref="C22">INDEX($D$115:$U$190,$C122,C$101)</f>
        <v>2830.6390000000001</v>
      </c>
      <c r="D22" s="48" cm="1">
        <f t="array" ref="D22">INDEX($D$115:$U$190,$C122,D$101)</f>
        <v>1385.211</v>
      </c>
      <c r="E22" s="48" cm="1">
        <f t="array" ref="E22">INDEX($D$115:$U$190,$C122,E$101)</f>
        <v>1445.4280000000001</v>
      </c>
      <c r="F22" s="47"/>
      <c r="G22" s="19" t="str" cm="1">
        <f t="array" ref="G22">HYPERLINK(TEXT("#"&amp;INDEX($D$199:$U$274,$C206,C$101),),INDEX($D$199:$U$274,$C206,C$101))</f>
        <v>A126273866F</v>
      </c>
      <c r="H22" s="19" t="str" cm="1">
        <f t="array" ref="H22">HYPERLINK(TEXT("#"&amp;INDEX($D$199:$U$274,$C206,D$101),),INDEX($D$199:$U$274,$C206,D$101))</f>
        <v>A126297194W</v>
      </c>
      <c r="I22" s="19" t="str" cm="1">
        <f t="array" ref="I22">HYPERLINK(TEXT("#"&amp;INDEX($D$199:$U$274,$C206,E$101),),INDEX($D$199:$U$274,$C206,E$101))</f>
        <v>A126285530X</v>
      </c>
    </row>
    <row r="23" spans="1:9">
      <c r="A23" s="42" t="s">
        <v>4292</v>
      </c>
      <c r="B23" s="43"/>
      <c r="C23" s="43"/>
      <c r="D23" s="43"/>
      <c r="E23" s="43"/>
      <c r="F23" s="47"/>
      <c r="G23" s="43"/>
      <c r="H23" s="43"/>
      <c r="I23" s="43"/>
    </row>
    <row r="24" spans="1:9">
      <c r="A24" s="45" t="s">
        <v>4293</v>
      </c>
      <c r="B24" s="49"/>
      <c r="C24" s="47"/>
      <c r="D24" s="47"/>
      <c r="E24" s="47"/>
      <c r="F24" s="47"/>
      <c r="G24" s="19"/>
      <c r="H24" s="19"/>
      <c r="I24" s="19"/>
    </row>
    <row r="25" spans="1:9">
      <c r="A25" s="46"/>
      <c r="B25" s="50" t="s">
        <v>4294</v>
      </c>
      <c r="C25" s="47" cm="1">
        <f t="array" ref="C25">INDEX($D$115:$U$190,$C125,C$101)</f>
        <v>548.94100000000003</v>
      </c>
      <c r="D25" s="47" cm="1">
        <f t="array" ref="D25">INDEX($D$115:$U$190,$C125,D$101)</f>
        <v>276.24299999999999</v>
      </c>
      <c r="E25" s="47" cm="1">
        <f t="array" ref="E25">INDEX($D$115:$U$190,$C125,E$101)</f>
        <v>272.69900000000001</v>
      </c>
      <c r="F25" s="47"/>
      <c r="G25" s="19" t="str" cm="1">
        <f t="array" ref="G25">HYPERLINK(TEXT("#"&amp;INDEX($D$199:$U$274,$C209,C$101),),INDEX($D$199:$U$274,$C209,C$101))</f>
        <v>A126273870W</v>
      </c>
      <c r="H25" s="19" t="str" cm="1">
        <f t="array" ref="H25">HYPERLINK(TEXT("#"&amp;INDEX($D$199:$U$274,$C209,D$101),),INDEX($D$199:$U$274,$C209,D$101))</f>
        <v>A126297198F</v>
      </c>
      <c r="I25" s="19" t="str" cm="1">
        <f t="array" ref="I25">HYPERLINK(TEXT("#"&amp;INDEX($D$199:$U$274,$C209,E$101),),INDEX($D$199:$U$274,$C209,E$101))</f>
        <v>A126285534J</v>
      </c>
    </row>
    <row r="26" spans="1:9">
      <c r="A26" s="46"/>
      <c r="B26" s="50" t="s">
        <v>4295</v>
      </c>
      <c r="C26" s="47" cm="1">
        <f t="array" ref="C26">INDEX($D$115:$U$190,$C126,C$101)</f>
        <v>721.78</v>
      </c>
      <c r="D26" s="47" cm="1">
        <f t="array" ref="D26">INDEX($D$115:$U$190,$C126,D$101)</f>
        <v>358.73500000000001</v>
      </c>
      <c r="E26" s="47" cm="1">
        <f t="array" ref="E26">INDEX($D$115:$U$190,$C126,E$101)</f>
        <v>363.04500000000002</v>
      </c>
      <c r="F26" s="47"/>
      <c r="G26" s="19" t="str" cm="1">
        <f t="array" ref="G26">HYPERLINK(TEXT("#"&amp;INDEX($D$199:$U$274,$C210,C$101),),INDEX($D$199:$U$274,$C210,C$101))</f>
        <v>A126273874F</v>
      </c>
      <c r="H26" s="19" t="str" cm="1">
        <f t="array" ref="H26">HYPERLINK(TEXT("#"&amp;INDEX($D$199:$U$274,$C210,D$101),),INDEX($D$199:$U$274,$C210,D$101))</f>
        <v>A126297202K</v>
      </c>
      <c r="I26" s="19" t="str" cm="1">
        <f t="array" ref="I26">HYPERLINK(TEXT("#"&amp;INDEX($D$199:$U$274,$C210,E$101),),INDEX($D$199:$U$274,$C210,E$101))</f>
        <v>A126285538T</v>
      </c>
    </row>
    <row r="27" spans="1:9">
      <c r="A27" s="45" t="s">
        <v>4296</v>
      </c>
      <c r="B27" s="46"/>
      <c r="C27" s="47"/>
      <c r="D27" s="47"/>
      <c r="E27" s="47"/>
      <c r="F27" s="47"/>
      <c r="G27" s="19"/>
      <c r="H27" s="19"/>
      <c r="I27" s="19"/>
    </row>
    <row r="28" spans="1:9">
      <c r="A28" s="46"/>
      <c r="B28" s="46" t="s">
        <v>4297</v>
      </c>
      <c r="C28" s="47" cm="1">
        <f t="array" ref="C28">INDEX($D$115:$U$190,$C128,C$101)</f>
        <v>695.9</v>
      </c>
      <c r="D28" s="47" cm="1">
        <f t="array" ref="D28">INDEX($D$115:$U$190,$C128,D$101)</f>
        <v>355.61700000000002</v>
      </c>
      <c r="E28" s="47" cm="1">
        <f t="array" ref="E28">INDEX($D$115:$U$190,$C128,E$101)</f>
        <v>340.28300000000002</v>
      </c>
      <c r="F28" s="47"/>
      <c r="G28" s="19" t="str" cm="1">
        <f t="array" ref="G28">HYPERLINK(TEXT("#"&amp;INDEX($D$199:$U$274,$C212,C$101),),INDEX($D$199:$U$274,$C212,C$101))</f>
        <v>A126273798R</v>
      </c>
      <c r="H28" s="19" t="str" cm="1">
        <f t="array" ref="H28">HYPERLINK(TEXT("#"&amp;INDEX($D$199:$U$274,$C212,D$101),),INDEX($D$199:$U$274,$C212,D$101))</f>
        <v>A126297126V</v>
      </c>
      <c r="I28" s="19" t="str" cm="1">
        <f t="array" ref="I28">HYPERLINK(TEXT("#"&amp;INDEX($D$199:$U$274,$C212,E$101),),INDEX($D$199:$U$274,$C212,E$101))</f>
        <v>A126285462J</v>
      </c>
    </row>
    <row r="29" spans="1:9">
      <c r="A29" s="46"/>
      <c r="B29" s="46" t="s">
        <v>4298</v>
      </c>
      <c r="C29" s="47" cm="1">
        <f t="array" ref="C29">INDEX($D$115:$U$190,$C129,C$101)</f>
        <v>573.60799999999995</v>
      </c>
      <c r="D29" s="47" cm="1">
        <f t="array" ref="D29">INDEX($D$115:$U$190,$C129,D$101)</f>
        <v>278.14699999999999</v>
      </c>
      <c r="E29" s="47" cm="1">
        <f t="array" ref="E29">INDEX($D$115:$U$190,$C129,E$101)</f>
        <v>295.46100000000001</v>
      </c>
      <c r="F29" s="47"/>
      <c r="G29" s="19" t="str" cm="1">
        <f t="array" ref="G29">HYPERLINK(TEXT("#"&amp;INDEX($D$199:$U$274,$C213,C$101),),INDEX($D$199:$U$274,$C213,C$101))</f>
        <v>A126273802V</v>
      </c>
      <c r="H29" s="19" t="str" cm="1">
        <f t="array" ref="H29">HYPERLINK(TEXT("#"&amp;INDEX($D$199:$U$274,$C213,D$101),),INDEX($D$199:$U$274,$C213,D$101))</f>
        <v>A126297130K</v>
      </c>
      <c r="I29" s="19" t="str" cm="1">
        <f t="array" ref="I29">HYPERLINK(TEXT("#"&amp;INDEX($D$199:$U$274,$C213,E$101),),INDEX($D$199:$U$274,$C213,E$101))</f>
        <v>A126285466T</v>
      </c>
    </row>
    <row r="30" spans="1:9">
      <c r="A30" s="45" t="s">
        <v>4299</v>
      </c>
      <c r="B30" s="46"/>
      <c r="C30" s="47"/>
      <c r="D30" s="47"/>
      <c r="E30" s="47"/>
      <c r="F30" s="47"/>
      <c r="G30" s="19"/>
      <c r="H30" s="19"/>
      <c r="I30" s="19"/>
    </row>
    <row r="31" spans="1:9">
      <c r="A31" s="46"/>
      <c r="B31" s="46" t="s">
        <v>4300</v>
      </c>
      <c r="C31" s="47" cm="1">
        <f t="array" ref="C31">INDEX($D$115:$U$190,$C131,C$101)</f>
        <v>422.52699999999999</v>
      </c>
      <c r="D31" s="47" cm="1">
        <f t="array" ref="D31">INDEX($D$115:$U$190,$C131,D$101)</f>
        <v>225.8</v>
      </c>
      <c r="E31" s="47" cm="1">
        <f t="array" ref="E31">INDEX($D$115:$U$190,$C131,E$101)</f>
        <v>196.726</v>
      </c>
      <c r="F31" s="47"/>
      <c r="G31" s="19" t="str" cm="1">
        <f t="array" ref="G31">HYPERLINK(TEXT("#"&amp;INDEX($D$199:$U$274,$C215,C$101),),INDEX($D$199:$U$274,$C215,C$101))</f>
        <v>A126273842L</v>
      </c>
      <c r="H31" s="19" t="str" cm="1">
        <f t="array" ref="H31">HYPERLINK(TEXT("#"&amp;INDEX($D$199:$U$274,$C215,D$101),),INDEX($D$199:$U$274,$C215,D$101))</f>
        <v>A126297170C</v>
      </c>
      <c r="I31" s="19" t="str" cm="1">
        <f t="array" ref="I31">HYPERLINK(TEXT("#"&amp;INDEX($D$199:$U$274,$C215,E$101),),INDEX($D$199:$U$274,$C215,E$101))</f>
        <v>A126285506X</v>
      </c>
    </row>
    <row r="32" spans="1:9">
      <c r="A32" s="46"/>
      <c r="B32" s="46" t="s">
        <v>4301</v>
      </c>
      <c r="C32" s="47" cm="1">
        <f t="array" ref="C32">INDEX($D$115:$U$190,$C132,C$101)</f>
        <v>459.45299999999997</v>
      </c>
      <c r="D32" s="47" cm="1">
        <f t="array" ref="D32">INDEX($D$115:$U$190,$C132,D$101)</f>
        <v>214.71899999999999</v>
      </c>
      <c r="E32" s="47" cm="1">
        <f t="array" ref="E32">INDEX($D$115:$U$190,$C132,E$101)</f>
        <v>244.73400000000001</v>
      </c>
      <c r="F32" s="47"/>
      <c r="G32" s="19" t="str" cm="1">
        <f t="array" ref="G32">HYPERLINK(TEXT("#"&amp;INDEX($D$199:$U$274,$C216,C$101),),INDEX($D$199:$U$274,$C216,C$101))</f>
        <v>A126273758W</v>
      </c>
      <c r="H32" s="19" t="str" cm="1">
        <f t="array" ref="H32">HYPERLINK(TEXT("#"&amp;INDEX($D$199:$U$274,$C216,D$101),),INDEX($D$199:$U$274,$C216,D$101))</f>
        <v>A126297086L</v>
      </c>
      <c r="I32" s="19" t="str" cm="1">
        <f t="array" ref="I32">HYPERLINK(TEXT("#"&amp;INDEX($D$199:$U$274,$C216,E$101),),INDEX($D$199:$U$274,$C216,E$101))</f>
        <v>A126285422R</v>
      </c>
    </row>
    <row r="33" spans="1:9">
      <c r="A33" s="46"/>
      <c r="B33" s="50" t="s">
        <v>4302</v>
      </c>
      <c r="C33" s="47" cm="1">
        <f t="array" ref="C33">INDEX($D$115:$U$190,$C133,C$101)</f>
        <v>143.54499999999999</v>
      </c>
      <c r="D33" s="47" cm="1">
        <f t="array" ref="D33">INDEX($D$115:$U$190,$C133,D$101)</f>
        <v>97.89</v>
      </c>
      <c r="E33" s="47" cm="1">
        <f t="array" ref="E33">INDEX($D$115:$U$190,$C133,E$101)</f>
        <v>45.655000000000001</v>
      </c>
      <c r="F33" s="47"/>
      <c r="G33" s="19" t="str" cm="1">
        <f t="array" ref="G33">HYPERLINK(TEXT("#"&amp;INDEX($D$199:$U$274,$C217,C$101),),INDEX($D$199:$U$274,$C217,C$101))</f>
        <v>A126273878R</v>
      </c>
      <c r="H33" s="19" t="str" cm="1">
        <f t="array" ref="H33">HYPERLINK(TEXT("#"&amp;INDEX($D$199:$U$274,$C217,D$101),),INDEX($D$199:$U$274,$C217,D$101))</f>
        <v>A126297206V</v>
      </c>
      <c r="I33" s="19" t="str" cm="1">
        <f t="array" ref="I33">HYPERLINK(TEXT("#"&amp;INDEX($D$199:$U$274,$C217,E$101),),INDEX($D$199:$U$274,$C217,E$101))</f>
        <v>A126285542J</v>
      </c>
    </row>
    <row r="34" spans="1:9">
      <c r="A34" s="46"/>
      <c r="B34" s="50" t="s">
        <v>4303</v>
      </c>
      <c r="C34" s="47" cm="1">
        <f t="array" ref="C34">INDEX($D$115:$U$190,$C134,C$101)</f>
        <v>184.64599999999999</v>
      </c>
      <c r="D34" s="47" cm="1">
        <f t="array" ref="D34">INDEX($D$115:$U$190,$C134,D$101)</f>
        <v>82.078000000000003</v>
      </c>
      <c r="E34" s="47" cm="1">
        <f t="array" ref="E34">INDEX($D$115:$U$190,$C134,E$101)</f>
        <v>102.56699999999999</v>
      </c>
      <c r="F34" s="47"/>
      <c r="G34" s="19" t="str" cm="1">
        <f t="array" ref="G34">HYPERLINK(TEXT("#"&amp;INDEX($D$199:$U$274,$C218,C$101),),INDEX($D$199:$U$274,$C218,C$101))</f>
        <v>A126273846W</v>
      </c>
      <c r="H34" s="19" t="str" cm="1">
        <f t="array" ref="H34">HYPERLINK(TEXT("#"&amp;INDEX($D$199:$U$274,$C218,D$101),),INDEX($D$199:$U$274,$C218,D$101))</f>
        <v>A126297174L</v>
      </c>
      <c r="I34" s="19" t="str" cm="1">
        <f t="array" ref="I34">HYPERLINK(TEXT("#"&amp;INDEX($D$199:$U$274,$C218,E$101),),INDEX($D$199:$U$274,$C218,E$101))</f>
        <v>A126285510R</v>
      </c>
    </row>
    <row r="35" spans="1:9">
      <c r="A35" s="46"/>
      <c r="B35" s="50" t="s">
        <v>4304</v>
      </c>
      <c r="C35" s="47" cm="1">
        <f t="array" ref="C35">INDEX($D$115:$U$190,$C135,C$101)</f>
        <v>131.26300000000001</v>
      </c>
      <c r="D35" s="47" cm="1">
        <f t="array" ref="D35">INDEX($D$115:$U$190,$C135,D$101)</f>
        <v>34.750999999999998</v>
      </c>
      <c r="E35" s="47" cm="1">
        <f t="array" ref="E35">INDEX($D$115:$U$190,$C135,E$101)</f>
        <v>96.512</v>
      </c>
      <c r="F35" s="47"/>
      <c r="G35" s="19" t="str" cm="1">
        <f t="array" ref="G35">HYPERLINK(TEXT("#"&amp;INDEX($D$199:$U$274,$C219,C$101),),INDEX($D$199:$U$274,$C219,C$101))</f>
        <v>A126273890F</v>
      </c>
      <c r="H35" s="19" t="str" cm="1">
        <f t="array" ref="H35">HYPERLINK(TEXT("#"&amp;INDEX($D$199:$U$274,$C219,D$101),),INDEX($D$199:$U$274,$C219,D$101))</f>
        <v>A126297218C</v>
      </c>
      <c r="I35" s="19" t="str" cm="1">
        <f t="array" ref="I35">HYPERLINK(TEXT("#"&amp;INDEX($D$199:$U$274,$C219,E$101),),INDEX($D$199:$U$274,$C219,E$101))</f>
        <v>A126285554T</v>
      </c>
    </row>
    <row r="36" spans="1:9">
      <c r="A36" s="46"/>
      <c r="B36" s="46" t="s">
        <v>4305</v>
      </c>
      <c r="C36" s="47" cm="1">
        <f t="array" ref="C36">INDEX($D$115:$U$190,$C136,C$101)</f>
        <v>390.13099999999997</v>
      </c>
      <c r="D36" s="47" cm="1">
        <f t="array" ref="D36">INDEX($D$115:$U$190,$C136,D$101)</f>
        <v>194.458</v>
      </c>
      <c r="E36" s="47" cm="1">
        <f t="array" ref="E36">INDEX($D$115:$U$190,$C136,E$101)</f>
        <v>195.673</v>
      </c>
      <c r="F36" s="47"/>
      <c r="G36" s="19" t="str" cm="1">
        <f t="array" ref="G36">HYPERLINK(TEXT("#"&amp;INDEX($D$199:$U$274,$C220,C$101),),INDEX($D$199:$U$274,$C220,C$101))</f>
        <v>A126273762L</v>
      </c>
      <c r="H36" s="19" t="str" cm="1">
        <f t="array" ref="H36">HYPERLINK(TEXT("#"&amp;INDEX($D$199:$U$274,$C220,D$101),),INDEX($D$199:$U$274,$C220,D$101))</f>
        <v>A126297090C</v>
      </c>
      <c r="I36" s="19" t="str" cm="1">
        <f t="array" ref="I36">HYPERLINK(TEXT("#"&amp;INDEX($D$199:$U$274,$C220,E$101),),INDEX($D$199:$U$274,$C220,E$101))</f>
        <v>A126285426X</v>
      </c>
    </row>
    <row r="37" spans="1:9">
      <c r="A37" s="46"/>
      <c r="B37" s="50" t="s">
        <v>4306</v>
      </c>
      <c r="C37" s="47" cm="1">
        <f t="array" ref="C37">INDEX($D$115:$U$190,$C137,C$101)</f>
        <v>219.43899999999999</v>
      </c>
      <c r="D37" s="47" cm="1">
        <f t="array" ref="D37">INDEX($D$115:$U$190,$C137,D$101)</f>
        <v>140.87700000000001</v>
      </c>
      <c r="E37" s="47" cm="1">
        <f t="array" ref="E37">INDEX($D$115:$U$190,$C137,E$101)</f>
        <v>78.563000000000002</v>
      </c>
      <c r="F37" s="47"/>
      <c r="G37" s="19" t="str" cm="1">
        <f t="array" ref="G37">HYPERLINK(TEXT("#"&amp;INDEX($D$199:$U$274,$C221,C$101),),INDEX($D$199:$U$274,$C221,C$101))</f>
        <v>A126273698F</v>
      </c>
      <c r="H37" s="19" t="str" cm="1">
        <f t="array" ref="H37">HYPERLINK(TEXT("#"&amp;INDEX($D$199:$U$274,$C221,D$101),),INDEX($D$199:$U$274,$C221,D$101))</f>
        <v>A126297026K</v>
      </c>
      <c r="I37" s="19" t="str" cm="1">
        <f t="array" ref="I37">HYPERLINK(TEXT("#"&amp;INDEX($D$199:$U$274,$C221,E$101),),INDEX($D$199:$U$274,$C221,E$101))</f>
        <v>A126285362X</v>
      </c>
    </row>
    <row r="38" spans="1:9">
      <c r="A38" s="46"/>
      <c r="B38" s="50" t="s">
        <v>4307</v>
      </c>
      <c r="C38" s="47" cm="1">
        <f t="array" ref="C38">INDEX($D$115:$U$190,$C138,C$101)</f>
        <v>96.152000000000001</v>
      </c>
      <c r="D38" s="47" cm="1">
        <f t="array" ref="D38">INDEX($D$115:$U$190,$C138,D$101)</f>
        <v>34.39</v>
      </c>
      <c r="E38" s="47" cm="1">
        <f t="array" ref="E38">INDEX($D$115:$U$190,$C138,E$101)</f>
        <v>61.762</v>
      </c>
      <c r="F38" s="47"/>
      <c r="G38" s="19" t="str" cm="1">
        <f t="array" ref="G38">HYPERLINK(TEXT("#"&amp;INDEX($D$199:$U$274,$C222,C$101),),INDEX($D$199:$U$274,$C222,C$101))</f>
        <v>A126273726C</v>
      </c>
      <c r="H38" s="19" t="str" cm="1">
        <f t="array" ref="H38">HYPERLINK(TEXT("#"&amp;INDEX($D$199:$U$274,$C222,D$101),),INDEX($D$199:$U$274,$C222,D$101))</f>
        <v>A126297054V</v>
      </c>
      <c r="I38" s="19" t="str" cm="1">
        <f t="array" ref="I38">HYPERLINK(TEXT("#"&amp;INDEX($D$199:$U$274,$C222,E$101),),INDEX($D$199:$U$274,$C222,E$101))</f>
        <v>A126285390J</v>
      </c>
    </row>
    <row r="39" spans="1:9">
      <c r="A39" s="46"/>
      <c r="B39" s="50" t="s">
        <v>4308</v>
      </c>
      <c r="C39" s="47" cm="1">
        <f t="array" ref="C39">INDEX($D$115:$U$190,$C139,C$101)</f>
        <v>74.540000000000006</v>
      </c>
      <c r="D39" s="47" cm="1">
        <f t="array" ref="D39">INDEX($D$115:$U$190,$C139,D$101)</f>
        <v>19.190999999999999</v>
      </c>
      <c r="E39" s="47" cm="1">
        <f t="array" ref="E39">INDEX($D$115:$U$190,$C139,E$101)</f>
        <v>55.347999999999999</v>
      </c>
      <c r="F39" s="47"/>
      <c r="G39" s="19" t="str" cm="1">
        <f t="array" ref="G39">HYPERLINK(TEXT("#"&amp;INDEX($D$199:$U$274,$C223,C$101),),INDEX($D$199:$U$274,$C223,C$101))</f>
        <v>A126273806C</v>
      </c>
      <c r="H39" s="19" t="str" cm="1">
        <f t="array" ref="H39">HYPERLINK(TEXT("#"&amp;INDEX($D$199:$U$274,$C223,D$101),),INDEX($D$199:$U$274,$C223,D$101))</f>
        <v>A126297134V</v>
      </c>
      <c r="I39" s="19" t="str" cm="1">
        <f t="array" ref="I39">HYPERLINK(TEXT("#"&amp;INDEX($D$199:$U$274,$C223,E$101),),INDEX($D$199:$U$274,$C223,E$101))</f>
        <v>A126285470J</v>
      </c>
    </row>
    <row r="40" spans="1:9">
      <c r="A40" s="45" t="s">
        <v>4309</v>
      </c>
      <c r="B40" s="46"/>
      <c r="C40" s="47"/>
      <c r="D40" s="47"/>
      <c r="E40" s="47"/>
      <c r="F40" s="47"/>
      <c r="G40" s="19"/>
      <c r="H40" s="19"/>
      <c r="I40" s="19"/>
    </row>
    <row r="41" spans="1:9">
      <c r="A41" s="46"/>
      <c r="B41" s="46" t="s">
        <v>4310</v>
      </c>
      <c r="C41" s="47" cm="1">
        <f t="array" ref="C41">INDEX($D$115:$U$190,$C141,C$101)</f>
        <v>882.16600000000005</v>
      </c>
      <c r="D41" s="47" cm="1">
        <f t="array" ref="D41">INDEX($D$115:$U$190,$C141,D$101)</f>
        <v>428.91</v>
      </c>
      <c r="E41" s="47" cm="1">
        <f t="array" ref="E41">INDEX($D$115:$U$190,$C141,E$101)</f>
        <v>453.25599999999997</v>
      </c>
      <c r="F41" s="47"/>
      <c r="G41" s="19" t="str" cm="1">
        <f t="array" ref="G41">HYPERLINK(TEXT("#"&amp;INDEX($D$199:$U$274,$C225,C$101),),INDEX($D$199:$U$274,$C225,C$101))</f>
        <v>A126273730V</v>
      </c>
      <c r="H41" s="19" t="str" cm="1">
        <f t="array" ref="H41">HYPERLINK(TEXT("#"&amp;INDEX($D$199:$U$274,$C225,D$101),),INDEX($D$199:$U$274,$C225,D$101))</f>
        <v>A126297058C</v>
      </c>
      <c r="I41" s="19" t="str" cm="1">
        <f t="array" ref="I41">HYPERLINK(TEXT("#"&amp;INDEX($D$199:$U$274,$C225,E$101),),INDEX($D$199:$U$274,$C225,E$101))</f>
        <v>A126285394T</v>
      </c>
    </row>
    <row r="42" spans="1:9">
      <c r="A42" s="46"/>
      <c r="B42" s="46" t="s">
        <v>4311</v>
      </c>
      <c r="C42" s="47" cm="1">
        <f t="array" ref="C42">INDEX($D$115:$U$190,$C142,C$101)</f>
        <v>389.94499999999999</v>
      </c>
      <c r="D42" s="47" cm="1">
        <f t="array" ref="D42">INDEX($D$115:$U$190,$C142,D$101)</f>
        <v>206.06700000000001</v>
      </c>
      <c r="E42" s="47" cm="1">
        <f t="array" ref="E42">INDEX($D$115:$U$190,$C142,E$101)</f>
        <v>183.87799999999999</v>
      </c>
      <c r="F42" s="47"/>
      <c r="G42" s="19" t="str" cm="1">
        <f t="array" ref="G42">HYPERLINK(TEXT("#"&amp;INDEX($D$199:$U$274,$C226,C$101),),INDEX($D$199:$U$274,$C226,C$101))</f>
        <v>A126273810V</v>
      </c>
      <c r="H42" s="19" t="str" cm="1">
        <f t="array" ref="H42">HYPERLINK(TEXT("#"&amp;INDEX($D$199:$U$274,$C226,D$101),),INDEX($D$199:$U$274,$C226,D$101))</f>
        <v>A126297138C</v>
      </c>
      <c r="I42" s="19" t="str" cm="1">
        <f t="array" ref="I42">HYPERLINK(TEXT("#"&amp;INDEX($D$199:$U$274,$C226,E$101),),INDEX($D$199:$U$274,$C226,E$101))</f>
        <v>A126285474T</v>
      </c>
    </row>
    <row r="43" spans="1:9">
      <c r="A43" s="45" t="s">
        <v>4289</v>
      </c>
      <c r="B43" s="51"/>
      <c r="C43" s="48" cm="1">
        <f t="array" ref="C43">INDEX($D$115:$U$190,$C143,C$101)</f>
        <v>1272.1110000000001</v>
      </c>
      <c r="D43" s="48" cm="1">
        <f t="array" ref="D43">INDEX($D$115:$U$190,$C143,D$101)</f>
        <v>634.97699999999998</v>
      </c>
      <c r="E43" s="48" cm="1">
        <f t="array" ref="E43">INDEX($D$115:$U$190,$C143,E$101)</f>
        <v>637.13400000000001</v>
      </c>
      <c r="F43" s="47"/>
      <c r="G43" s="19" t="str" cm="1">
        <f t="array" ref="G43">HYPERLINK(TEXT("#"&amp;INDEX($D$199:$U$274,$C227,C$101),),INDEX($D$199:$U$274,$C227,C$101))</f>
        <v>A126273794F</v>
      </c>
      <c r="H43" s="19" t="str" cm="1">
        <f t="array" ref="H43">HYPERLINK(TEXT("#"&amp;INDEX($D$199:$U$274,$C227,D$101),),INDEX($D$199:$U$274,$C227,D$101))</f>
        <v>A126297122K</v>
      </c>
      <c r="I43" s="19" t="str" cm="1">
        <f t="array" ref="I43">HYPERLINK(TEXT("#"&amp;INDEX($D$199:$U$274,$C227,E$101),),INDEX($D$199:$U$274,$C227,E$101))</f>
        <v>A126285458T</v>
      </c>
    </row>
    <row r="44" spans="1:9">
      <c r="A44" s="42" t="s">
        <v>4288</v>
      </c>
      <c r="B44" s="43"/>
      <c r="C44" s="43"/>
      <c r="D44" s="43"/>
      <c r="E44" s="43"/>
      <c r="F44" s="47"/>
      <c r="G44" s="43"/>
      <c r="H44" s="43"/>
      <c r="I44" s="43"/>
    </row>
    <row r="45" spans="1:9">
      <c r="A45" s="45" t="s">
        <v>4312</v>
      </c>
      <c r="B45" s="46"/>
      <c r="C45" s="47"/>
      <c r="D45" s="47"/>
      <c r="E45" s="47"/>
      <c r="F45" s="47"/>
      <c r="G45" s="19"/>
      <c r="H45" s="19"/>
      <c r="I45" s="19"/>
    </row>
    <row r="46" spans="1:9">
      <c r="A46" s="46"/>
      <c r="B46" s="46" t="s">
        <v>4313</v>
      </c>
      <c r="C46" s="47" cm="1">
        <f t="array" ref="C46">INDEX($D$115:$U$190,$C146,C$101)</f>
        <v>8546.2270000000008</v>
      </c>
      <c r="D46" s="47" cm="1">
        <f t="array" ref="D46">INDEX($D$115:$U$190,$C146,D$101)</f>
        <v>4278.8829999999998</v>
      </c>
      <c r="E46" s="47" cm="1">
        <f t="array" ref="E46">INDEX($D$115:$U$190,$C146,E$101)</f>
        <v>4267.3450000000003</v>
      </c>
      <c r="F46" s="47"/>
      <c r="G46" s="19" t="str" cm="1">
        <f t="array" ref="G46">HYPERLINK(TEXT("#"&amp;INDEX($D$199:$U$274,$C230,C$101),),INDEX($D$199:$U$274,$C230,C$101))</f>
        <v>A126273702K</v>
      </c>
      <c r="H46" s="19" t="str" cm="1">
        <f t="array" ref="H46">HYPERLINK(TEXT("#"&amp;INDEX($D$199:$U$274,$C230,D$101),),INDEX($D$199:$U$274,$C230,D$101))</f>
        <v>A126297030A</v>
      </c>
      <c r="I46" s="19" t="str" cm="1">
        <f t="array" ref="I46">HYPERLINK(TEXT("#"&amp;INDEX($D$199:$U$274,$C230,E$101),),INDEX($D$199:$U$274,$C230,E$101))</f>
        <v>A126285366J</v>
      </c>
    </row>
    <row r="47" spans="1:9">
      <c r="A47" s="46"/>
      <c r="B47" s="46" t="s">
        <v>4314</v>
      </c>
      <c r="C47" s="47" cm="1">
        <f t="array" ref="C47">INDEX($D$115:$U$190,$C147,C$101)</f>
        <v>1986.5550000000001</v>
      </c>
      <c r="D47" s="47" cm="1">
        <f t="array" ref="D47">INDEX($D$115:$U$190,$C147,D$101)</f>
        <v>1298.7739999999999</v>
      </c>
      <c r="E47" s="47" cm="1">
        <f t="array" ref="E47">INDEX($D$115:$U$190,$C147,E$101)</f>
        <v>687.78099999999995</v>
      </c>
      <c r="F47" s="47"/>
      <c r="G47" s="19" t="str" cm="1">
        <f t="array" ref="G47">HYPERLINK(TEXT("#"&amp;INDEX($D$199:$U$274,$C231,C$101),),INDEX($D$199:$U$274,$C231,C$101))</f>
        <v>A126273902C</v>
      </c>
      <c r="H47" s="19" t="str" cm="1">
        <f t="array" ref="H47">HYPERLINK(TEXT("#"&amp;INDEX($D$199:$U$274,$C231,D$101),),INDEX($D$199:$U$274,$C231,D$101))</f>
        <v>A126297230V</v>
      </c>
      <c r="I47" s="19" t="str" cm="1">
        <f t="array" ref="I47">HYPERLINK(TEXT("#"&amp;INDEX($D$199:$U$274,$C231,E$101),),INDEX($D$199:$U$274,$C231,E$101))</f>
        <v>A126285566A</v>
      </c>
    </row>
    <row r="48" spans="1:9">
      <c r="A48" s="45" t="s">
        <v>4289</v>
      </c>
      <c r="B48" s="46"/>
      <c r="C48" s="48" cm="1">
        <f t="array" ref="C48">INDEX($D$115:$U$190,$C148,C$101)</f>
        <v>10532.781999999999</v>
      </c>
      <c r="D48" s="48" cm="1">
        <f t="array" ref="D48">INDEX($D$115:$U$190,$C148,D$101)</f>
        <v>5577.6570000000002</v>
      </c>
      <c r="E48" s="48" cm="1">
        <f t="array" ref="E48">INDEX($D$115:$U$190,$C148,E$101)</f>
        <v>4955.125</v>
      </c>
      <c r="F48" s="47"/>
      <c r="G48" s="19" t="str" cm="1">
        <f t="array" ref="G48">HYPERLINK(TEXT("#"&amp;INDEX($D$199:$U$274,$C232,C$101),),INDEX($D$199:$U$274,$C232,C$101))</f>
        <v>A126273894R</v>
      </c>
      <c r="H48" s="19" t="str" cm="1">
        <f t="array" ref="H48">HYPERLINK(TEXT("#"&amp;INDEX($D$199:$U$274,$C232,D$101),),INDEX($D$199:$U$274,$C232,D$101))</f>
        <v>A126297222V</v>
      </c>
      <c r="I48" s="19" t="str" cm="1">
        <f t="array" ref="I48">HYPERLINK(TEXT("#"&amp;INDEX($D$199:$U$274,$C232,E$101),),INDEX($D$199:$U$274,$C232,E$101))</f>
        <v>A126285558A</v>
      </c>
    </row>
    <row r="49" spans="1:9">
      <c r="A49" s="42" t="s">
        <v>4315</v>
      </c>
      <c r="B49" s="43"/>
      <c r="C49" s="43"/>
      <c r="D49" s="43"/>
      <c r="E49" s="43"/>
      <c r="F49" s="47"/>
      <c r="G49" s="43"/>
      <c r="H49" s="43"/>
      <c r="I49" s="43"/>
    </row>
    <row r="50" spans="1:9">
      <c r="A50" s="45" t="s">
        <v>4316</v>
      </c>
      <c r="B50" s="46"/>
      <c r="C50" s="47"/>
      <c r="D50" s="47"/>
      <c r="E50" s="47"/>
      <c r="F50" s="47"/>
      <c r="G50" s="19"/>
      <c r="H50" s="19"/>
      <c r="I50" s="19"/>
    </row>
    <row r="51" spans="1:9">
      <c r="A51" s="46"/>
      <c r="B51" s="46" t="s">
        <v>4317</v>
      </c>
      <c r="C51" s="47" cm="1">
        <f t="array" ref="C51">INDEX($D$115:$U$190,$C151,C$101)</f>
        <v>8042.13</v>
      </c>
      <c r="D51" s="47" cm="1">
        <f t="array" ref="D51">INDEX($D$115:$U$190,$C151,D$101)</f>
        <v>4058.8710000000001</v>
      </c>
      <c r="E51" s="47" cm="1">
        <f t="array" ref="E51">INDEX($D$115:$U$190,$C151,E$101)</f>
        <v>3983.259</v>
      </c>
      <c r="F51" s="47"/>
      <c r="G51" s="19" t="str" cm="1">
        <f t="array" ref="G51">HYPERLINK(TEXT("#"&amp;INDEX($D$199:$U$274,$C235,C$101),),INDEX($D$199:$U$274,$C235,C$101))</f>
        <v>A126273882F</v>
      </c>
      <c r="H51" s="19" t="str" cm="1">
        <f t="array" ref="H51">HYPERLINK(TEXT("#"&amp;INDEX($D$199:$U$274,$C235,D$101),),INDEX($D$199:$U$274,$C235,D$101))</f>
        <v>A126297210K</v>
      </c>
      <c r="I51" s="19" t="str" cm="1">
        <f t="array" ref="I51">HYPERLINK(TEXT("#"&amp;INDEX($D$199:$U$274,$C235,E$101),),INDEX($D$199:$U$274,$C235,E$101))</f>
        <v>A126285546T</v>
      </c>
    </row>
    <row r="52" spans="1:9">
      <c r="A52" s="46"/>
      <c r="B52" s="46" t="s">
        <v>4318</v>
      </c>
      <c r="C52" s="47" cm="1">
        <f t="array" ref="C52">INDEX($D$115:$U$190,$C152,C$101)</f>
        <v>272.70999999999998</v>
      </c>
      <c r="D52" s="47" cm="1">
        <f t="array" ref="D52">INDEX($D$115:$U$190,$C152,D$101)</f>
        <v>118.804</v>
      </c>
      <c r="E52" s="47" cm="1">
        <f t="array" ref="E52">INDEX($D$115:$U$190,$C152,E$101)</f>
        <v>153.90600000000001</v>
      </c>
      <c r="F52" s="47"/>
      <c r="G52" s="19" t="str" cm="1">
        <f t="array" ref="G52">HYPERLINK(TEXT("#"&amp;INDEX($D$199:$U$274,$C236,C$101),),INDEX($D$199:$U$274,$C236,C$101))</f>
        <v>A126273886R</v>
      </c>
      <c r="H52" s="19" t="str" cm="1">
        <f t="array" ref="H52">HYPERLINK(TEXT("#"&amp;INDEX($D$199:$U$274,$C236,D$101),),INDEX($D$199:$U$274,$C236,D$101))</f>
        <v>A126297214V</v>
      </c>
      <c r="I52" s="19" t="str" cm="1">
        <f t="array" ref="I52">HYPERLINK(TEXT("#"&amp;INDEX($D$199:$U$274,$C236,E$101),),INDEX($D$199:$U$274,$C236,E$101))</f>
        <v>A126285550J</v>
      </c>
    </row>
    <row r="53" spans="1:9">
      <c r="A53" s="46"/>
      <c r="B53" s="46" t="s">
        <v>4319</v>
      </c>
      <c r="C53" s="47" cm="1">
        <f t="array" ref="C53">INDEX($D$115:$U$190,$C153,C$101)</f>
        <v>224.38300000000001</v>
      </c>
      <c r="D53" s="47" cm="1">
        <f t="array" ref="D53">INDEX($D$115:$U$190,$C153,D$101)</f>
        <v>96.808999999999997</v>
      </c>
      <c r="E53" s="47" cm="1">
        <f t="array" ref="E53">INDEX($D$115:$U$190,$C153,E$101)</f>
        <v>127.575</v>
      </c>
      <c r="F53" s="47"/>
      <c r="G53" s="19" t="str" cm="1">
        <f t="array" ref="G53">HYPERLINK(TEXT("#"&amp;INDEX($D$199:$U$274,$C237,C$101),),INDEX($D$199:$U$274,$C237,C$101))</f>
        <v>A126273706V</v>
      </c>
      <c r="H53" s="19" t="str" cm="1">
        <f t="array" ref="H53">HYPERLINK(TEXT("#"&amp;INDEX($D$199:$U$274,$C237,D$101),),INDEX($D$199:$U$274,$C237,D$101))</f>
        <v>A126297034K</v>
      </c>
      <c r="I53" s="19" t="str" cm="1">
        <f t="array" ref="I53">HYPERLINK(TEXT("#"&amp;INDEX($D$199:$U$274,$C237,E$101),),INDEX($D$199:$U$274,$C237,E$101))</f>
        <v>A126285370X</v>
      </c>
    </row>
    <row r="54" spans="1:9">
      <c r="A54" s="45" t="s">
        <v>4320</v>
      </c>
      <c r="B54" s="46"/>
      <c r="C54" s="47"/>
      <c r="D54" s="47"/>
      <c r="E54" s="47"/>
      <c r="F54" s="47"/>
      <c r="G54" s="19"/>
      <c r="H54" s="19"/>
      <c r="I54" s="19"/>
    </row>
    <row r="55" spans="1:9">
      <c r="A55" s="46"/>
      <c r="B55" s="46" t="s">
        <v>4321</v>
      </c>
      <c r="C55" s="47" cm="1">
        <f t="array" ref="C55">INDEX($D$115:$U$190,$C155,C$101)</f>
        <v>6286.0910000000003</v>
      </c>
      <c r="D55" s="47" cm="1">
        <f t="array" ref="D55">INDEX($D$115:$U$190,$C155,D$101)</f>
        <v>3255.7979999999998</v>
      </c>
      <c r="E55" s="47" cm="1">
        <f t="array" ref="E55">INDEX($D$115:$U$190,$C155,E$101)</f>
        <v>3030.2930000000001</v>
      </c>
      <c r="F55" s="47"/>
      <c r="G55" s="19" t="str" cm="1">
        <f t="array" ref="G55">HYPERLINK(TEXT("#"&amp;INDEX($D$199:$U$274,$C239,C$101),),INDEX($D$199:$U$274,$C239,C$101))</f>
        <v>A126273766W</v>
      </c>
      <c r="H55" s="19" t="str" cm="1">
        <f t="array" ref="H55">HYPERLINK(TEXT("#"&amp;INDEX($D$199:$U$274,$C239,D$101),),INDEX($D$199:$U$274,$C239,D$101))</f>
        <v>A126297094L</v>
      </c>
      <c r="I55" s="19" t="str" cm="1">
        <f t="array" ref="I55">HYPERLINK(TEXT("#"&amp;INDEX($D$199:$U$274,$C239,E$101),),INDEX($D$199:$U$274,$C239,E$101))</f>
        <v>A126285430R</v>
      </c>
    </row>
    <row r="56" spans="1:9">
      <c r="A56" s="46"/>
      <c r="B56" s="46" t="s">
        <v>4322</v>
      </c>
      <c r="C56" s="47" cm="1">
        <f t="array" ref="C56">INDEX($D$115:$U$190,$C156,C$101)</f>
        <v>582.54899999999998</v>
      </c>
      <c r="D56" s="47" cm="1">
        <f t="array" ref="D56">INDEX($D$115:$U$190,$C156,D$101)</f>
        <v>224.67</v>
      </c>
      <c r="E56" s="47" cm="1">
        <f t="array" ref="E56">INDEX($D$115:$U$190,$C156,E$101)</f>
        <v>357.87900000000002</v>
      </c>
      <c r="F56" s="47"/>
      <c r="G56" s="19" t="str" cm="1">
        <f t="array" ref="G56">HYPERLINK(TEXT("#"&amp;INDEX($D$199:$U$274,$C240,C$101),),INDEX($D$199:$U$274,$C240,C$101))</f>
        <v>A126273818L</v>
      </c>
      <c r="H56" s="19" t="str" cm="1">
        <f t="array" ref="H56">HYPERLINK(TEXT("#"&amp;INDEX($D$199:$U$274,$C240,D$101),),INDEX($D$199:$U$274,$C240,D$101))</f>
        <v>A126297146C</v>
      </c>
      <c r="I56" s="19" t="str" cm="1">
        <f t="array" ref="I56">HYPERLINK(TEXT("#"&amp;INDEX($D$199:$U$274,$C240,E$101),),INDEX($D$199:$U$274,$C240,E$101))</f>
        <v>A126285482T</v>
      </c>
    </row>
    <row r="57" spans="1:9">
      <c r="A57" s="46"/>
      <c r="B57" s="50" t="s">
        <v>4323</v>
      </c>
      <c r="C57" s="47" cm="1">
        <f t="array" ref="C57">INDEX($D$115:$U$190,$C157,C$101)</f>
        <v>171.83699999999999</v>
      </c>
      <c r="D57" s="47" cm="1">
        <f t="array" ref="D57">INDEX($D$115:$U$190,$C157,D$101)</f>
        <v>94.930999999999997</v>
      </c>
      <c r="E57" s="47" cm="1">
        <f t="array" ref="E57">INDEX($D$115:$U$190,$C157,E$101)</f>
        <v>76.906000000000006</v>
      </c>
      <c r="F57" s="47"/>
      <c r="G57" s="19" t="str" cm="1">
        <f t="array" ref="G57">HYPERLINK(TEXT("#"&amp;INDEX($D$199:$U$274,$C241,C$101),),INDEX($D$199:$U$274,$C241,C$101))</f>
        <v>A126273898X</v>
      </c>
      <c r="H57" s="19" t="str" cm="1">
        <f t="array" ref="H57">HYPERLINK(TEXT("#"&amp;INDEX($D$199:$U$274,$C241,D$101),),INDEX($D$199:$U$274,$C241,D$101))</f>
        <v>A126297226C</v>
      </c>
      <c r="I57" s="19" t="str" cm="1">
        <f t="array" ref="I57">HYPERLINK(TEXT("#"&amp;INDEX($D$199:$U$274,$C241,E$101),),INDEX($D$199:$U$274,$C241,E$101))</f>
        <v>A126285562T</v>
      </c>
    </row>
    <row r="58" spans="1:9">
      <c r="A58" s="46"/>
      <c r="B58" s="50" t="s">
        <v>4324</v>
      </c>
      <c r="C58" s="47" cm="1">
        <f t="array" ref="C58">INDEX($D$115:$U$190,$C158,C$101)</f>
        <v>192.452</v>
      </c>
      <c r="D58" s="47" cm="1">
        <f t="array" ref="D58">INDEX($D$115:$U$190,$C158,D$101)</f>
        <v>79.361000000000004</v>
      </c>
      <c r="E58" s="47" cm="1">
        <f t="array" ref="E58">INDEX($D$115:$U$190,$C158,E$101)</f>
        <v>113.09099999999999</v>
      </c>
      <c r="F58" s="47"/>
      <c r="G58" s="19" t="str" cm="1">
        <f t="array" ref="G58">HYPERLINK(TEXT("#"&amp;INDEX($D$199:$U$274,$C242,C$101),),INDEX($D$199:$U$274,$C242,C$101))</f>
        <v>A126273710K</v>
      </c>
      <c r="H58" s="19" t="str" cm="1">
        <f t="array" ref="H58">HYPERLINK(TEXT("#"&amp;INDEX($D$199:$U$274,$C242,D$101),),INDEX($D$199:$U$274,$C242,D$101))</f>
        <v>A126297038V</v>
      </c>
      <c r="I58" s="19" t="str" cm="1">
        <f t="array" ref="I58">HYPERLINK(TEXT("#"&amp;INDEX($D$199:$U$274,$C242,E$101),),INDEX($D$199:$U$274,$C242,E$101))</f>
        <v>A126285374J</v>
      </c>
    </row>
    <row r="59" spans="1:9">
      <c r="A59" s="46"/>
      <c r="B59" s="50" t="s">
        <v>4325</v>
      </c>
      <c r="C59" s="47" cm="1">
        <f t="array" ref="C59">INDEX($D$115:$U$190,$C159,C$101)</f>
        <v>218.25899999999999</v>
      </c>
      <c r="D59" s="47" cm="1">
        <f t="array" ref="D59">INDEX($D$115:$U$190,$C159,D$101)</f>
        <v>50.378</v>
      </c>
      <c r="E59" s="47" cm="1">
        <f t="array" ref="E59">INDEX($D$115:$U$190,$C159,E$101)</f>
        <v>167.88200000000001</v>
      </c>
      <c r="F59" s="47"/>
      <c r="G59" s="19" t="str" cm="1">
        <f t="array" ref="G59">HYPERLINK(TEXT("#"&amp;INDEX($D$199:$U$274,$C243,C$101),),INDEX($D$199:$U$274,$C243,C$101))</f>
        <v>A126273850L</v>
      </c>
      <c r="H59" s="19" t="str" cm="1">
        <f t="array" ref="H59">HYPERLINK(TEXT("#"&amp;INDEX($D$199:$U$274,$C243,D$101),),INDEX($D$199:$U$274,$C243,D$101))</f>
        <v>A126297178W</v>
      </c>
      <c r="I59" s="19" t="str" cm="1">
        <f t="array" ref="I59">HYPERLINK(TEXT("#"&amp;INDEX($D$199:$U$274,$C243,E$101),),INDEX($D$199:$U$274,$C243,E$101))</f>
        <v>A126285514X</v>
      </c>
    </row>
    <row r="60" spans="1:9">
      <c r="A60" s="46"/>
      <c r="B60" s="46" t="s">
        <v>4326</v>
      </c>
      <c r="C60" s="47" cm="1">
        <f t="array" ref="C60">INDEX($D$115:$U$190,$C160,C$101)</f>
        <v>452.52100000000002</v>
      </c>
      <c r="D60" s="47" cm="1">
        <f t="array" ref="D60">INDEX($D$115:$U$190,$C160,D$101)</f>
        <v>174.803</v>
      </c>
      <c r="E60" s="47" cm="1">
        <f t="array" ref="E60">INDEX($D$115:$U$190,$C160,E$101)</f>
        <v>277.71800000000002</v>
      </c>
      <c r="F60" s="47"/>
      <c r="G60" s="19" t="str" cm="1">
        <f t="array" ref="G60">HYPERLINK(TEXT("#"&amp;INDEX($D$199:$U$274,$C244,C$101),),INDEX($D$199:$U$274,$C244,C$101))</f>
        <v>A126273854W</v>
      </c>
      <c r="H60" s="19" t="str" cm="1">
        <f t="array" ref="H60">HYPERLINK(TEXT("#"&amp;INDEX($D$199:$U$274,$C244,D$101),),INDEX($D$199:$U$274,$C244,D$101))</f>
        <v>A126297182L</v>
      </c>
      <c r="I60" s="19" t="str" cm="1">
        <f t="array" ref="I60">HYPERLINK(TEXT("#"&amp;INDEX($D$199:$U$274,$C244,E$101),),INDEX($D$199:$U$274,$C244,E$101))</f>
        <v>A126285518J</v>
      </c>
    </row>
    <row r="61" spans="1:9">
      <c r="A61" s="46"/>
      <c r="B61" s="50" t="s">
        <v>4327</v>
      </c>
      <c r="C61" s="47" cm="1">
        <f t="array" ref="C61">INDEX($D$115:$U$190,$C161,C$101)</f>
        <v>130.749</v>
      </c>
      <c r="D61" s="47" cm="1">
        <f t="array" ref="D61">INDEX($D$115:$U$190,$C161,D$101)</f>
        <v>85.510999999999996</v>
      </c>
      <c r="E61" s="47" cm="1">
        <f t="array" ref="E61">INDEX($D$115:$U$190,$C161,E$101)</f>
        <v>45.238</v>
      </c>
      <c r="F61" s="47"/>
      <c r="G61" s="19" t="str" cm="1">
        <f t="array" ref="G61">HYPERLINK(TEXT("#"&amp;INDEX($D$199:$U$274,$C245,C$101),),INDEX($D$199:$U$274,$C245,C$101))</f>
        <v>A126273742C</v>
      </c>
      <c r="H61" s="19" t="str" cm="1">
        <f t="array" ref="H61">HYPERLINK(TEXT("#"&amp;INDEX($D$199:$U$274,$C245,D$101),),INDEX($D$199:$U$274,$C245,D$101))</f>
        <v>A126297070V</v>
      </c>
      <c r="I61" s="19" t="str" cm="1">
        <f t="array" ref="I61">HYPERLINK(TEXT("#"&amp;INDEX($D$199:$U$274,$C245,E$101),),INDEX($D$199:$U$274,$C245,E$101))</f>
        <v>A126285406R</v>
      </c>
    </row>
    <row r="62" spans="1:9">
      <c r="A62" s="46"/>
      <c r="B62" s="50" t="s">
        <v>4328</v>
      </c>
      <c r="C62" s="47" cm="1">
        <f t="array" ref="C62">INDEX($D$115:$U$190,$C162,C$101)</f>
        <v>156.36799999999999</v>
      </c>
      <c r="D62" s="47" cm="1">
        <f t="array" ref="D62">INDEX($D$115:$U$190,$C162,D$101)</f>
        <v>51.408000000000001</v>
      </c>
      <c r="E62" s="47" cm="1">
        <f t="array" ref="E62">INDEX($D$115:$U$190,$C162,E$101)</f>
        <v>104.96</v>
      </c>
      <c r="F62" s="47"/>
      <c r="G62" s="19" t="str" cm="1">
        <f t="array" ref="G62">HYPERLINK(TEXT("#"&amp;INDEX($D$199:$U$274,$C246,C$101),),INDEX($D$199:$U$274,$C246,C$101))</f>
        <v>A126273714V</v>
      </c>
      <c r="H62" s="19" t="str" cm="1">
        <f t="array" ref="H62">HYPERLINK(TEXT("#"&amp;INDEX($D$199:$U$274,$C246,D$101),),INDEX($D$199:$U$274,$C246,D$101))</f>
        <v>A126297042K</v>
      </c>
      <c r="I62" s="19" t="str" cm="1">
        <f t="array" ref="I62">HYPERLINK(TEXT("#"&amp;INDEX($D$199:$U$274,$C246,E$101),),INDEX($D$199:$U$274,$C246,E$101))</f>
        <v>A126285378T</v>
      </c>
    </row>
    <row r="63" spans="1:9">
      <c r="A63" s="46"/>
      <c r="B63" s="50" t="s">
        <v>4329</v>
      </c>
      <c r="C63" s="47" cm="1">
        <f t="array" ref="C63">INDEX($D$115:$U$190,$C163,C$101)</f>
        <v>165.404</v>
      </c>
      <c r="D63" s="47" cm="1">
        <f t="array" ref="D63">INDEX($D$115:$U$190,$C163,D$101)</f>
        <v>37.884</v>
      </c>
      <c r="E63" s="47" cm="1">
        <f t="array" ref="E63">INDEX($D$115:$U$190,$C163,E$101)</f>
        <v>127.52</v>
      </c>
      <c r="F63" s="47"/>
      <c r="G63" s="19" t="str" cm="1">
        <f t="array" ref="G63">HYPERLINK(TEXT("#"&amp;INDEX($D$199:$U$274,$C247,C$101),),INDEX($D$199:$U$274,$C247,C$101))</f>
        <v>A126273770L</v>
      </c>
      <c r="H63" s="19" t="str" cm="1">
        <f t="array" ref="H63">HYPERLINK(TEXT("#"&amp;INDEX($D$199:$U$274,$C247,D$101),),INDEX($D$199:$U$274,$C247,D$101))</f>
        <v>A126297098W</v>
      </c>
      <c r="I63" s="19" t="str" cm="1">
        <f t="array" ref="I63">HYPERLINK(TEXT("#"&amp;INDEX($D$199:$U$274,$C247,E$101),),INDEX($D$199:$U$274,$C247,E$101))</f>
        <v>A126285434X</v>
      </c>
    </row>
    <row r="64" spans="1:9">
      <c r="A64" s="46"/>
      <c r="B64" s="46" t="s">
        <v>4330</v>
      </c>
      <c r="C64" s="47" cm="1">
        <f t="array" ref="C64">INDEX($D$115:$U$190,$C164,C$101)</f>
        <v>1225.067</v>
      </c>
      <c r="D64" s="47" cm="1">
        <f t="array" ref="D64">INDEX($D$115:$U$190,$C164,D$101)</f>
        <v>623.61300000000006</v>
      </c>
      <c r="E64" s="47" cm="1">
        <f t="array" ref="E64">INDEX($D$115:$U$190,$C164,E$101)</f>
        <v>601.45399999999995</v>
      </c>
      <c r="F64" s="47"/>
      <c r="G64" s="19" t="str" cm="1">
        <f t="array" ref="G64">HYPERLINK(TEXT("#"&amp;INDEX($D$199:$U$274,$C248,C$101),),INDEX($D$199:$U$274,$C248,C$101))</f>
        <v>A126273734C</v>
      </c>
      <c r="H64" s="19" t="str" cm="1">
        <f t="array" ref="H64">HYPERLINK(TEXT("#"&amp;INDEX($D$199:$U$274,$C248,D$101),),INDEX($D$199:$U$274,$C248,D$101))</f>
        <v>A126297062V</v>
      </c>
      <c r="I64" s="19" t="str" cm="1">
        <f t="array" ref="I64">HYPERLINK(TEXT("#"&amp;INDEX($D$199:$U$274,$C248,E$101),),INDEX($D$199:$U$274,$C248,E$101))</f>
        <v>A126285398A</v>
      </c>
    </row>
    <row r="65" spans="1:9">
      <c r="A65" s="45" t="s">
        <v>4331</v>
      </c>
      <c r="B65" s="46"/>
      <c r="C65" s="47"/>
      <c r="D65" s="47"/>
      <c r="E65" s="47"/>
      <c r="F65" s="47"/>
      <c r="G65" s="19"/>
      <c r="H65" s="19"/>
      <c r="I65" s="19"/>
    </row>
    <row r="66" spans="1:9">
      <c r="A66" s="46"/>
      <c r="B66" s="46" t="s">
        <v>4332</v>
      </c>
      <c r="C66" s="47" cm="1">
        <f t="array" ref="C66">INDEX($D$115:$U$190,$C166,C$101)</f>
        <v>1091.0709999999999</v>
      </c>
      <c r="D66" s="47" cm="1">
        <f t="array" ref="D66">INDEX($D$115:$U$190,$C166,D$101)</f>
        <v>563.798</v>
      </c>
      <c r="E66" s="47" cm="1">
        <f t="array" ref="E66">INDEX($D$115:$U$190,$C166,E$101)</f>
        <v>527.27300000000002</v>
      </c>
      <c r="F66" s="47"/>
      <c r="G66" s="19" t="str" cm="1">
        <f t="array" ref="G66">HYPERLINK(TEXT("#"&amp;INDEX($D$199:$U$274,$C250,C$101),),INDEX($D$199:$U$274,$C250,C$101))</f>
        <v>A126273774W</v>
      </c>
      <c r="H66" s="19" t="str" cm="1">
        <f t="array" ref="H66">HYPERLINK(TEXT("#"&amp;INDEX($D$199:$U$274,$C250,D$101),),INDEX($D$199:$U$274,$C250,D$101))</f>
        <v>A126297102A</v>
      </c>
      <c r="I66" s="19" t="str" cm="1">
        <f t="array" ref="I66">HYPERLINK(TEXT("#"&amp;INDEX($D$199:$U$274,$C250,E$101),),INDEX($D$199:$U$274,$C250,E$101))</f>
        <v>A126285438J</v>
      </c>
    </row>
    <row r="67" spans="1:9">
      <c r="A67" s="46"/>
      <c r="B67" s="46" t="s">
        <v>4333</v>
      </c>
      <c r="C67" s="47" cm="1">
        <f t="array" ref="C67">INDEX($D$115:$U$190,$C167,C$101)</f>
        <v>7455.1559999999999</v>
      </c>
      <c r="D67" s="47" cm="1">
        <f t="array" ref="D67">INDEX($D$115:$U$190,$C167,D$101)</f>
        <v>3715.085</v>
      </c>
      <c r="E67" s="47" cm="1">
        <f t="array" ref="E67">INDEX($D$115:$U$190,$C167,E$101)</f>
        <v>3740.0720000000001</v>
      </c>
      <c r="F67" s="47"/>
      <c r="G67" s="19" t="str" cm="1">
        <f t="array" ref="G67">HYPERLINK(TEXT("#"&amp;INDEX($D$199:$U$274,$C251,C$101),),INDEX($D$199:$U$274,$C251,C$101))</f>
        <v>A126273746L</v>
      </c>
      <c r="H67" s="19" t="str" cm="1">
        <f t="array" ref="H67">HYPERLINK(TEXT("#"&amp;INDEX($D$199:$U$274,$C251,D$101),),INDEX($D$199:$U$274,$C251,D$101))</f>
        <v>A126297074C</v>
      </c>
      <c r="I67" s="19" t="str" cm="1">
        <f t="array" ref="I67">HYPERLINK(TEXT("#"&amp;INDEX($D$199:$U$274,$C251,E$101),),INDEX($D$199:$U$274,$C251,E$101))</f>
        <v>A126285410F</v>
      </c>
    </row>
    <row r="68" spans="1:9">
      <c r="A68" s="45" t="s">
        <v>4334</v>
      </c>
      <c r="B68" s="46"/>
      <c r="C68" s="47"/>
      <c r="D68" s="47"/>
      <c r="E68" s="47"/>
      <c r="F68" s="47"/>
      <c r="G68" s="19"/>
      <c r="H68" s="19"/>
      <c r="I68" s="19"/>
    </row>
    <row r="69" spans="1:9">
      <c r="A69" s="46"/>
      <c r="B69" s="46" t="s">
        <v>4335</v>
      </c>
      <c r="C69" s="47" cm="1">
        <f t="array" ref="C69">INDEX($D$115:$U$190,$C169,C$101)</f>
        <v>951.40599999999995</v>
      </c>
      <c r="D69" s="47" cm="1">
        <f t="array" ref="D69">INDEX($D$115:$U$190,$C169,D$101)</f>
        <v>449.17099999999999</v>
      </c>
      <c r="E69" s="47" cm="1">
        <f t="array" ref="E69">INDEX($D$115:$U$190,$C169,E$101)</f>
        <v>502.23500000000001</v>
      </c>
      <c r="F69" s="47"/>
      <c r="G69" s="19" t="str" cm="1">
        <f t="array" ref="G69">HYPERLINK(TEXT("#"&amp;INDEX($D$199:$U$274,$C253,C$101),),INDEX($D$199:$U$274,$C253,C$101))</f>
        <v>A126273778F</v>
      </c>
      <c r="H69" s="19" t="str" cm="1">
        <f t="array" ref="H69">HYPERLINK(TEXT("#"&amp;INDEX($D$199:$U$274,$C253,D$101),),INDEX($D$199:$U$274,$C253,D$101))</f>
        <v>A126297106K</v>
      </c>
      <c r="I69" s="19" t="str" cm="1">
        <f t="array" ref="I69">HYPERLINK(TEXT("#"&amp;INDEX($D$199:$U$274,$C253,E$101),),INDEX($D$199:$U$274,$C253,E$101))</f>
        <v>A126285442X</v>
      </c>
    </row>
    <row r="70" spans="1:9">
      <c r="A70" s="46"/>
      <c r="B70" s="46" t="s">
        <v>4336</v>
      </c>
      <c r="C70" s="47" cm="1">
        <f t="array" ref="C70">INDEX($D$115:$U$190,$C170,C$101)</f>
        <v>7594.8209999999999</v>
      </c>
      <c r="D70" s="47" cm="1">
        <f t="array" ref="D70">INDEX($D$115:$U$190,$C170,D$101)</f>
        <v>3829.712</v>
      </c>
      <c r="E70" s="47" cm="1">
        <f t="array" ref="E70">INDEX($D$115:$U$190,$C170,E$101)</f>
        <v>3765.1089999999999</v>
      </c>
      <c r="F70" s="47"/>
      <c r="G70" s="19" t="str" cm="1">
        <f t="array" ref="G70">HYPERLINK(TEXT("#"&amp;INDEX($D$199:$U$274,$C254,C$101),),INDEX($D$199:$U$274,$C254,C$101))</f>
        <v>A126273822C</v>
      </c>
      <c r="H70" s="19" t="str" cm="1">
        <f t="array" ref="H70">HYPERLINK(TEXT("#"&amp;INDEX($D$199:$U$274,$C254,D$101),),INDEX($D$199:$U$274,$C254,D$101))</f>
        <v>A126297150V</v>
      </c>
      <c r="I70" s="19" t="str" cm="1">
        <f t="array" ref="I70">HYPERLINK(TEXT("#"&amp;INDEX($D$199:$U$274,$C254,E$101),),INDEX($D$199:$U$274,$C254,E$101))</f>
        <v>A126285486A</v>
      </c>
    </row>
    <row r="71" spans="1:9">
      <c r="A71" s="45" t="s">
        <v>4337</v>
      </c>
      <c r="B71" s="46"/>
      <c r="C71" s="47"/>
      <c r="D71" s="47"/>
      <c r="E71" s="47"/>
      <c r="F71" s="47"/>
      <c r="G71" s="19"/>
      <c r="H71" s="19"/>
      <c r="I71" s="19"/>
    </row>
    <row r="72" spans="1:9">
      <c r="A72" s="46"/>
      <c r="B72" s="46" t="s">
        <v>4338</v>
      </c>
      <c r="C72" s="47" cm="1">
        <f t="array" ref="C72">INDEX($D$115:$U$190,$C172,C$101)</f>
        <v>1514.163</v>
      </c>
      <c r="D72" s="47" cm="1">
        <f t="array" ref="D72">INDEX($D$115:$U$190,$C172,D$101)</f>
        <v>748.702</v>
      </c>
      <c r="E72" s="47" cm="1">
        <f t="array" ref="E72">INDEX($D$115:$U$190,$C172,E$101)</f>
        <v>765.46199999999999</v>
      </c>
      <c r="F72" s="47"/>
      <c r="G72" s="19" t="str" cm="1">
        <f t="array" ref="G72">HYPERLINK(TEXT("#"&amp;INDEX($D$199:$U$274,$C256,C$101),),INDEX($D$199:$U$274,$C256,C$101))</f>
        <v>A126273782W</v>
      </c>
      <c r="H72" s="19" t="str" cm="1">
        <f t="array" ref="H72">HYPERLINK(TEXT("#"&amp;INDEX($D$199:$U$274,$C256,D$101),),INDEX($D$199:$U$274,$C256,D$101))</f>
        <v>A126297110A</v>
      </c>
      <c r="I72" s="19" t="str" cm="1">
        <f t="array" ref="I72">HYPERLINK(TEXT("#"&amp;INDEX($D$199:$U$274,$C256,E$101),),INDEX($D$199:$U$274,$C256,E$101))</f>
        <v>A126285446J</v>
      </c>
    </row>
    <row r="73" spans="1:9">
      <c r="A73" s="46"/>
      <c r="B73" s="50" t="s">
        <v>4339</v>
      </c>
      <c r="C73" s="47" cm="1">
        <f t="array" ref="C73">INDEX($D$115:$U$190,$C173,C$101)</f>
        <v>528.31399999999996</v>
      </c>
      <c r="D73" s="47" cm="1">
        <f t="array" ref="D73">INDEX($D$115:$U$190,$C173,D$101)</f>
        <v>264.267</v>
      </c>
      <c r="E73" s="47" cm="1">
        <f t="array" ref="E73">INDEX($D$115:$U$190,$C173,E$101)</f>
        <v>264.04700000000003</v>
      </c>
      <c r="F73" s="47"/>
      <c r="G73" s="19" t="str" cm="1">
        <f t="array" ref="G73">HYPERLINK(TEXT("#"&amp;INDEX($D$199:$U$274,$C257,C$101),),INDEX($D$199:$U$274,$C257,C$101))</f>
        <v>A126273750C</v>
      </c>
      <c r="H73" s="19" t="str" cm="1">
        <f t="array" ref="H73">HYPERLINK(TEXT("#"&amp;INDEX($D$199:$U$274,$C257,D$101),),INDEX($D$199:$U$274,$C257,D$101))</f>
        <v>A126297078L</v>
      </c>
      <c r="I73" s="19" t="str" cm="1">
        <f t="array" ref="I73">HYPERLINK(TEXT("#"&amp;INDEX($D$199:$U$274,$C257,E$101),),INDEX($D$199:$U$274,$C257,E$101))</f>
        <v>A126285414R</v>
      </c>
    </row>
    <row r="74" spans="1:9">
      <c r="A74" s="46"/>
      <c r="B74" s="50" t="s">
        <v>4340</v>
      </c>
      <c r="C74" s="47" cm="1">
        <f t="array" ref="C74">INDEX($D$115:$U$190,$C174,C$101)</f>
        <v>562.75699999999995</v>
      </c>
      <c r="D74" s="47" cm="1">
        <f t="array" ref="D74">INDEX($D$115:$U$190,$C174,D$101)</f>
        <v>299.53100000000001</v>
      </c>
      <c r="E74" s="47" cm="1">
        <f t="array" ref="E74">INDEX($D$115:$U$190,$C174,E$101)</f>
        <v>263.226</v>
      </c>
      <c r="F74" s="47"/>
      <c r="G74" s="19" t="str" cm="1">
        <f t="array" ref="G74">HYPERLINK(TEXT("#"&amp;INDEX($D$199:$U$274,$C258,C$101),),INDEX($D$199:$U$274,$C258,C$101))</f>
        <v>A126273858F</v>
      </c>
      <c r="H74" s="19" t="str" cm="1">
        <f t="array" ref="H74">HYPERLINK(TEXT("#"&amp;INDEX($D$199:$U$274,$C258,D$101),),INDEX($D$199:$U$274,$C258,D$101))</f>
        <v>A126297186W</v>
      </c>
      <c r="I74" s="19" t="str" cm="1">
        <f t="array" ref="I74">HYPERLINK(TEXT("#"&amp;INDEX($D$199:$U$274,$C258,E$101),),INDEX($D$199:$U$274,$C258,E$101))</f>
        <v>A126285522X</v>
      </c>
    </row>
    <row r="75" spans="1:9">
      <c r="A75" s="46"/>
      <c r="B75" s="50" t="s">
        <v>4341</v>
      </c>
      <c r="C75" s="47" cm="1">
        <f t="array" ref="C75">INDEX($D$115:$U$190,$C175,C$101)</f>
        <v>423.09199999999998</v>
      </c>
      <c r="D75" s="47" cm="1">
        <f t="array" ref="D75">INDEX($D$115:$U$190,$C175,D$101)</f>
        <v>184.90299999999999</v>
      </c>
      <c r="E75" s="47" cm="1">
        <f t="array" ref="E75">INDEX($D$115:$U$190,$C175,E$101)</f>
        <v>238.18899999999999</v>
      </c>
      <c r="F75" s="47"/>
      <c r="G75" s="19" t="str" cm="1">
        <f t="array" ref="G75">HYPERLINK(TEXT("#"&amp;INDEX($D$199:$U$274,$C259,C$101),),INDEX($D$199:$U$274,$C259,C$101))</f>
        <v>A126273826L</v>
      </c>
      <c r="H75" s="19" t="str" cm="1">
        <f t="array" ref="H75">HYPERLINK(TEXT("#"&amp;INDEX($D$199:$U$274,$C259,D$101),),INDEX($D$199:$U$274,$C259,D$101))</f>
        <v>A126297154C</v>
      </c>
      <c r="I75" s="19" t="str" cm="1">
        <f t="array" ref="I75">HYPERLINK(TEXT("#"&amp;INDEX($D$199:$U$274,$C259,E$101),),INDEX($D$199:$U$274,$C259,E$101))</f>
        <v>A126285490T</v>
      </c>
    </row>
    <row r="76" spans="1:9">
      <c r="A76" s="46"/>
      <c r="B76" s="46" t="s">
        <v>4342</v>
      </c>
      <c r="C76" s="47" cm="1">
        <f t="array" ref="C76">INDEX($D$115:$U$190,$C176,C$101)</f>
        <v>7032.0640000000003</v>
      </c>
      <c r="D76" s="47" cm="1">
        <f t="array" ref="D76">INDEX($D$115:$U$190,$C176,D$101)</f>
        <v>3530.181</v>
      </c>
      <c r="E76" s="47" cm="1">
        <f t="array" ref="E76">INDEX($D$115:$U$190,$C176,E$101)</f>
        <v>3501.8829999999998</v>
      </c>
      <c r="F76" s="47"/>
      <c r="G76" s="19" t="str" cm="1">
        <f t="array" ref="G76">HYPERLINK(TEXT("#"&amp;INDEX($D$199:$U$274,$C260,C$101),),INDEX($D$199:$U$274,$C260,C$101))</f>
        <v>A126273830C</v>
      </c>
      <c r="H76" s="19" t="str" cm="1">
        <f t="array" ref="H76">HYPERLINK(TEXT("#"&amp;INDEX($D$199:$U$274,$C260,D$101),),INDEX($D$199:$U$274,$C260,D$101))</f>
        <v>A126297158L</v>
      </c>
      <c r="I76" s="19" t="str" cm="1">
        <f t="array" ref="I76">HYPERLINK(TEXT("#"&amp;INDEX($D$199:$U$274,$C260,E$101),),INDEX($D$199:$U$274,$C260,E$101))</f>
        <v>A126285494A</v>
      </c>
    </row>
    <row r="77" spans="1:9">
      <c r="A77" s="45" t="s">
        <v>4289</v>
      </c>
      <c r="B77" s="46"/>
      <c r="C77" s="48" cm="1">
        <f t="array" ref="C77">INDEX($D$115:$U$190,$C177,C$101)</f>
        <v>8546.2270000000008</v>
      </c>
      <c r="D77" s="48" cm="1">
        <f t="array" ref="D77">INDEX($D$115:$U$190,$C177,D$101)</f>
        <v>4278.8829999999998</v>
      </c>
      <c r="E77" s="48" cm="1">
        <f t="array" ref="E77">INDEX($D$115:$U$190,$C177,E$101)</f>
        <v>4267.3450000000003</v>
      </c>
      <c r="F77" s="47"/>
      <c r="G77" s="19" t="str" cm="1">
        <f t="array" ref="G77">HYPERLINK(TEXT("#"&amp;INDEX($D$199:$U$274,$C261,C$101),),INDEX($D$199:$U$274,$C261,C$101))</f>
        <v>A126273702K</v>
      </c>
      <c r="H77" s="19" t="str" cm="1">
        <f t="array" ref="H77">HYPERLINK(TEXT("#"&amp;INDEX($D$199:$U$274,$C261,D$101),),INDEX($D$199:$U$274,$C261,D$101))</f>
        <v>A126297030A</v>
      </c>
      <c r="I77" s="19" t="str" cm="1">
        <f t="array" ref="I77">HYPERLINK(TEXT("#"&amp;INDEX($D$199:$U$274,$C261,E$101),),INDEX($D$199:$U$274,$C261,E$101))</f>
        <v>A126285366J</v>
      </c>
    </row>
    <row r="78" spans="1:9">
      <c r="A78" s="42" t="s">
        <v>4343</v>
      </c>
      <c r="B78" s="43"/>
      <c r="C78" s="43"/>
      <c r="D78" s="43"/>
      <c r="E78" s="43"/>
      <c r="F78" s="47"/>
      <c r="G78" s="43"/>
      <c r="H78" s="43"/>
      <c r="I78" s="43"/>
    </row>
    <row r="79" spans="1:9">
      <c r="A79" s="45" t="s">
        <v>4344</v>
      </c>
      <c r="B79" s="46"/>
      <c r="C79" s="47"/>
      <c r="D79" s="47"/>
      <c r="E79" s="47"/>
      <c r="F79" s="47"/>
      <c r="G79" s="19"/>
      <c r="H79" s="19"/>
      <c r="I79" s="19"/>
    </row>
    <row r="80" spans="1:9">
      <c r="A80" s="46"/>
      <c r="B80" s="46" t="s">
        <v>4345</v>
      </c>
      <c r="C80" s="47" cm="1">
        <f t="array" ref="C80">INDEX($D$115:$U$190,$C180,C$101)</f>
        <v>1144.7560000000001</v>
      </c>
      <c r="D80" s="47" cm="1">
        <f t="array" ref="D80">INDEX($D$115:$U$190,$C180,D$101)</f>
        <v>769.82799999999997</v>
      </c>
      <c r="E80" s="47" cm="1">
        <f t="array" ref="E80">INDEX($D$115:$U$190,$C180,E$101)</f>
        <v>374.92700000000002</v>
      </c>
      <c r="F80" s="47"/>
      <c r="G80" s="19" t="str" cm="1">
        <f t="array" ref="G80">HYPERLINK(TEXT("#"&amp;INDEX($D$199:$U$274,$C264,C$101),),INDEX($D$199:$U$274,$C264,C$101))</f>
        <v>A126273718C</v>
      </c>
      <c r="H80" s="19" t="str" cm="1">
        <f t="array" ref="H80">HYPERLINK(TEXT("#"&amp;INDEX($D$199:$U$274,$C264,D$101),),INDEX($D$199:$U$274,$C264,D$101))</f>
        <v>A126297046V</v>
      </c>
      <c r="I80" s="19" t="str" cm="1">
        <f t="array" ref="I80">HYPERLINK(TEXT("#"&amp;INDEX($D$199:$U$274,$C264,E$101),),INDEX($D$199:$U$274,$C264,E$101))</f>
        <v>A126285382J</v>
      </c>
    </row>
    <row r="81" spans="1:20">
      <c r="A81" s="46"/>
      <c r="B81" s="46" t="s">
        <v>4346</v>
      </c>
      <c r="C81" s="47" cm="1">
        <f t="array" ref="C81">INDEX($D$115:$U$190,$C181,C$101)</f>
        <v>138.488</v>
      </c>
      <c r="D81" s="47" cm="1">
        <f t="array" ref="D81">INDEX($D$115:$U$190,$C181,D$101)</f>
        <v>79.36</v>
      </c>
      <c r="E81" s="47" cm="1">
        <f t="array" ref="E81">INDEX($D$115:$U$190,$C181,E$101)</f>
        <v>59.128</v>
      </c>
      <c r="F81" s="47"/>
      <c r="G81" s="19" t="str" cm="1">
        <f t="array" ref="G81">HYPERLINK(TEXT("#"&amp;INDEX($D$199:$U$274,$C265,C$101),),INDEX($D$199:$U$274,$C265,C$101))</f>
        <v>A126273786F</v>
      </c>
      <c r="H81" s="19" t="str" cm="1">
        <f t="array" ref="H81">HYPERLINK(TEXT("#"&amp;INDEX($D$199:$U$274,$C265,D$101),),INDEX($D$199:$U$274,$C265,D$101))</f>
        <v>A126297114K</v>
      </c>
      <c r="I81" s="19" t="str" cm="1">
        <f t="array" ref="I81">HYPERLINK(TEXT("#"&amp;INDEX($D$199:$U$274,$C265,E$101),),INDEX($D$199:$U$274,$C265,E$101))</f>
        <v>A126285450X</v>
      </c>
    </row>
    <row r="82" spans="1:20">
      <c r="A82" s="46"/>
      <c r="B82" s="50" t="s">
        <v>4323</v>
      </c>
      <c r="C82" s="47" cm="1">
        <f t="array" ref="C82">INDEX($D$115:$U$190,$C182,C$101)</f>
        <v>45.341999999999999</v>
      </c>
      <c r="D82" s="47" cm="1">
        <f t="array" ref="D82">INDEX($D$115:$U$190,$C182,D$101)</f>
        <v>30.423999999999999</v>
      </c>
      <c r="E82" s="47" cm="1">
        <f t="array" ref="E82">INDEX($D$115:$U$190,$C182,E$101)</f>
        <v>14.917999999999999</v>
      </c>
      <c r="F82" s="47"/>
      <c r="G82" s="19" t="str" cm="1">
        <f t="array" ref="G82">HYPERLINK(TEXT("#"&amp;INDEX($D$199:$U$274,$C266,C$101),),INDEX($D$199:$U$274,$C266,C$101))</f>
        <v>A126273738L</v>
      </c>
      <c r="H82" s="19" t="str" cm="1">
        <f t="array" ref="H82">HYPERLINK(TEXT("#"&amp;INDEX($D$199:$U$274,$C266,D$101),),INDEX($D$199:$U$274,$C266,D$101))</f>
        <v>A126297066C</v>
      </c>
      <c r="I82" s="19" t="str" cm="1">
        <f t="array" ref="I82">HYPERLINK(TEXT("#"&amp;INDEX($D$199:$U$274,$C266,E$101),),INDEX($D$199:$U$274,$C266,E$101))</f>
        <v>A126285402F</v>
      </c>
    </row>
    <row r="83" spans="1:20">
      <c r="A83" s="46"/>
      <c r="B83" s="50" t="s">
        <v>4324</v>
      </c>
      <c r="C83" s="47" cm="1">
        <f t="array" ref="C83">INDEX($D$115:$U$190,$C183,C$101)</f>
        <v>46.323</v>
      </c>
      <c r="D83" s="47" cm="1">
        <f t="array" ref="D83">INDEX($D$115:$U$190,$C183,D$101)</f>
        <v>30.143999999999998</v>
      </c>
      <c r="E83" s="47" cm="1">
        <f t="array" ref="E83">INDEX($D$115:$U$190,$C183,E$101)</f>
        <v>16.178999999999998</v>
      </c>
      <c r="F83" s="47"/>
      <c r="G83" s="19" t="str" cm="1">
        <f t="array" ref="G83">HYPERLINK(TEXT("#"&amp;INDEX($D$199:$U$274,$C267,C$101),),INDEX($D$199:$U$274,$C267,C$101))</f>
        <v>A126273834L</v>
      </c>
      <c r="H83" s="19" t="str" cm="1">
        <f t="array" ref="H83">HYPERLINK(TEXT("#"&amp;INDEX($D$199:$U$274,$C267,D$101),),INDEX($D$199:$U$274,$C267,D$101))</f>
        <v>A126297162C</v>
      </c>
      <c r="I83" s="19" t="str" cm="1">
        <f t="array" ref="I83">HYPERLINK(TEXT("#"&amp;INDEX($D$199:$U$274,$C267,E$101),),INDEX($D$199:$U$274,$C267,E$101))</f>
        <v>A126285498K</v>
      </c>
    </row>
    <row r="84" spans="1:20">
      <c r="A84" s="46"/>
      <c r="B84" s="50" t="s">
        <v>4325</v>
      </c>
      <c r="C84" s="47" cm="1">
        <f t="array" ref="C84">INDEX($D$115:$U$190,$C184,C$101)</f>
        <v>46.823</v>
      </c>
      <c r="D84" s="47" cm="1">
        <f t="array" ref="D84">INDEX($D$115:$U$190,$C184,D$101)</f>
        <v>18.791</v>
      </c>
      <c r="E84" s="47" cm="1">
        <f t="array" ref="E84">INDEX($D$115:$U$190,$C184,E$101)</f>
        <v>28.032</v>
      </c>
      <c r="F84" s="47"/>
      <c r="G84" s="19" t="str" cm="1">
        <f t="array" ref="G84">HYPERLINK(TEXT("#"&amp;INDEX($D$199:$U$274,$C268,C$101),),INDEX($D$199:$U$274,$C268,C$101))</f>
        <v>A126273838W</v>
      </c>
      <c r="H84" s="19" t="str" cm="1">
        <f t="array" ref="H84">HYPERLINK(TEXT("#"&amp;INDEX($D$199:$U$274,$C268,D$101),),INDEX($D$199:$U$274,$C268,D$101))</f>
        <v>A126297166L</v>
      </c>
      <c r="I84" s="19" t="str" cm="1">
        <f t="array" ref="I84">HYPERLINK(TEXT("#"&amp;INDEX($D$199:$U$274,$C268,E$101),),INDEX($D$199:$U$274,$C268,E$101))</f>
        <v>A126285502R</v>
      </c>
    </row>
    <row r="85" spans="1:20">
      <c r="A85" s="46"/>
      <c r="B85" s="46" t="s">
        <v>4347</v>
      </c>
      <c r="C85" s="47" cm="1">
        <f t="array" ref="C85">INDEX($D$115:$U$190,$C185,C$101)</f>
        <v>119.688</v>
      </c>
      <c r="D85" s="47" cm="1">
        <f t="array" ref="D85">INDEX($D$115:$U$190,$C185,D$101)</f>
        <v>67.093999999999994</v>
      </c>
      <c r="E85" s="47" cm="1">
        <f t="array" ref="E85">INDEX($D$115:$U$190,$C185,E$101)</f>
        <v>52.594000000000001</v>
      </c>
      <c r="F85" s="47"/>
      <c r="G85" s="19" t="str" cm="1">
        <f t="array" ref="G85">HYPERLINK(TEXT("#"&amp;INDEX($D$199:$U$274,$C269,C$101),),INDEX($D$199:$U$274,$C269,C$101))</f>
        <v>A126273754L</v>
      </c>
      <c r="H85" s="19" t="str" cm="1">
        <f t="array" ref="H85">HYPERLINK(TEXT("#"&amp;INDEX($D$199:$U$274,$C269,D$101),),INDEX($D$199:$U$274,$C269,D$101))</f>
        <v>A126297082C</v>
      </c>
      <c r="I85" s="19" t="str" cm="1">
        <f t="array" ref="I85">HYPERLINK(TEXT("#"&amp;INDEX($D$199:$U$274,$C269,E$101),),INDEX($D$199:$U$274,$C269,E$101))</f>
        <v>A126285418X</v>
      </c>
    </row>
    <row r="86" spans="1:20">
      <c r="A86" s="46"/>
      <c r="B86" s="50" t="s">
        <v>4327</v>
      </c>
      <c r="C86" s="47" cm="1">
        <f t="array" ref="C86">INDEX($D$115:$U$190,$C186,C$101)</f>
        <v>43.838000000000001</v>
      </c>
      <c r="D86" s="47" cm="1">
        <f t="array" ref="D86">INDEX($D$115:$U$190,$C186,D$101)</f>
        <v>31.405999999999999</v>
      </c>
      <c r="E86" s="47" cm="1">
        <f t="array" ref="E86">INDEX($D$115:$U$190,$C186,E$101)</f>
        <v>12.432</v>
      </c>
      <c r="F86" s="47"/>
      <c r="G86" s="19" t="str" cm="1">
        <f t="array" ref="G86">HYPERLINK(TEXT("#"&amp;INDEX($D$199:$U$274,$C270,C$101),),INDEX($D$199:$U$274,$C270,C$101))</f>
        <v>A126273722V</v>
      </c>
      <c r="H86" s="19" t="str" cm="1">
        <f t="array" ref="H86">HYPERLINK(TEXT("#"&amp;INDEX($D$199:$U$274,$C270,D$101),),INDEX($D$199:$U$274,$C270,D$101))</f>
        <v>A126297050K</v>
      </c>
      <c r="I86" s="19" t="str" cm="1">
        <f t="array" ref="I86">HYPERLINK(TEXT("#"&amp;INDEX($D$199:$U$274,$C270,E$101),),INDEX($D$199:$U$274,$C270,E$101))</f>
        <v>A126285386T</v>
      </c>
    </row>
    <row r="87" spans="1:20">
      <c r="A87" s="46"/>
      <c r="B87" s="50" t="s">
        <v>4328</v>
      </c>
      <c r="C87" s="47" cm="1">
        <f t="array" ref="C87">INDEX($D$115:$U$190,$C187,C$101)</f>
        <v>37.164999999999999</v>
      </c>
      <c r="D87" s="47" cm="1">
        <f t="array" ref="D87">INDEX($D$115:$U$190,$C187,D$101)</f>
        <v>21.878</v>
      </c>
      <c r="E87" s="47" cm="1">
        <f t="array" ref="E87">INDEX($D$115:$U$190,$C187,E$101)</f>
        <v>15.287000000000001</v>
      </c>
      <c r="F87" s="47"/>
      <c r="G87" s="19" t="str" cm="1">
        <f t="array" ref="G87">HYPERLINK(TEXT("#"&amp;INDEX($D$199:$U$274,$C271,C$101),),INDEX($D$199:$U$274,$C271,C$101))</f>
        <v>A126273906L</v>
      </c>
      <c r="H87" s="19" t="str" cm="1">
        <f t="array" ref="H87">HYPERLINK(TEXT("#"&amp;INDEX($D$199:$U$274,$C271,D$101),),INDEX($D$199:$U$274,$C271,D$101))</f>
        <v>A126297234C</v>
      </c>
      <c r="I87" s="19" t="str" cm="1">
        <f t="array" ref="I87">HYPERLINK(TEXT("#"&amp;INDEX($D$199:$U$274,$C271,E$101),),INDEX($D$199:$U$274,$C271,E$101))</f>
        <v>A126285570T</v>
      </c>
    </row>
    <row r="88" spans="1:20">
      <c r="A88" s="46"/>
      <c r="B88" s="50" t="s">
        <v>4329</v>
      </c>
      <c r="C88" s="47" cm="1">
        <f t="array" ref="C88">INDEX($D$115:$U$190,$C188,C$101)</f>
        <v>38.685000000000002</v>
      </c>
      <c r="D88" s="47" cm="1">
        <f t="array" ref="D88">INDEX($D$115:$U$190,$C188,D$101)</f>
        <v>13.808999999999999</v>
      </c>
      <c r="E88" s="47" cm="1">
        <f t="array" ref="E88">INDEX($D$115:$U$190,$C188,E$101)</f>
        <v>24.875</v>
      </c>
      <c r="F88" s="47"/>
      <c r="G88" s="19" t="str" cm="1">
        <f t="array" ref="G88">HYPERLINK(TEXT("#"&amp;INDEX($D$199:$U$274,$C272,C$101),),INDEX($D$199:$U$274,$C272,C$101))</f>
        <v>A126273790W</v>
      </c>
      <c r="H88" s="19" t="str" cm="1">
        <f t="array" ref="H88">HYPERLINK(TEXT("#"&amp;INDEX($D$199:$U$274,$C272,D$101),),INDEX($D$199:$U$274,$C272,D$101))</f>
        <v>A126297118V</v>
      </c>
      <c r="I88" s="19" t="str" cm="1">
        <f t="array" ref="I88">HYPERLINK(TEXT("#"&amp;INDEX($D$199:$U$274,$C272,E$101),),INDEX($D$199:$U$274,$C272,E$101))</f>
        <v>A126285454J</v>
      </c>
    </row>
    <row r="89" spans="1:20">
      <c r="A89" s="46"/>
      <c r="B89" s="46" t="s">
        <v>4330</v>
      </c>
      <c r="C89" s="47" cm="1">
        <f t="array" ref="C89">INDEX($D$115:$U$190,$C189,C$101)</f>
        <v>583.62400000000002</v>
      </c>
      <c r="D89" s="47" cm="1">
        <f t="array" ref="D89">INDEX($D$115:$U$190,$C189,D$101)</f>
        <v>382.49200000000002</v>
      </c>
      <c r="E89" s="47" cm="1">
        <f t="array" ref="E89">INDEX($D$115:$U$190,$C189,E$101)</f>
        <v>201.131</v>
      </c>
      <c r="F89" s="47"/>
      <c r="G89" s="19" t="str" cm="1">
        <f t="array" ref="G89">HYPERLINK(TEXT("#"&amp;INDEX($D$199:$U$274,$C273,C$101),),INDEX($D$199:$U$274,$C273,C$101))</f>
        <v>A126273862W</v>
      </c>
      <c r="H89" s="19" t="str" cm="1">
        <f t="array" ref="H89">HYPERLINK(TEXT("#"&amp;INDEX($D$199:$U$274,$C273,D$101),),INDEX($D$199:$U$274,$C273,D$101))</f>
        <v>A126297190L</v>
      </c>
      <c r="I89" s="19" t="str" cm="1">
        <f t="array" ref="I89">HYPERLINK(TEXT("#"&amp;INDEX($D$199:$U$274,$C273,E$101),),INDEX($D$199:$U$274,$C273,E$101))</f>
        <v>A126285526J</v>
      </c>
    </row>
    <row r="90" spans="1:20">
      <c r="A90" s="52" t="s">
        <v>4289</v>
      </c>
      <c r="B90" s="53"/>
      <c r="C90" s="48" cm="1">
        <f t="array" ref="C90">INDEX($D$115:$U$190,$C190,C$101)</f>
        <v>1986.5550000000001</v>
      </c>
      <c r="D90" s="48" cm="1">
        <f t="array" ref="D90">INDEX($D$115:$U$190,$C190,D$101)</f>
        <v>1298.7739999999999</v>
      </c>
      <c r="E90" s="48" cm="1">
        <f t="array" ref="E90">INDEX($D$115:$U$190,$C190,E$101)</f>
        <v>687.78099999999995</v>
      </c>
      <c r="F90" s="47"/>
      <c r="G90" s="19" t="str" cm="1">
        <f t="array" ref="G90">HYPERLINK(TEXT("#"&amp;INDEX($D$199:$U$274,$C274,C$101),),INDEX($D$199:$U$274,$C274,C$101))</f>
        <v>A126273902C</v>
      </c>
      <c r="H90" s="19" t="str" cm="1">
        <f t="array" ref="H90">HYPERLINK(TEXT("#"&amp;INDEX($D$199:$U$274,$C274,D$101),),INDEX($D$199:$U$274,$C274,D$101))</f>
        <v>A126297230V</v>
      </c>
      <c r="I90" s="19" t="str" cm="1">
        <f t="array" ref="I90">HYPERLINK(TEXT("#"&amp;INDEX($D$199:$U$274,$C274,E$101),),INDEX($D$199:$U$274,$C274,E$101))</f>
        <v>A126285566A</v>
      </c>
    </row>
    <row r="91" spans="1:20">
      <c r="A91" s="54"/>
      <c r="B91" s="55"/>
      <c r="C91" s="47"/>
      <c r="D91" s="47"/>
      <c r="E91" s="47"/>
      <c r="F91" s="47"/>
      <c r="G91" s="19"/>
      <c r="H91" s="19"/>
      <c r="I91" s="19"/>
    </row>
    <row r="92" spans="1:20">
      <c r="A92" s="54"/>
      <c r="B92" s="56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</row>
    <row r="93" spans="1:20">
      <c r="A93" s="57" t="str">
        <f ca="1">Contents!B27</f>
        <v>© Commonwealth of Australia 2022</v>
      </c>
      <c r="B93" s="58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</row>
    <row r="94" spans="1:20" hidden="1">
      <c r="A94" s="59"/>
      <c r="B94" s="60" t="s">
        <v>4279</v>
      </c>
      <c r="C94" s="61">
        <v>1</v>
      </c>
      <c r="D94" s="62"/>
      <c r="E94" s="62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</row>
    <row r="95" spans="1:20" hidden="1">
      <c r="A95" s="59"/>
      <c r="B95" s="60" t="s">
        <v>4348</v>
      </c>
      <c r="C95" s="61">
        <v>4</v>
      </c>
      <c r="D95" s="62"/>
      <c r="E95" s="62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</row>
    <row r="96" spans="1:20" hidden="1">
      <c r="A96" s="59"/>
      <c r="B96" s="60" t="s">
        <v>4349</v>
      </c>
      <c r="C96" s="61">
        <v>7</v>
      </c>
      <c r="D96" s="62"/>
      <c r="E96" s="62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</row>
    <row r="97" spans="1:21" hidden="1">
      <c r="A97" s="59"/>
      <c r="B97" s="60" t="s">
        <v>4350</v>
      </c>
      <c r="C97" s="61">
        <v>10</v>
      </c>
      <c r="D97" s="62"/>
      <c r="E97" s="62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</row>
    <row r="98" spans="1:21" hidden="1">
      <c r="A98" s="59"/>
      <c r="B98" s="60" t="s">
        <v>4351</v>
      </c>
      <c r="C98" s="61">
        <v>13</v>
      </c>
      <c r="D98" s="62"/>
      <c r="E98" s="62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</row>
    <row r="99" spans="1:21" hidden="1">
      <c r="A99" s="59"/>
      <c r="B99" s="60" t="s">
        <v>4352</v>
      </c>
      <c r="C99" s="61">
        <v>16</v>
      </c>
      <c r="D99" s="62"/>
      <c r="E99" s="62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</row>
    <row r="100" spans="1:21" hidden="1">
      <c r="A100" s="59"/>
      <c r="B100" s="63"/>
      <c r="C100" s="62"/>
      <c r="D100" s="62"/>
      <c r="E100" s="62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</row>
    <row r="101" spans="1:21" hidden="1">
      <c r="A101" s="59"/>
      <c r="B101" s="64"/>
      <c r="C101" s="61">
        <f>VLOOKUP(C10,B94:C99,2,FALSE)</f>
        <v>1</v>
      </c>
      <c r="D101" s="61">
        <f>C101+1</f>
        <v>2</v>
      </c>
      <c r="E101" s="61">
        <f>D101+1</f>
        <v>3</v>
      </c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</row>
    <row r="102" spans="1:21" hidden="1">
      <c r="A102" s="59"/>
      <c r="B102" s="58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</row>
    <row r="103" spans="1:21" hidden="1">
      <c r="A103" s="59"/>
      <c r="B103" s="58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</row>
    <row r="104" spans="1:21" hidden="1">
      <c r="A104" s="59"/>
      <c r="B104" s="58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</row>
    <row r="105" spans="1:21" hidden="1">
      <c r="A105" s="59"/>
      <c r="B105" s="58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</row>
    <row r="106" spans="1:21" hidden="1">
      <c r="A106" s="59"/>
      <c r="B106" s="58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</row>
    <row r="107" spans="1:21" hidden="1">
      <c r="A107" s="59"/>
      <c r="B107" s="58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</row>
    <row r="108" spans="1:21" hidden="1">
      <c r="A108" s="59"/>
      <c r="B108" s="58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</row>
    <row r="109" spans="1:21" hidden="1">
      <c r="A109" s="59"/>
      <c r="B109" s="58"/>
      <c r="C109" s="58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</row>
    <row r="110" spans="1:21" hidden="1">
      <c r="A110" s="59"/>
      <c r="B110" s="58"/>
      <c r="C110" s="58"/>
      <c r="D110" s="61">
        <v>1</v>
      </c>
      <c r="E110" s="61">
        <v>2</v>
      </c>
      <c r="F110" s="61">
        <v>3</v>
      </c>
      <c r="G110" s="61">
        <v>4</v>
      </c>
      <c r="H110" s="61">
        <v>5</v>
      </c>
      <c r="I110" s="61">
        <v>6</v>
      </c>
      <c r="J110" s="61">
        <v>7</v>
      </c>
      <c r="K110" s="61">
        <v>8</v>
      </c>
      <c r="L110" s="61">
        <v>9</v>
      </c>
      <c r="M110" s="61">
        <v>10</v>
      </c>
      <c r="N110" s="61">
        <v>11</v>
      </c>
      <c r="O110" s="61">
        <v>12</v>
      </c>
      <c r="P110" s="61">
        <v>13</v>
      </c>
      <c r="Q110" s="61">
        <v>14</v>
      </c>
      <c r="R110" s="61">
        <v>15</v>
      </c>
      <c r="S110" s="61">
        <v>16</v>
      </c>
      <c r="T110" s="61">
        <v>17</v>
      </c>
      <c r="U110" s="61">
        <v>18</v>
      </c>
    </row>
    <row r="111" spans="1:21" ht="15" hidden="1" customHeight="1">
      <c r="A111" s="37"/>
      <c r="B111" s="37"/>
      <c r="C111" s="37"/>
      <c r="D111" s="72" t="s">
        <v>4279</v>
      </c>
      <c r="E111" s="72"/>
      <c r="F111" s="72"/>
      <c r="G111" s="72" t="s">
        <v>4348</v>
      </c>
      <c r="H111" s="72"/>
      <c r="I111" s="72"/>
      <c r="J111" s="72" t="s">
        <v>4349</v>
      </c>
      <c r="K111" s="72"/>
      <c r="L111" s="72"/>
      <c r="M111" s="72" t="s">
        <v>4350</v>
      </c>
      <c r="N111" s="72"/>
      <c r="O111" s="72"/>
      <c r="P111" s="72" t="s">
        <v>4351</v>
      </c>
      <c r="Q111" s="72"/>
      <c r="R111" s="72"/>
      <c r="S111" s="72" t="s">
        <v>4352</v>
      </c>
      <c r="T111" s="72"/>
      <c r="U111" s="72"/>
    </row>
    <row r="112" spans="1:21" hidden="1">
      <c r="A112" s="37"/>
      <c r="B112" s="37"/>
      <c r="C112" s="37"/>
      <c r="D112" s="38" t="s">
        <v>4281</v>
      </c>
      <c r="E112" s="38" t="s">
        <v>4282</v>
      </c>
      <c r="F112" s="38" t="s">
        <v>4283</v>
      </c>
      <c r="G112" s="38" t="s">
        <v>4281</v>
      </c>
      <c r="H112" s="38" t="s">
        <v>4282</v>
      </c>
      <c r="I112" s="38" t="s">
        <v>4283</v>
      </c>
      <c r="J112" s="38" t="s">
        <v>4281</v>
      </c>
      <c r="K112" s="38" t="s">
        <v>4282</v>
      </c>
      <c r="L112" s="38" t="s">
        <v>4283</v>
      </c>
      <c r="M112" s="38" t="s">
        <v>4281</v>
      </c>
      <c r="N112" s="38" t="s">
        <v>4282</v>
      </c>
      <c r="O112" s="38" t="s">
        <v>4283</v>
      </c>
      <c r="P112" s="38" t="s">
        <v>4281</v>
      </c>
      <c r="Q112" s="38" t="s">
        <v>4282</v>
      </c>
      <c r="R112" s="38" t="s">
        <v>4283</v>
      </c>
      <c r="S112" s="38" t="s">
        <v>4281</v>
      </c>
      <c r="T112" s="38" t="s">
        <v>4282</v>
      </c>
      <c r="U112" s="38" t="s">
        <v>4283</v>
      </c>
    </row>
    <row r="113" spans="1:22" hidden="1">
      <c r="A113" s="42" t="s">
        <v>4285</v>
      </c>
      <c r="B113" s="43"/>
      <c r="C113" s="37"/>
      <c r="D113" s="41" t="s">
        <v>4284</v>
      </c>
      <c r="E113" s="41" t="s">
        <v>4284</v>
      </c>
      <c r="F113" s="41" t="s">
        <v>4284</v>
      </c>
      <c r="G113" s="41" t="s">
        <v>4284</v>
      </c>
      <c r="H113" s="41" t="s">
        <v>4284</v>
      </c>
      <c r="I113" s="41" t="s">
        <v>4284</v>
      </c>
      <c r="J113" s="41" t="s">
        <v>4284</v>
      </c>
      <c r="K113" s="41" t="s">
        <v>4284</v>
      </c>
      <c r="L113" s="41" t="s">
        <v>4284</v>
      </c>
      <c r="M113" s="41" t="s">
        <v>4284</v>
      </c>
      <c r="N113" s="41" t="s">
        <v>4284</v>
      </c>
      <c r="O113" s="41" t="s">
        <v>4284</v>
      </c>
      <c r="P113" s="41" t="s">
        <v>4284</v>
      </c>
      <c r="Q113" s="41" t="s">
        <v>4284</v>
      </c>
      <c r="R113" s="41" t="s">
        <v>4284</v>
      </c>
      <c r="S113" s="41" t="s">
        <v>4284</v>
      </c>
      <c r="T113" s="41" t="s">
        <v>4284</v>
      </c>
      <c r="U113" s="41" t="s">
        <v>4284</v>
      </c>
    </row>
    <row r="114" spans="1:22" hidden="1">
      <c r="A114" s="45" t="s">
        <v>4286</v>
      </c>
      <c r="B114" s="46"/>
      <c r="C114" s="65"/>
      <c r="D114" s="41"/>
      <c r="E114" s="41"/>
      <c r="F114" s="41"/>
      <c r="G114" s="44"/>
      <c r="H114" s="66"/>
      <c r="I114" s="66"/>
    </row>
    <row r="115" spans="1:22" hidden="1">
      <c r="A115" s="46"/>
      <c r="B115" s="46" t="s">
        <v>4287</v>
      </c>
      <c r="C115" s="61">
        <v>1</v>
      </c>
      <c r="D115" s="47">
        <f>A126273866F_Latest</f>
        <v>2830.6390000000001</v>
      </c>
      <c r="E115" s="47">
        <f>A126297194W_Latest</f>
        <v>1385.211</v>
      </c>
      <c r="F115" s="47">
        <f>A126285530X_Latest</f>
        <v>1445.4280000000001</v>
      </c>
      <c r="G115" s="47">
        <f>A126279698R_Latest</f>
        <v>2801.643</v>
      </c>
      <c r="H115" s="47">
        <f>A126303026J_Latest</f>
        <v>1370.9559999999999</v>
      </c>
      <c r="I115" s="47">
        <f>A126291362L_Latest</f>
        <v>1430.6869999999999</v>
      </c>
      <c r="J115" s="47">
        <f>A126275810F_Latest</f>
        <v>873.30399999999997</v>
      </c>
      <c r="K115" s="47">
        <f>A126299138R_Latest</f>
        <v>421.166</v>
      </c>
      <c r="L115" s="47">
        <f>A126287474C_Latest</f>
        <v>452.13799999999998</v>
      </c>
      <c r="M115" s="47">
        <f>A126281642V_Latest</f>
        <v>1354.59</v>
      </c>
      <c r="N115" s="47">
        <f>A126304970T_Latest</f>
        <v>675.10799999999995</v>
      </c>
      <c r="O115" s="47">
        <f>A126293306F_Latest</f>
        <v>679.48199999999997</v>
      </c>
      <c r="P115" s="47">
        <f>A126283586X_Latest</f>
        <v>573.74900000000002</v>
      </c>
      <c r="Q115" s="47">
        <f>A126306914K_Latest</f>
        <v>274.68200000000002</v>
      </c>
      <c r="R115" s="47">
        <f>A126295250T_Latest</f>
        <v>299.06700000000001</v>
      </c>
      <c r="S115" s="47">
        <f>A126277754K_Latest</f>
        <v>28.995999999999999</v>
      </c>
      <c r="T115" s="47">
        <f>A126301082R_Latest</f>
        <v>14.255000000000001</v>
      </c>
      <c r="U115" s="47">
        <f>A126289418W_Latest</f>
        <v>14.741</v>
      </c>
      <c r="V115" s="47"/>
    </row>
    <row r="116" spans="1:22" hidden="1">
      <c r="A116" s="46"/>
      <c r="B116" s="46" t="s">
        <v>4288</v>
      </c>
      <c r="C116" s="61">
        <v>2</v>
      </c>
      <c r="D116" s="47">
        <f>A126273894R_Latest</f>
        <v>10532.781999999999</v>
      </c>
      <c r="E116" s="47">
        <f>A126297222V_Latest</f>
        <v>5577.6570000000002</v>
      </c>
      <c r="F116" s="47">
        <f>A126285558A_Latest</f>
        <v>4955.125</v>
      </c>
      <c r="G116" s="47">
        <f>A126279726L_Latest</f>
        <v>9918.9290000000001</v>
      </c>
      <c r="H116" s="47">
        <f>A126303054T_Latest</f>
        <v>5205.49</v>
      </c>
      <c r="I116" s="47">
        <f>A126291390W_Latest</f>
        <v>4713.4380000000001</v>
      </c>
      <c r="J116" s="47">
        <f>A126275838J_Latest</f>
        <v>1084.759</v>
      </c>
      <c r="K116" s="47">
        <f>A126299166X_Latest</f>
        <v>557.09699999999998</v>
      </c>
      <c r="L116" s="47">
        <f>A126287502A_Latest</f>
        <v>527.66099999999994</v>
      </c>
      <c r="M116" s="47">
        <f>A126281670C_Latest</f>
        <v>4684.6120000000001</v>
      </c>
      <c r="N116" s="47">
        <f>A126304998V_Latest</f>
        <v>2477.337</v>
      </c>
      <c r="O116" s="47">
        <f>A126293334R_Latest</f>
        <v>2207.2750000000001</v>
      </c>
      <c r="P116" s="47">
        <f>A126283614W_Latest</f>
        <v>4149.558</v>
      </c>
      <c r="Q116" s="47">
        <f>A126306942V_Latest</f>
        <v>2171.056</v>
      </c>
      <c r="R116" s="47">
        <f>A126295278V_Latest</f>
        <v>1978.502</v>
      </c>
      <c r="S116" s="47">
        <f>A126277782V_Latest</f>
        <v>613.85400000000004</v>
      </c>
      <c r="T116" s="47">
        <f>A126301110L_Latest</f>
        <v>372.16699999999997</v>
      </c>
      <c r="U116" s="47">
        <f>A126289446F_Latest</f>
        <v>241.68700000000001</v>
      </c>
      <c r="V116" s="60"/>
    </row>
    <row r="117" spans="1:22" hidden="1">
      <c r="A117" s="45" t="s">
        <v>4289</v>
      </c>
      <c r="B117" s="46"/>
      <c r="C117" s="61">
        <v>3</v>
      </c>
      <c r="D117" s="47">
        <f>A126273910C_Latest</f>
        <v>13363.421</v>
      </c>
      <c r="E117" s="47">
        <f>A126297238L_Latest</f>
        <v>6962.8680000000004</v>
      </c>
      <c r="F117" s="47">
        <f>A126285574A_Latest</f>
        <v>6400.5529999999999</v>
      </c>
      <c r="G117" s="47">
        <f>A126279742L_Latest</f>
        <v>12720.571</v>
      </c>
      <c r="H117" s="47">
        <f>A126303070T_Latest</f>
        <v>6576.4459999999999</v>
      </c>
      <c r="I117" s="47">
        <f>A126291406C_Latest</f>
        <v>6144.125</v>
      </c>
      <c r="J117" s="47">
        <f>A126275854J_Latest</f>
        <v>1958.0619999999999</v>
      </c>
      <c r="K117" s="47">
        <f>A126299182X_Latest</f>
        <v>978.26300000000003</v>
      </c>
      <c r="L117" s="47">
        <f>A126287518V_Latest</f>
        <v>979.79899999999998</v>
      </c>
      <c r="M117" s="47">
        <f>A126281686W_Latest</f>
        <v>6039.2020000000002</v>
      </c>
      <c r="N117" s="47">
        <f>A126305014K_Latest</f>
        <v>3152.4450000000002</v>
      </c>
      <c r="O117" s="47">
        <f>A126293350R_Latest</f>
        <v>2886.7570000000001</v>
      </c>
      <c r="P117" s="47">
        <f>A126283630W_Latest</f>
        <v>4723.3069999999998</v>
      </c>
      <c r="Q117" s="47">
        <f>A126306958L_Latest</f>
        <v>2445.7379999999998</v>
      </c>
      <c r="R117" s="47">
        <f>A126295294V_Latest</f>
        <v>2277.569</v>
      </c>
      <c r="S117" s="47">
        <f>A126277798L_Latest</f>
        <v>642.85</v>
      </c>
      <c r="T117" s="47">
        <f>A126301126F_Latest</f>
        <v>386.42200000000003</v>
      </c>
      <c r="U117" s="47">
        <f>A126289462F_Latest</f>
        <v>256.428</v>
      </c>
      <c r="V117" s="60"/>
    </row>
    <row r="118" spans="1:22" hidden="1">
      <c r="A118" s="42" t="s">
        <v>4287</v>
      </c>
      <c r="B118" s="43"/>
      <c r="C118" s="61">
        <v>4</v>
      </c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60"/>
    </row>
    <row r="119" spans="1:22" hidden="1">
      <c r="A119" s="45" t="s">
        <v>4290</v>
      </c>
      <c r="B119" s="46"/>
      <c r="C119" s="61">
        <v>5</v>
      </c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60"/>
    </row>
    <row r="120" spans="1:22" hidden="1">
      <c r="A120" s="45"/>
      <c r="B120" s="46" t="s">
        <v>4291</v>
      </c>
      <c r="C120" s="61">
        <v>6</v>
      </c>
      <c r="D120" s="47">
        <f>A126273814C_Latest</f>
        <v>1558.528</v>
      </c>
      <c r="E120" s="47">
        <f>A126297142V_Latest</f>
        <v>750.23400000000004</v>
      </c>
      <c r="F120" s="47">
        <f>A126285478A_Latest</f>
        <v>808.29399999999998</v>
      </c>
      <c r="G120" s="47">
        <f>A126279646L_Latest</f>
        <v>1539.2080000000001</v>
      </c>
      <c r="H120" s="47">
        <f>A126302974R_Latest</f>
        <v>739.07100000000003</v>
      </c>
      <c r="I120" s="47">
        <f>A126291310K_Latest</f>
        <v>800.13699999999994</v>
      </c>
      <c r="J120" s="47">
        <f>A126275758J_Latest</f>
        <v>560.66700000000003</v>
      </c>
      <c r="K120" s="47">
        <f>A126299086X_Latest</f>
        <v>280.14600000000002</v>
      </c>
      <c r="L120" s="47">
        <f>A126287422A_Latest</f>
        <v>280.52100000000002</v>
      </c>
      <c r="M120" s="47">
        <f>A126281590C_Latest</f>
        <v>691.85799999999995</v>
      </c>
      <c r="N120" s="47">
        <f>A126304918J_Latest</f>
        <v>328.95100000000002</v>
      </c>
      <c r="O120" s="47">
        <f>A126293254R_Latest</f>
        <v>362.90699999999998</v>
      </c>
      <c r="P120" s="47">
        <f>A126283534W_Latest</f>
        <v>286.68299999999999</v>
      </c>
      <c r="Q120" s="47">
        <f>A126306862V_Latest</f>
        <v>129.97399999999999</v>
      </c>
      <c r="R120" s="47">
        <f>A126295198V_Latest</f>
        <v>156.709</v>
      </c>
      <c r="S120" s="47">
        <f>A126277702J_Latest</f>
        <v>19.32</v>
      </c>
      <c r="T120" s="47">
        <f>A126301030L_Latest</f>
        <v>11.163</v>
      </c>
      <c r="U120" s="47">
        <f>A126289366F_Latest</f>
        <v>8.157</v>
      </c>
      <c r="V120" s="60"/>
    </row>
    <row r="121" spans="1:22" hidden="1">
      <c r="A121" s="46"/>
      <c r="B121" s="46" t="s">
        <v>4292</v>
      </c>
      <c r="C121" s="61">
        <v>7</v>
      </c>
      <c r="D121" s="47">
        <f>A126273794F_Latest</f>
        <v>1272.1110000000001</v>
      </c>
      <c r="E121" s="47">
        <f>A126297122K_Latest</f>
        <v>634.97699999999998</v>
      </c>
      <c r="F121" s="47">
        <f>A126285458T_Latest</f>
        <v>637.13400000000001</v>
      </c>
      <c r="G121" s="47">
        <f>A126279626C_Latest</f>
        <v>1262.4349999999999</v>
      </c>
      <c r="H121" s="47">
        <f>A126302954F_Latest</f>
        <v>631.88499999999999</v>
      </c>
      <c r="I121" s="47">
        <f>A126291290L_Latest</f>
        <v>630.54999999999995</v>
      </c>
      <c r="J121" s="47">
        <f>A126275738X_Latest</f>
        <v>312.637</v>
      </c>
      <c r="K121" s="47">
        <f>A126299066R_Latest</f>
        <v>141.02000000000001</v>
      </c>
      <c r="L121" s="47">
        <f>A126287402T_Latest</f>
        <v>171.61699999999999</v>
      </c>
      <c r="M121" s="47">
        <f>A126281570V_Latest</f>
        <v>662.73199999999997</v>
      </c>
      <c r="N121" s="47">
        <f>A126304898K_Latest</f>
        <v>346.15699999999998</v>
      </c>
      <c r="O121" s="47">
        <f>A126293234F_Latest</f>
        <v>316.57499999999999</v>
      </c>
      <c r="P121" s="47">
        <f>A126283514L_Latest</f>
        <v>287.06599999999997</v>
      </c>
      <c r="Q121" s="47">
        <f>A126306842K_Latest</f>
        <v>144.708</v>
      </c>
      <c r="R121" s="47">
        <f>A126295178K_Latest</f>
        <v>142.358</v>
      </c>
      <c r="S121" s="47">
        <f>A126277682K_Latest</f>
        <v>9.6760000000000002</v>
      </c>
      <c r="T121" s="47">
        <f>A126301010C_Latest</f>
        <v>3.0920000000000001</v>
      </c>
      <c r="U121" s="47">
        <f>A126289346W_Latest</f>
        <v>6.5839999999999996</v>
      </c>
      <c r="V121" s="60"/>
    </row>
    <row r="122" spans="1:22" hidden="1">
      <c r="A122" s="45" t="s">
        <v>4289</v>
      </c>
      <c r="B122" s="45"/>
      <c r="C122" s="61">
        <v>8</v>
      </c>
      <c r="D122" s="47">
        <f>A126273866F_Latest</f>
        <v>2830.6390000000001</v>
      </c>
      <c r="E122" s="47">
        <f>A126297194W_Latest</f>
        <v>1385.211</v>
      </c>
      <c r="F122" s="47">
        <f>A126285530X_Latest</f>
        <v>1445.4280000000001</v>
      </c>
      <c r="G122" s="47">
        <f>A126279698R_Latest</f>
        <v>2801.643</v>
      </c>
      <c r="H122" s="47">
        <f>A126303026J_Latest</f>
        <v>1370.9559999999999</v>
      </c>
      <c r="I122" s="47">
        <f>A126291362L_Latest</f>
        <v>1430.6869999999999</v>
      </c>
      <c r="J122" s="47">
        <f>A126275810F_Latest</f>
        <v>873.30399999999997</v>
      </c>
      <c r="K122" s="47">
        <f>A126299138R_Latest</f>
        <v>421.166</v>
      </c>
      <c r="L122" s="47">
        <f>A126287474C_Latest</f>
        <v>452.13799999999998</v>
      </c>
      <c r="M122" s="47">
        <f>A126281642V_Latest</f>
        <v>1354.59</v>
      </c>
      <c r="N122" s="47">
        <f>A126304970T_Latest</f>
        <v>675.10799999999995</v>
      </c>
      <c r="O122" s="47">
        <f>A126293306F_Latest</f>
        <v>679.48199999999997</v>
      </c>
      <c r="P122" s="47">
        <f>A126283586X_Latest</f>
        <v>573.74900000000002</v>
      </c>
      <c r="Q122" s="47">
        <f>A126306914K_Latest</f>
        <v>274.68200000000002</v>
      </c>
      <c r="R122" s="47">
        <f>A126295250T_Latest</f>
        <v>299.06700000000001</v>
      </c>
      <c r="S122" s="47">
        <f>A126277754K_Latest</f>
        <v>28.995999999999999</v>
      </c>
      <c r="T122" s="47">
        <f>A126301082R_Latest</f>
        <v>14.255000000000001</v>
      </c>
      <c r="U122" s="47">
        <f>A126289418W_Latest</f>
        <v>14.741</v>
      </c>
      <c r="V122" s="60"/>
    </row>
    <row r="123" spans="1:22" hidden="1">
      <c r="A123" s="42" t="s">
        <v>4292</v>
      </c>
      <c r="B123" s="43"/>
      <c r="C123" s="61">
        <v>9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60"/>
    </row>
    <row r="124" spans="1:22" hidden="1">
      <c r="A124" s="45" t="s">
        <v>4293</v>
      </c>
      <c r="B124" s="49"/>
      <c r="C124" s="61">
        <v>10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60"/>
    </row>
    <row r="125" spans="1:22" hidden="1">
      <c r="A125" s="46"/>
      <c r="B125" s="50" t="s">
        <v>4294</v>
      </c>
      <c r="C125" s="61">
        <v>11</v>
      </c>
      <c r="D125" s="47">
        <f>A126273870W_Latest</f>
        <v>548.94100000000003</v>
      </c>
      <c r="E125" s="47">
        <f>A126297198F_Latest</f>
        <v>276.24299999999999</v>
      </c>
      <c r="F125" s="47">
        <f>A126285534J_Latest</f>
        <v>272.69900000000001</v>
      </c>
      <c r="G125" s="47">
        <f>A126279702V_Latest</f>
        <v>542.15</v>
      </c>
      <c r="H125" s="47">
        <f>A126303030X_Latest</f>
        <v>274.34100000000001</v>
      </c>
      <c r="I125" s="47">
        <f>A126291366W_Latest</f>
        <v>267.80900000000003</v>
      </c>
      <c r="J125" s="47">
        <f>A126275814R_Latest</f>
        <v>110.11199999999999</v>
      </c>
      <c r="K125" s="47">
        <f>A126299142F_Latest</f>
        <v>50.843000000000004</v>
      </c>
      <c r="L125" s="47">
        <f>A126287478L_Latest</f>
        <v>59.268999999999998</v>
      </c>
      <c r="M125" s="47">
        <f>A126281646C_Latest</f>
        <v>299.755</v>
      </c>
      <c r="N125" s="47">
        <f>A126304974A_Latest</f>
        <v>157.40299999999999</v>
      </c>
      <c r="O125" s="47">
        <f>A126293310W_Latest</f>
        <v>142.352</v>
      </c>
      <c r="P125" s="47">
        <f>A126283590R_Latest</f>
        <v>132.28200000000001</v>
      </c>
      <c r="Q125" s="47">
        <f>A126306918V_Latest</f>
        <v>66.094999999999999</v>
      </c>
      <c r="R125" s="47">
        <f>A126295254A_Latest</f>
        <v>66.188000000000002</v>
      </c>
      <c r="S125" s="47">
        <f>A126277758V_Latest</f>
        <v>6.7910000000000004</v>
      </c>
      <c r="T125" s="47">
        <f>A126301086X_Latest</f>
        <v>1.901</v>
      </c>
      <c r="U125" s="47">
        <f>A126289422L_Latest</f>
        <v>4.8899999999999997</v>
      </c>
      <c r="V125" s="60"/>
    </row>
    <row r="126" spans="1:22" hidden="1">
      <c r="A126" s="46"/>
      <c r="B126" s="50" t="s">
        <v>4295</v>
      </c>
      <c r="C126" s="61">
        <v>12</v>
      </c>
      <c r="D126" s="47">
        <f>A126273874F_Latest</f>
        <v>721.78</v>
      </c>
      <c r="E126" s="47">
        <f>A126297202K_Latest</f>
        <v>358.73500000000001</v>
      </c>
      <c r="F126" s="47">
        <f>A126285538T_Latest</f>
        <v>363.04500000000002</v>
      </c>
      <c r="G126" s="47">
        <f>A126279706C_Latest</f>
        <v>718.89499999999998</v>
      </c>
      <c r="H126" s="47">
        <f>A126303034J_Latest</f>
        <v>357.54399999999998</v>
      </c>
      <c r="I126" s="47">
        <f>A126291370L_Latest</f>
        <v>361.351</v>
      </c>
      <c r="J126" s="47">
        <f>A126275818X_Latest</f>
        <v>202.524</v>
      </c>
      <c r="K126" s="47">
        <f>A126299146R_Latest</f>
        <v>90.177000000000007</v>
      </c>
      <c r="L126" s="47">
        <f>A126287482C_Latest</f>
        <v>112.34699999999999</v>
      </c>
      <c r="M126" s="47">
        <f>A126281650V_Latest</f>
        <v>362.09100000000001</v>
      </c>
      <c r="N126" s="47">
        <f>A126304978K_Latest</f>
        <v>188.75299999999999</v>
      </c>
      <c r="O126" s="47">
        <f>A126293314F_Latest</f>
        <v>173.33699999999999</v>
      </c>
      <c r="P126" s="47">
        <f>A126283594X_Latest</f>
        <v>154.28</v>
      </c>
      <c r="Q126" s="47">
        <f>A126306922K_Latest</f>
        <v>78.614000000000004</v>
      </c>
      <c r="R126" s="47">
        <f>A126295258K_Latest</f>
        <v>75.665999999999997</v>
      </c>
      <c r="S126" s="47">
        <f>A126277762K_Latest</f>
        <v>2.8849999999999998</v>
      </c>
      <c r="T126" s="47">
        <f>A126301090R_Latest</f>
        <v>1.1910000000000001</v>
      </c>
      <c r="U126" s="47">
        <f>A126289426W_Latest</f>
        <v>1.694</v>
      </c>
      <c r="V126" s="60"/>
    </row>
    <row r="127" spans="1:22" hidden="1">
      <c r="A127" s="45" t="s">
        <v>4296</v>
      </c>
      <c r="B127" s="46"/>
      <c r="C127" s="61">
        <v>13</v>
      </c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60"/>
    </row>
    <row r="128" spans="1:22" hidden="1">
      <c r="A128" s="46"/>
      <c r="B128" s="46" t="s">
        <v>4297</v>
      </c>
      <c r="C128" s="61">
        <v>14</v>
      </c>
      <c r="D128" s="47">
        <f>A126273798R_Latest</f>
        <v>695.9</v>
      </c>
      <c r="E128" s="47">
        <f>A126297126V_Latest</f>
        <v>355.61700000000002</v>
      </c>
      <c r="F128" s="47">
        <f>A126285462J_Latest</f>
        <v>340.28300000000002</v>
      </c>
      <c r="G128" s="47">
        <f>A126279630V_Latest</f>
        <v>686.80399999999997</v>
      </c>
      <c r="H128" s="47">
        <f>A126302958R_Latest</f>
        <v>352.78300000000002</v>
      </c>
      <c r="I128" s="47">
        <f>A126291294W_Latest</f>
        <v>334.02100000000002</v>
      </c>
      <c r="J128" s="47">
        <f>A126275742R_Latest</f>
        <v>134.53899999999999</v>
      </c>
      <c r="K128" s="47">
        <f>A126299070F_Latest</f>
        <v>62.078000000000003</v>
      </c>
      <c r="L128" s="47">
        <f>A126287406A_Latest</f>
        <v>72.460999999999999</v>
      </c>
      <c r="M128" s="47">
        <f>A126281574C_Latest</f>
        <v>381.67599999999999</v>
      </c>
      <c r="N128" s="47">
        <f>A126304902R_Latest</f>
        <v>205.875</v>
      </c>
      <c r="O128" s="47">
        <f>A126293238R_Latest</f>
        <v>175.80099999999999</v>
      </c>
      <c r="P128" s="47">
        <f>A126283518W_Latest</f>
        <v>170.589</v>
      </c>
      <c r="Q128" s="47">
        <f>A126306846V_Latest</f>
        <v>84.83</v>
      </c>
      <c r="R128" s="47">
        <f>A126295182A_Latest</f>
        <v>85.759</v>
      </c>
      <c r="S128" s="47">
        <f>A126277686V_Latest</f>
        <v>9.0960000000000001</v>
      </c>
      <c r="T128" s="47">
        <f>A126301014L_Latest</f>
        <v>2.8340000000000001</v>
      </c>
      <c r="U128" s="47">
        <f>A126289350L_Latest</f>
        <v>6.2619999999999996</v>
      </c>
      <c r="V128" s="60"/>
    </row>
    <row r="129" spans="1:22" hidden="1">
      <c r="A129" s="46"/>
      <c r="B129" s="46" t="s">
        <v>4298</v>
      </c>
      <c r="C129" s="61">
        <v>15</v>
      </c>
      <c r="D129" s="47">
        <f>A126273802V_Latest</f>
        <v>573.60799999999995</v>
      </c>
      <c r="E129" s="47">
        <f>A126297130K_Latest</f>
        <v>278.14699999999999</v>
      </c>
      <c r="F129" s="47">
        <f>A126285466T_Latest</f>
        <v>295.46100000000001</v>
      </c>
      <c r="G129" s="47">
        <f>A126279634C_Latest</f>
        <v>573.02800000000002</v>
      </c>
      <c r="H129" s="47">
        <f>A126302962F_Latest</f>
        <v>277.88900000000001</v>
      </c>
      <c r="I129" s="47">
        <f>A126291298F_Latest</f>
        <v>295.13900000000001</v>
      </c>
      <c r="J129" s="47">
        <f>A126275746X_Latest</f>
        <v>177.446</v>
      </c>
      <c r="K129" s="47">
        <f>A126299074R_Latest</f>
        <v>78.290000000000006</v>
      </c>
      <c r="L129" s="47">
        <f>A126287410T_Latest</f>
        <v>99.156000000000006</v>
      </c>
      <c r="M129" s="47">
        <f>A126281578L_Latest</f>
        <v>279.60899999999998</v>
      </c>
      <c r="N129" s="47">
        <f>A126304906X_Latest</f>
        <v>139.721</v>
      </c>
      <c r="O129" s="47">
        <f>A126293242F_Latest</f>
        <v>139.88800000000001</v>
      </c>
      <c r="P129" s="47">
        <f>A126283522L_Latest</f>
        <v>115.973</v>
      </c>
      <c r="Q129" s="47">
        <f>A126306850K_Latest</f>
        <v>59.878</v>
      </c>
      <c r="R129" s="47">
        <f>A126295186K_Latest</f>
        <v>56.094999999999999</v>
      </c>
      <c r="S129" s="47">
        <f>A126277690K_Latest</f>
        <v>0.57999999999999996</v>
      </c>
      <c r="T129" s="47">
        <f>A126301018W_Latest</f>
        <v>0.25800000000000001</v>
      </c>
      <c r="U129" s="47">
        <f>A126289354W_Latest</f>
        <v>0.32200000000000001</v>
      </c>
      <c r="V129" s="60"/>
    </row>
    <row r="130" spans="1:22" hidden="1">
      <c r="A130" s="45" t="s">
        <v>4299</v>
      </c>
      <c r="B130" s="46"/>
      <c r="C130" s="61">
        <v>16</v>
      </c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60"/>
    </row>
    <row r="131" spans="1:22" hidden="1">
      <c r="A131" s="46"/>
      <c r="B131" s="46" t="s">
        <v>4300</v>
      </c>
      <c r="C131" s="61">
        <v>17</v>
      </c>
      <c r="D131" s="47">
        <f>A126273842L_Latest</f>
        <v>422.52699999999999</v>
      </c>
      <c r="E131" s="47">
        <f>A126297170C_Latest</f>
        <v>225.8</v>
      </c>
      <c r="F131" s="47">
        <f>A126285506X_Latest</f>
        <v>196.726</v>
      </c>
      <c r="G131" s="47">
        <f>A126279674W_Latest</f>
        <v>420.79500000000002</v>
      </c>
      <c r="H131" s="47">
        <f>A126303002R_Latest</f>
        <v>225.238</v>
      </c>
      <c r="I131" s="47">
        <f>A126291338L_Latest</f>
        <v>195.55699999999999</v>
      </c>
      <c r="J131" s="47">
        <f>A126275786T_Latest</f>
        <v>68.888999999999996</v>
      </c>
      <c r="K131" s="47">
        <f>A126299114W_Latest</f>
        <v>37.822000000000003</v>
      </c>
      <c r="L131" s="47">
        <f>A126287450K_Latest</f>
        <v>31.068000000000001</v>
      </c>
      <c r="M131" s="47">
        <f>A126281618V_Latest</f>
        <v>248.465</v>
      </c>
      <c r="N131" s="47">
        <f>A126304946T_Latest</f>
        <v>131.46199999999999</v>
      </c>
      <c r="O131" s="47">
        <f>A126293282X_Latest</f>
        <v>117.003</v>
      </c>
      <c r="P131" s="47">
        <f>A126283562F_Latest</f>
        <v>103.441</v>
      </c>
      <c r="Q131" s="47">
        <f>A126306890C_Latest</f>
        <v>55.954000000000001</v>
      </c>
      <c r="R131" s="47">
        <f>A126295226T_Latest</f>
        <v>47.487000000000002</v>
      </c>
      <c r="S131" s="47">
        <f>A126277730T_Latest</f>
        <v>1.7310000000000001</v>
      </c>
      <c r="T131" s="47">
        <f>A126301058R_Latest</f>
        <v>0.56200000000000006</v>
      </c>
      <c r="U131" s="47">
        <f>A126289394R_Latest</f>
        <v>1.169</v>
      </c>
      <c r="V131" s="60"/>
    </row>
    <row r="132" spans="1:22" hidden="1">
      <c r="A132" s="46"/>
      <c r="B132" s="46" t="s">
        <v>4301</v>
      </c>
      <c r="C132" s="61">
        <v>18</v>
      </c>
      <c r="D132" s="47">
        <f>A126273758W_Latest</f>
        <v>459.45299999999997</v>
      </c>
      <c r="E132" s="47">
        <f>A126297086L_Latest</f>
        <v>214.71899999999999</v>
      </c>
      <c r="F132" s="47">
        <f>A126285422R_Latest</f>
        <v>244.73400000000001</v>
      </c>
      <c r="G132" s="47">
        <f>A126279590L_Latest</f>
        <v>456.33300000000003</v>
      </c>
      <c r="H132" s="47">
        <f>A126302918W_Latest</f>
        <v>214.66900000000001</v>
      </c>
      <c r="I132" s="47">
        <f>A126291254C_Latest</f>
        <v>241.66399999999999</v>
      </c>
      <c r="J132" s="47">
        <f>A126275702W_Latest</f>
        <v>160.82499999999999</v>
      </c>
      <c r="K132" s="47">
        <f>A126299030L_Latest</f>
        <v>66.965999999999994</v>
      </c>
      <c r="L132" s="47">
        <f>A126287366V_Latest</f>
        <v>93.858999999999995</v>
      </c>
      <c r="M132" s="47">
        <f>A126281534K_Latest</f>
        <v>213.547</v>
      </c>
      <c r="N132" s="47">
        <f>A126304862J_Latest</f>
        <v>109.351</v>
      </c>
      <c r="O132" s="47">
        <f>A126293198J_Latest</f>
        <v>104.196</v>
      </c>
      <c r="P132" s="47">
        <f>A126283478R_Latest</f>
        <v>81.960999999999999</v>
      </c>
      <c r="Q132" s="47">
        <f>A126306806A_Latest</f>
        <v>38.351999999999997</v>
      </c>
      <c r="R132" s="47">
        <f>A126295142J_Latest</f>
        <v>43.609000000000002</v>
      </c>
      <c r="S132" s="47">
        <f>A126277646A_Latest</f>
        <v>3.12</v>
      </c>
      <c r="T132" s="47">
        <f>A126300974C_Latest</f>
        <v>5.0999999999999997E-2</v>
      </c>
      <c r="U132" s="47">
        <f>A126289310V_Latest</f>
        <v>3.07</v>
      </c>
      <c r="V132" s="60"/>
    </row>
    <row r="133" spans="1:22" hidden="1">
      <c r="A133" s="46"/>
      <c r="B133" s="50" t="s">
        <v>4302</v>
      </c>
      <c r="C133" s="61">
        <v>19</v>
      </c>
      <c r="D133" s="47">
        <f>A126273878R_Latest</f>
        <v>143.54499999999999</v>
      </c>
      <c r="E133" s="47">
        <f>A126297206V_Latest</f>
        <v>97.89</v>
      </c>
      <c r="F133" s="47">
        <f>A126285542J_Latest</f>
        <v>45.655000000000001</v>
      </c>
      <c r="G133" s="47">
        <f>A126279710V_Latest</f>
        <v>142.49700000000001</v>
      </c>
      <c r="H133" s="47">
        <f>A126303038T_Latest</f>
        <v>97.89</v>
      </c>
      <c r="I133" s="47">
        <f>A126291374W_Latest</f>
        <v>44.606999999999999</v>
      </c>
      <c r="J133" s="47">
        <f>A126275822R_Latest</f>
        <v>22.100999999999999</v>
      </c>
      <c r="K133" s="47">
        <f>A126299150F_Latest</f>
        <v>11.617000000000001</v>
      </c>
      <c r="L133" s="47">
        <f>A126287486L_Latest</f>
        <v>10.484</v>
      </c>
      <c r="M133" s="47">
        <f>A126281654C_Latest</f>
        <v>83.572999999999993</v>
      </c>
      <c r="N133" s="47">
        <f>A126304982A_Latest</f>
        <v>59.55</v>
      </c>
      <c r="O133" s="47">
        <f>A126293318R_Latest</f>
        <v>24.023</v>
      </c>
      <c r="P133" s="47">
        <f>A126283598J_Latest</f>
        <v>36.823</v>
      </c>
      <c r="Q133" s="47">
        <f>A126306926V_Latest</f>
        <v>26.722999999999999</v>
      </c>
      <c r="R133" s="47">
        <f>A126295262A_Latest</f>
        <v>10.1</v>
      </c>
      <c r="S133" s="47">
        <f>A126277766V_Latest</f>
        <v>1.048</v>
      </c>
      <c r="T133" s="47">
        <f>A126301094X_Latest</f>
        <v>0</v>
      </c>
      <c r="U133" s="47">
        <f>A126289430L_Latest</f>
        <v>1.048</v>
      </c>
      <c r="V133" s="60"/>
    </row>
    <row r="134" spans="1:22" hidden="1">
      <c r="A134" s="46"/>
      <c r="B134" s="50" t="s">
        <v>4303</v>
      </c>
      <c r="C134" s="61">
        <v>20</v>
      </c>
      <c r="D134" s="47">
        <f>A126273846W_Latest</f>
        <v>184.64599999999999</v>
      </c>
      <c r="E134" s="47">
        <f>A126297174L_Latest</f>
        <v>82.078000000000003</v>
      </c>
      <c r="F134" s="47">
        <f>A126285510R_Latest</f>
        <v>102.56699999999999</v>
      </c>
      <c r="G134" s="47">
        <f>A126279678F_Latest</f>
        <v>183.96</v>
      </c>
      <c r="H134" s="47">
        <f>A126303006X_Latest</f>
        <v>82.028000000000006</v>
      </c>
      <c r="I134" s="47">
        <f>A126291342C_Latest</f>
        <v>101.932</v>
      </c>
      <c r="J134" s="47">
        <f>A126275790J_Latest</f>
        <v>69.283000000000001</v>
      </c>
      <c r="K134" s="47">
        <f>A126299118F_Latest</f>
        <v>31.763999999999999</v>
      </c>
      <c r="L134" s="47">
        <f>A126287454V_Latest</f>
        <v>37.520000000000003</v>
      </c>
      <c r="M134" s="47">
        <f>A126281622K_Latest</f>
        <v>88.088999999999999</v>
      </c>
      <c r="N134" s="47">
        <f>A126304950J_Latest</f>
        <v>40.558</v>
      </c>
      <c r="O134" s="47">
        <f>A126293286J_Latest</f>
        <v>47.530999999999999</v>
      </c>
      <c r="P134" s="47">
        <f>A126283566R_Latest</f>
        <v>26.587</v>
      </c>
      <c r="Q134" s="47">
        <f>A126306894L_Latest</f>
        <v>9.7059999999999995</v>
      </c>
      <c r="R134" s="47">
        <f>A126295230J_Latest</f>
        <v>16.881</v>
      </c>
      <c r="S134" s="47">
        <f>A126277734A_Latest</f>
        <v>0.68600000000000005</v>
      </c>
      <c r="T134" s="47">
        <f>A126301062F_Latest</f>
        <v>5.0999999999999997E-2</v>
      </c>
      <c r="U134" s="47">
        <f>A126289398X_Latest</f>
        <v>0.63500000000000001</v>
      </c>
      <c r="V134" s="60"/>
    </row>
    <row r="135" spans="1:22" hidden="1">
      <c r="A135" s="46"/>
      <c r="B135" s="50" t="s">
        <v>4304</v>
      </c>
      <c r="C135" s="61">
        <v>21</v>
      </c>
      <c r="D135" s="47">
        <f>A126273890F_Latest</f>
        <v>131.26300000000001</v>
      </c>
      <c r="E135" s="47">
        <f>A126297218C_Latest</f>
        <v>34.750999999999998</v>
      </c>
      <c r="F135" s="47">
        <f>A126285554T_Latest</f>
        <v>96.512</v>
      </c>
      <c r="G135" s="47">
        <f>A126279722C_Latest</f>
        <v>129.876</v>
      </c>
      <c r="H135" s="47">
        <f>A126303050J_Latest</f>
        <v>34.750999999999998</v>
      </c>
      <c r="I135" s="47">
        <f>A126291386F_Latest</f>
        <v>95.125</v>
      </c>
      <c r="J135" s="47">
        <f>A126275834X_Latest</f>
        <v>69.441000000000003</v>
      </c>
      <c r="K135" s="47">
        <f>A126299162R_Latest</f>
        <v>23.585000000000001</v>
      </c>
      <c r="L135" s="47">
        <f>A126287498W_Latest</f>
        <v>45.856000000000002</v>
      </c>
      <c r="M135" s="47">
        <f>A126281666L_Latest</f>
        <v>41.884999999999998</v>
      </c>
      <c r="N135" s="47">
        <f>A126304994K_Latest</f>
        <v>9.2430000000000003</v>
      </c>
      <c r="O135" s="47">
        <f>A126293330F_Latest</f>
        <v>32.642000000000003</v>
      </c>
      <c r="P135" s="47">
        <f>A126283610L_Latest</f>
        <v>18.550999999999998</v>
      </c>
      <c r="Q135" s="47">
        <f>A126306938C_Latest</f>
        <v>1.923</v>
      </c>
      <c r="R135" s="47">
        <f>A126295274K_Latest</f>
        <v>16.626999999999999</v>
      </c>
      <c r="S135" s="47">
        <f>A126277778C_Latest</f>
        <v>1.387</v>
      </c>
      <c r="T135" s="47">
        <f>A126301106W_Latest</f>
        <v>0</v>
      </c>
      <c r="U135" s="47">
        <f>A126289442W_Latest</f>
        <v>1.387</v>
      </c>
      <c r="V135" s="60"/>
    </row>
    <row r="136" spans="1:22" hidden="1">
      <c r="A136" s="46"/>
      <c r="B136" s="46" t="s">
        <v>4305</v>
      </c>
      <c r="C136" s="61">
        <v>22</v>
      </c>
      <c r="D136" s="47">
        <f>A126273762L_Latest</f>
        <v>390.13099999999997</v>
      </c>
      <c r="E136" s="47">
        <f>A126297090C_Latest</f>
        <v>194.458</v>
      </c>
      <c r="F136" s="47">
        <f>A126285426X_Latest</f>
        <v>195.673</v>
      </c>
      <c r="G136" s="47">
        <f>A126279594W_Latest</f>
        <v>385.30700000000002</v>
      </c>
      <c r="H136" s="47">
        <f>A126302922L_Latest</f>
        <v>191.97900000000001</v>
      </c>
      <c r="I136" s="47">
        <f>A126291258L_Latest</f>
        <v>193.328</v>
      </c>
      <c r="J136" s="47">
        <f>A126275706F_Latest</f>
        <v>82.923000000000002</v>
      </c>
      <c r="K136" s="47">
        <f>A126299034W_Latest</f>
        <v>36.232999999999997</v>
      </c>
      <c r="L136" s="47">
        <f>A126287370K_Latest</f>
        <v>46.69</v>
      </c>
      <c r="M136" s="47">
        <f>A126281538V_Latest</f>
        <v>200.72</v>
      </c>
      <c r="N136" s="47">
        <f>A126304866T_Latest</f>
        <v>105.34399999999999</v>
      </c>
      <c r="O136" s="47">
        <f>A126293202L_Latest</f>
        <v>95.375</v>
      </c>
      <c r="P136" s="47">
        <f>A126283482F_Latest</f>
        <v>101.664</v>
      </c>
      <c r="Q136" s="47">
        <f>A126306810T_Latest</f>
        <v>50.402000000000001</v>
      </c>
      <c r="R136" s="47">
        <f>A126295146T_Latest</f>
        <v>51.262999999999998</v>
      </c>
      <c r="S136" s="47">
        <f>A126277650T_Latest</f>
        <v>4.8239999999999998</v>
      </c>
      <c r="T136" s="47">
        <f>A126300978L_Latest</f>
        <v>2.4790000000000001</v>
      </c>
      <c r="U136" s="47">
        <f>A126289314C_Latest</f>
        <v>2.3450000000000002</v>
      </c>
      <c r="V136" s="60"/>
    </row>
    <row r="137" spans="1:22" hidden="1">
      <c r="A137" s="46"/>
      <c r="B137" s="50" t="s">
        <v>4306</v>
      </c>
      <c r="C137" s="61">
        <v>23</v>
      </c>
      <c r="D137" s="47">
        <f>A126273698F_Latest</f>
        <v>219.43899999999999</v>
      </c>
      <c r="E137" s="47">
        <f>A126297026K_Latest</f>
        <v>140.87700000000001</v>
      </c>
      <c r="F137" s="47">
        <f>A126285362X_Latest</f>
        <v>78.563000000000002</v>
      </c>
      <c r="G137" s="47">
        <f>A126279530K_Latest</f>
        <v>218.80600000000001</v>
      </c>
      <c r="H137" s="47">
        <f>A126302858F_Latest</f>
        <v>140.24299999999999</v>
      </c>
      <c r="I137" s="47">
        <f>A126291194L_Latest</f>
        <v>78.563000000000002</v>
      </c>
      <c r="J137" s="47">
        <f>A126275642F_Latest</f>
        <v>24.033000000000001</v>
      </c>
      <c r="K137" s="47">
        <f>A126298970V_Latest</f>
        <v>13.090999999999999</v>
      </c>
      <c r="L137" s="47">
        <f>A126287306T_Latest</f>
        <v>10.942</v>
      </c>
      <c r="M137" s="47">
        <f>A126281474V_Latest</f>
        <v>136.71100000000001</v>
      </c>
      <c r="N137" s="47">
        <f>A126304802F_Latest</f>
        <v>88.21</v>
      </c>
      <c r="O137" s="47">
        <f>A126293138F_Latest</f>
        <v>48.500999999999998</v>
      </c>
      <c r="P137" s="47">
        <f>A126283418L_Latest</f>
        <v>58.063000000000002</v>
      </c>
      <c r="Q137" s="47">
        <f>A126306746K_Latest</f>
        <v>38.942999999999998</v>
      </c>
      <c r="R137" s="47">
        <f>A126295082T_Latest</f>
        <v>19.119</v>
      </c>
      <c r="S137" s="47">
        <f>A126277586K_Latest</f>
        <v>0.63300000000000001</v>
      </c>
      <c r="T137" s="47">
        <f>A126300914A_Latest</f>
        <v>0.63300000000000001</v>
      </c>
      <c r="U137" s="47">
        <f>A126289250C_Latest</f>
        <v>0</v>
      </c>
      <c r="V137" s="60"/>
    </row>
    <row r="138" spans="1:22" hidden="1">
      <c r="A138" s="46"/>
      <c r="B138" s="50" t="s">
        <v>4307</v>
      </c>
      <c r="C138" s="61">
        <v>24</v>
      </c>
      <c r="D138" s="47">
        <f>A126273726C_Latest</f>
        <v>96.152000000000001</v>
      </c>
      <c r="E138" s="47">
        <f>A126297054V_Latest</f>
        <v>34.39</v>
      </c>
      <c r="F138" s="47">
        <f>A126285390J_Latest</f>
        <v>61.762</v>
      </c>
      <c r="G138" s="47">
        <f>A126279558L_Latest</f>
        <v>93.962000000000003</v>
      </c>
      <c r="H138" s="47">
        <f>A126302886R_Latest</f>
        <v>32.661999999999999</v>
      </c>
      <c r="I138" s="47">
        <f>A126291222K_Latest</f>
        <v>61.301000000000002</v>
      </c>
      <c r="J138" s="47">
        <f>A126275670R_Latest</f>
        <v>29.818000000000001</v>
      </c>
      <c r="K138" s="47">
        <f>A126298998W_Latest</f>
        <v>11.976000000000001</v>
      </c>
      <c r="L138" s="47">
        <f>A126287334A_Latest</f>
        <v>17.841999999999999</v>
      </c>
      <c r="M138" s="47">
        <f>A126281502T_Latest</f>
        <v>36.014000000000003</v>
      </c>
      <c r="N138" s="47">
        <f>A126304830R_Latest</f>
        <v>10.909000000000001</v>
      </c>
      <c r="O138" s="47">
        <f>A126293166R_Latest</f>
        <v>25.105</v>
      </c>
      <c r="P138" s="47">
        <f>A126283446W_Latest</f>
        <v>28.131</v>
      </c>
      <c r="Q138" s="47">
        <f>A126306774V_Latest</f>
        <v>9.7769999999999992</v>
      </c>
      <c r="R138" s="47">
        <f>A126295110R_Latest</f>
        <v>18.353000000000002</v>
      </c>
      <c r="S138" s="47">
        <f>A126277614J_Latest</f>
        <v>2.1890000000000001</v>
      </c>
      <c r="T138" s="47">
        <f>A126300942K_Latest</f>
        <v>1.728</v>
      </c>
      <c r="U138" s="47">
        <f>A126289278F_Latest</f>
        <v>0.46100000000000002</v>
      </c>
      <c r="V138" s="60"/>
    </row>
    <row r="139" spans="1:22" hidden="1">
      <c r="A139" s="46"/>
      <c r="B139" s="50" t="s">
        <v>4308</v>
      </c>
      <c r="C139" s="61">
        <v>25</v>
      </c>
      <c r="D139" s="47">
        <f>A126273806C_Latest</f>
        <v>74.540000000000006</v>
      </c>
      <c r="E139" s="47">
        <f>A126297134V_Latest</f>
        <v>19.190999999999999</v>
      </c>
      <c r="F139" s="47">
        <f>A126285470J_Latest</f>
        <v>55.347999999999999</v>
      </c>
      <c r="G139" s="47">
        <f>A126279638L_Latest</f>
        <v>72.537999999999997</v>
      </c>
      <c r="H139" s="47">
        <f>A126302966R_Latest</f>
        <v>19.074000000000002</v>
      </c>
      <c r="I139" s="47">
        <f>A126291302K_Latest</f>
        <v>53.465000000000003</v>
      </c>
      <c r="J139" s="47">
        <f>A126275750R_Latest</f>
        <v>29.071999999999999</v>
      </c>
      <c r="K139" s="47">
        <f>A126299078X_Latest</f>
        <v>11.167</v>
      </c>
      <c r="L139" s="47">
        <f>A126287414A_Latest</f>
        <v>17.905000000000001</v>
      </c>
      <c r="M139" s="47">
        <f>A126281582C_Latest</f>
        <v>27.995000000000001</v>
      </c>
      <c r="N139" s="47">
        <f>A126304910R_Latest</f>
        <v>6.226</v>
      </c>
      <c r="O139" s="47">
        <f>A126293246R_Latest</f>
        <v>21.768999999999998</v>
      </c>
      <c r="P139" s="47">
        <f>A126283526W_Latest</f>
        <v>15.471</v>
      </c>
      <c r="Q139" s="47">
        <f>A126306854V_Latest</f>
        <v>1.681</v>
      </c>
      <c r="R139" s="47">
        <f>A126295190A_Latest</f>
        <v>13.79</v>
      </c>
      <c r="S139" s="47">
        <f>A126277694V_Latest</f>
        <v>2.0019999999999998</v>
      </c>
      <c r="T139" s="47">
        <f>A126301022L_Latest</f>
        <v>0.11799999999999999</v>
      </c>
      <c r="U139" s="47">
        <f>A126289358F_Latest</f>
        <v>1.8839999999999999</v>
      </c>
      <c r="V139" s="60"/>
    </row>
    <row r="140" spans="1:22" hidden="1">
      <c r="A140" s="45" t="s">
        <v>4309</v>
      </c>
      <c r="B140" s="46"/>
      <c r="C140" s="61">
        <v>26</v>
      </c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60"/>
    </row>
    <row r="141" spans="1:22" hidden="1">
      <c r="A141" s="46"/>
      <c r="B141" s="46" t="s">
        <v>4310</v>
      </c>
      <c r="C141" s="61">
        <v>27</v>
      </c>
      <c r="D141" s="47">
        <f>A126273730V_Latest</f>
        <v>882.16600000000005</v>
      </c>
      <c r="E141" s="47">
        <f>A126297058C_Latest</f>
        <v>428.91</v>
      </c>
      <c r="F141" s="47">
        <f>A126285394T_Latest</f>
        <v>453.25599999999997</v>
      </c>
      <c r="G141" s="47">
        <f>A126279562C_Latest</f>
        <v>876.524</v>
      </c>
      <c r="H141" s="47">
        <f>A126302890F_Latest</f>
        <v>427.96499999999997</v>
      </c>
      <c r="I141" s="47">
        <f>A126291226V_Latest</f>
        <v>448.55900000000003</v>
      </c>
      <c r="J141" s="47">
        <f>A126275674X_Latest</f>
        <v>198.971</v>
      </c>
      <c r="K141" s="47">
        <f>A126299002C_Latest</f>
        <v>88.177000000000007</v>
      </c>
      <c r="L141" s="47">
        <f>A126287338K_Latest</f>
        <v>110.794</v>
      </c>
      <c r="M141" s="47">
        <f>A126281506A_Latest</f>
        <v>480.75599999999997</v>
      </c>
      <c r="N141" s="47">
        <f>A126304834X_Latest</f>
        <v>240.05</v>
      </c>
      <c r="O141" s="47">
        <f>A126293170F_Latest</f>
        <v>240.70599999999999</v>
      </c>
      <c r="P141" s="47">
        <f>A126283450L_Latest</f>
        <v>196.798</v>
      </c>
      <c r="Q141" s="47">
        <f>A126306778C_Latest</f>
        <v>99.739000000000004</v>
      </c>
      <c r="R141" s="47">
        <f>A126295114X_Latest</f>
        <v>97.058999999999997</v>
      </c>
      <c r="S141" s="47">
        <f>A126277618T_Latest</f>
        <v>5.6420000000000003</v>
      </c>
      <c r="T141" s="47">
        <f>A126300946V_Latest</f>
        <v>0.94499999999999995</v>
      </c>
      <c r="U141" s="47">
        <f>A126289282W_Latest</f>
        <v>4.6970000000000001</v>
      </c>
      <c r="V141" s="60"/>
    </row>
    <row r="142" spans="1:22" hidden="1">
      <c r="A142" s="46"/>
      <c r="B142" s="46" t="s">
        <v>4311</v>
      </c>
      <c r="C142" s="61">
        <v>28</v>
      </c>
      <c r="D142" s="47">
        <f>A126273810V_Latest</f>
        <v>389.94499999999999</v>
      </c>
      <c r="E142" s="47">
        <f>A126297138C_Latest</f>
        <v>206.06700000000001</v>
      </c>
      <c r="F142" s="47">
        <f>A126285474T_Latest</f>
        <v>183.87799999999999</v>
      </c>
      <c r="G142" s="47">
        <f>A126279642C_Latest</f>
        <v>385.91</v>
      </c>
      <c r="H142" s="47">
        <f>A126302970F_Latest</f>
        <v>203.92</v>
      </c>
      <c r="I142" s="47">
        <f>A126291306V_Latest</f>
        <v>181.99100000000001</v>
      </c>
      <c r="J142" s="47">
        <f>A126275754X_Latest</f>
        <v>113.666</v>
      </c>
      <c r="K142" s="47">
        <f>A126299082R_Latest</f>
        <v>52.843000000000004</v>
      </c>
      <c r="L142" s="47">
        <f>A126287418K_Latest</f>
        <v>60.823</v>
      </c>
      <c r="M142" s="47">
        <f>A126281586L_Latest</f>
        <v>181.976</v>
      </c>
      <c r="N142" s="47">
        <f>A126304914X_Latest</f>
        <v>106.107</v>
      </c>
      <c r="O142" s="47">
        <f>A126293250F_Latest</f>
        <v>75.869</v>
      </c>
      <c r="P142" s="47">
        <f>A126283530L_Latest</f>
        <v>90.269000000000005</v>
      </c>
      <c r="Q142" s="47">
        <f>A126306858C_Latest</f>
        <v>44.969000000000001</v>
      </c>
      <c r="R142" s="47">
        <f>A126295194K_Latest</f>
        <v>45.298999999999999</v>
      </c>
      <c r="S142" s="47">
        <f>A126277698C_Latest</f>
        <v>4.0339999999999998</v>
      </c>
      <c r="T142" s="47">
        <f>A126301026W_Latest</f>
        <v>2.1469999999999998</v>
      </c>
      <c r="U142" s="47">
        <f>A126289362W_Latest</f>
        <v>1.887</v>
      </c>
      <c r="V142" s="60"/>
    </row>
    <row r="143" spans="1:22" hidden="1">
      <c r="A143" s="45" t="s">
        <v>4289</v>
      </c>
      <c r="B143" s="51"/>
      <c r="C143" s="61">
        <v>29</v>
      </c>
      <c r="D143" s="47">
        <f>A126273794F_Latest</f>
        <v>1272.1110000000001</v>
      </c>
      <c r="E143" s="47">
        <f>A126297122K_Latest</f>
        <v>634.97699999999998</v>
      </c>
      <c r="F143" s="47">
        <f>A126285458T_Latest</f>
        <v>637.13400000000001</v>
      </c>
      <c r="G143" s="47">
        <f>A126279626C_Latest</f>
        <v>1262.4349999999999</v>
      </c>
      <c r="H143" s="47">
        <f>A126302954F_Latest</f>
        <v>631.88499999999999</v>
      </c>
      <c r="I143" s="47">
        <f>A126291290L_Latest</f>
        <v>630.54999999999995</v>
      </c>
      <c r="J143" s="47">
        <f>A126275738X_Latest</f>
        <v>312.637</v>
      </c>
      <c r="K143" s="47">
        <f>A126299066R_Latest</f>
        <v>141.02000000000001</v>
      </c>
      <c r="L143" s="47">
        <f>A126287402T_Latest</f>
        <v>171.61699999999999</v>
      </c>
      <c r="M143" s="47">
        <f>A126281570V_Latest</f>
        <v>662.73199999999997</v>
      </c>
      <c r="N143" s="47">
        <f>A126304898K_Latest</f>
        <v>346.15699999999998</v>
      </c>
      <c r="O143" s="47">
        <f>A126293234F_Latest</f>
        <v>316.57499999999999</v>
      </c>
      <c r="P143" s="47">
        <f>A126283514L_Latest</f>
        <v>287.06599999999997</v>
      </c>
      <c r="Q143" s="47">
        <f>A126306842K_Latest</f>
        <v>144.708</v>
      </c>
      <c r="R143" s="47">
        <f>A126295178K_Latest</f>
        <v>142.358</v>
      </c>
      <c r="S143" s="47">
        <f>A126277682K_Latest</f>
        <v>9.6760000000000002</v>
      </c>
      <c r="T143" s="47">
        <f>A126301010C_Latest</f>
        <v>3.0920000000000001</v>
      </c>
      <c r="U143" s="47">
        <f>A126289346W_Latest</f>
        <v>6.5839999999999996</v>
      </c>
      <c r="V143" s="60"/>
    </row>
    <row r="144" spans="1:22" hidden="1">
      <c r="A144" s="42" t="s">
        <v>4288</v>
      </c>
      <c r="B144" s="43"/>
      <c r="C144" s="61">
        <v>30</v>
      </c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60"/>
    </row>
    <row r="145" spans="1:22" hidden="1">
      <c r="A145" s="45" t="s">
        <v>4312</v>
      </c>
      <c r="B145" s="46"/>
      <c r="C145" s="61">
        <v>31</v>
      </c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60"/>
    </row>
    <row r="146" spans="1:22" hidden="1">
      <c r="A146" s="46"/>
      <c r="B146" s="46" t="s">
        <v>4313</v>
      </c>
      <c r="C146" s="61">
        <v>32</v>
      </c>
      <c r="D146" s="47">
        <f>A126273702K_Latest</f>
        <v>8546.2270000000008</v>
      </c>
      <c r="E146" s="47">
        <f>A126297030A_Latest</f>
        <v>4278.8829999999998</v>
      </c>
      <c r="F146" s="47">
        <f>A126285366J_Latest</f>
        <v>4267.3450000000003</v>
      </c>
      <c r="G146" s="47">
        <f>A126279534V_Latest</f>
        <v>8212.232</v>
      </c>
      <c r="H146" s="47">
        <f>A126302862W_Latest</f>
        <v>4103.49</v>
      </c>
      <c r="I146" s="47">
        <f>A126291198W_Latest</f>
        <v>4108.7420000000002</v>
      </c>
      <c r="J146" s="47">
        <f>A126275646R_Latest</f>
        <v>1044.2829999999999</v>
      </c>
      <c r="K146" s="47">
        <f>A126298974C_Latest</f>
        <v>534.93600000000004</v>
      </c>
      <c r="L146" s="47">
        <f>A126287310J_Latest</f>
        <v>509.346</v>
      </c>
      <c r="M146" s="47">
        <f>A126281478C_Latest</f>
        <v>3995.4070000000002</v>
      </c>
      <c r="N146" s="47">
        <f>A126304806R_Latest</f>
        <v>2030.346</v>
      </c>
      <c r="O146" s="47">
        <f>A126293142W_Latest</f>
        <v>1965.0609999999999</v>
      </c>
      <c r="P146" s="47">
        <f>A126283422C_Latest</f>
        <v>3172.5430000000001</v>
      </c>
      <c r="Q146" s="47">
        <f>A126306750A_Latest</f>
        <v>1538.2080000000001</v>
      </c>
      <c r="R146" s="47">
        <f>A126295086A_Latest</f>
        <v>1634.335</v>
      </c>
      <c r="S146" s="47">
        <f>A126277590A_Latest</f>
        <v>333.995</v>
      </c>
      <c r="T146" s="47">
        <f>A126300918K_Latest</f>
        <v>175.393</v>
      </c>
      <c r="U146" s="47">
        <f>A126289254L_Latest</f>
        <v>158.602</v>
      </c>
      <c r="V146" s="60"/>
    </row>
    <row r="147" spans="1:22" hidden="1">
      <c r="A147" s="46"/>
      <c r="B147" s="46" t="s">
        <v>4314</v>
      </c>
      <c r="C147" s="61">
        <v>33</v>
      </c>
      <c r="D147" s="47">
        <f>A126273902C_Latest</f>
        <v>1986.5550000000001</v>
      </c>
      <c r="E147" s="47">
        <f>A126297230V_Latest</f>
        <v>1298.7739999999999</v>
      </c>
      <c r="F147" s="47">
        <f>A126285566A_Latest</f>
        <v>687.78099999999995</v>
      </c>
      <c r="G147" s="47">
        <f>A126279734L_Latest</f>
        <v>1706.6959999999999</v>
      </c>
      <c r="H147" s="47">
        <f>A126303062T_Latest</f>
        <v>1102.001</v>
      </c>
      <c r="I147" s="47">
        <f>A126291398R_Latest</f>
        <v>604.69600000000003</v>
      </c>
      <c r="J147" s="47">
        <f>A126275846J_Latest</f>
        <v>40.475999999999999</v>
      </c>
      <c r="K147" s="47">
        <f>A126299174X_Latest</f>
        <v>22.161000000000001</v>
      </c>
      <c r="L147" s="47">
        <f>A126287510A_Latest</f>
        <v>18.315000000000001</v>
      </c>
      <c r="M147" s="47">
        <f>A126281678W_Latest</f>
        <v>689.20600000000002</v>
      </c>
      <c r="N147" s="47">
        <f>A126305006K_Latest</f>
        <v>446.99200000000002</v>
      </c>
      <c r="O147" s="47">
        <f>A126293342R_Latest</f>
        <v>242.214</v>
      </c>
      <c r="P147" s="47">
        <f>A126283622W_Latest</f>
        <v>977.01499999999999</v>
      </c>
      <c r="Q147" s="47">
        <f>A126306950V_Latest</f>
        <v>632.84799999999996</v>
      </c>
      <c r="R147" s="47">
        <f>A126295286V_Latest</f>
        <v>344.16699999999997</v>
      </c>
      <c r="S147" s="47">
        <f>A126277790V_Latest</f>
        <v>279.85899999999998</v>
      </c>
      <c r="T147" s="47">
        <f>A126301118F_Latest</f>
        <v>196.774</v>
      </c>
      <c r="U147" s="47">
        <f>A126289454F_Latest</f>
        <v>83.084999999999994</v>
      </c>
      <c r="V147" s="60"/>
    </row>
    <row r="148" spans="1:22" hidden="1">
      <c r="A148" s="45" t="s">
        <v>4289</v>
      </c>
      <c r="B148" s="46"/>
      <c r="C148" s="61">
        <v>34</v>
      </c>
      <c r="D148" s="47">
        <f>A126273894R_Latest</f>
        <v>10532.781999999999</v>
      </c>
      <c r="E148" s="47">
        <f>A126297222V_Latest</f>
        <v>5577.6570000000002</v>
      </c>
      <c r="F148" s="47">
        <f>A126285558A_Latest</f>
        <v>4955.125</v>
      </c>
      <c r="G148" s="47">
        <f>A126279726L_Latest</f>
        <v>9918.9290000000001</v>
      </c>
      <c r="H148" s="47">
        <f>A126303054T_Latest</f>
        <v>5205.49</v>
      </c>
      <c r="I148" s="47">
        <f>A126291390W_Latest</f>
        <v>4713.4380000000001</v>
      </c>
      <c r="J148" s="47">
        <f>A126275838J_Latest</f>
        <v>1084.759</v>
      </c>
      <c r="K148" s="47">
        <f>A126299166X_Latest</f>
        <v>557.09699999999998</v>
      </c>
      <c r="L148" s="47">
        <f>A126287502A_Latest</f>
        <v>527.66099999999994</v>
      </c>
      <c r="M148" s="47">
        <f>A126281670C_Latest</f>
        <v>4684.6120000000001</v>
      </c>
      <c r="N148" s="47">
        <f>A126304998V_Latest</f>
        <v>2477.337</v>
      </c>
      <c r="O148" s="47">
        <f>A126293334R_Latest</f>
        <v>2207.2750000000001</v>
      </c>
      <c r="P148" s="47">
        <f>A126283614W_Latest</f>
        <v>4149.558</v>
      </c>
      <c r="Q148" s="47">
        <f>A126306942V_Latest</f>
        <v>2171.056</v>
      </c>
      <c r="R148" s="47">
        <f>A126295278V_Latest</f>
        <v>1978.502</v>
      </c>
      <c r="S148" s="47">
        <f>A126277782V_Latest</f>
        <v>613.85400000000004</v>
      </c>
      <c r="T148" s="47">
        <f>A126301110L_Latest</f>
        <v>372.16699999999997</v>
      </c>
      <c r="U148" s="47">
        <f>A126289446F_Latest</f>
        <v>241.68700000000001</v>
      </c>
      <c r="V148" s="60"/>
    </row>
    <row r="149" spans="1:22" hidden="1">
      <c r="A149" s="42" t="s">
        <v>4315</v>
      </c>
      <c r="B149" s="43"/>
      <c r="C149" s="61">
        <v>35</v>
      </c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60"/>
    </row>
    <row r="150" spans="1:22" hidden="1">
      <c r="A150" s="45" t="s">
        <v>4316</v>
      </c>
      <c r="B150" s="46"/>
      <c r="C150" s="61">
        <v>36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60"/>
    </row>
    <row r="151" spans="1:22" hidden="1">
      <c r="A151" s="46"/>
      <c r="B151" s="46" t="s">
        <v>4317</v>
      </c>
      <c r="C151" s="61">
        <v>37</v>
      </c>
      <c r="D151" s="47">
        <f>A126273882F_Latest</f>
        <v>8042.13</v>
      </c>
      <c r="E151" s="47">
        <f>A126297210K_Latest</f>
        <v>4058.8710000000001</v>
      </c>
      <c r="F151" s="47">
        <f>A126285546T_Latest</f>
        <v>3983.259</v>
      </c>
      <c r="G151" s="47">
        <f>A126279714C_Latest</f>
        <v>7716.924</v>
      </c>
      <c r="H151" s="47">
        <f>A126303042J_Latest</f>
        <v>3889.5259999999998</v>
      </c>
      <c r="I151" s="47">
        <f>A126291378F_Latest</f>
        <v>3827.3980000000001</v>
      </c>
      <c r="J151" s="47">
        <f>A126275826X_Latest</f>
        <v>976.58500000000004</v>
      </c>
      <c r="K151" s="47">
        <f>A126299154R_Latest</f>
        <v>503.81700000000001</v>
      </c>
      <c r="L151" s="47">
        <f>A126287490C_Latest</f>
        <v>472.76799999999997</v>
      </c>
      <c r="M151" s="47">
        <f>A126281658L_Latest</f>
        <v>3709.9969999999998</v>
      </c>
      <c r="N151" s="47">
        <f>A126304986K_Latest</f>
        <v>1896.2080000000001</v>
      </c>
      <c r="O151" s="47">
        <f>A126293322F_Latest</f>
        <v>1813.789</v>
      </c>
      <c r="P151" s="47">
        <f>A126283602L_Latest</f>
        <v>3030.3420000000001</v>
      </c>
      <c r="Q151" s="47">
        <f>A126306930K_Latest</f>
        <v>1489.501</v>
      </c>
      <c r="R151" s="47">
        <f>A126295266K_Latest</f>
        <v>1540.8409999999999</v>
      </c>
      <c r="S151" s="47">
        <f>A126277770K_Latest</f>
        <v>325.20600000000002</v>
      </c>
      <c r="T151" s="47">
        <f>A126301098J_Latest</f>
        <v>169.345</v>
      </c>
      <c r="U151" s="47">
        <f>A126289434W_Latest</f>
        <v>155.86099999999999</v>
      </c>
      <c r="V151" s="60"/>
    </row>
    <row r="152" spans="1:22" hidden="1">
      <c r="A152" s="46"/>
      <c r="B152" s="46" t="s">
        <v>4318</v>
      </c>
      <c r="C152" s="61">
        <v>38</v>
      </c>
      <c r="D152" s="47">
        <f>A126273886R_Latest</f>
        <v>272.70999999999998</v>
      </c>
      <c r="E152" s="47">
        <f>A126297214V_Latest</f>
        <v>118.804</v>
      </c>
      <c r="F152" s="47">
        <f>A126285550J_Latest</f>
        <v>153.90600000000001</v>
      </c>
      <c r="G152" s="47">
        <f>A126279718L_Latest</f>
        <v>267.71600000000001</v>
      </c>
      <c r="H152" s="47">
        <f>A126303046T_Latest</f>
        <v>116.206</v>
      </c>
      <c r="I152" s="47">
        <f>A126291382W_Latest</f>
        <v>151.51</v>
      </c>
      <c r="J152" s="47">
        <f>A126275830R_Latest</f>
        <v>36.704000000000001</v>
      </c>
      <c r="K152" s="47">
        <f>A126299158X_Latest</f>
        <v>18.504999999999999</v>
      </c>
      <c r="L152" s="47">
        <f>A126287494L_Latest</f>
        <v>18.199000000000002</v>
      </c>
      <c r="M152" s="47">
        <f>A126281662C_Latest</f>
        <v>152.137</v>
      </c>
      <c r="N152" s="47">
        <f>A126304990A_Latest</f>
        <v>70.944999999999993</v>
      </c>
      <c r="O152" s="47">
        <f>A126293326R_Latest</f>
        <v>81.191999999999993</v>
      </c>
      <c r="P152" s="47">
        <f>A126283606W_Latest</f>
        <v>78.875</v>
      </c>
      <c r="Q152" s="47">
        <f>A126306934V_Latest</f>
        <v>26.756</v>
      </c>
      <c r="R152" s="47">
        <f>A126295270A_Latest</f>
        <v>52.119</v>
      </c>
      <c r="S152" s="47">
        <f>A126277774V_Latest</f>
        <v>4.9939999999999998</v>
      </c>
      <c r="T152" s="47">
        <f>A126301102L_Latest</f>
        <v>2.5979999999999999</v>
      </c>
      <c r="U152" s="47">
        <f>A126289438F_Latest</f>
        <v>2.395</v>
      </c>
      <c r="V152" s="60"/>
    </row>
    <row r="153" spans="1:22" hidden="1">
      <c r="A153" s="46"/>
      <c r="B153" s="46" t="s">
        <v>4319</v>
      </c>
      <c r="C153" s="61">
        <v>39</v>
      </c>
      <c r="D153" s="47">
        <f>A126273706V_Latest</f>
        <v>224.38300000000001</v>
      </c>
      <c r="E153" s="47">
        <f>A126297034K_Latest</f>
        <v>96.808999999999997</v>
      </c>
      <c r="F153" s="47">
        <f>A126285370X_Latest</f>
        <v>127.575</v>
      </c>
      <c r="G153" s="47">
        <f>A126279538C_Latest</f>
        <v>220.727</v>
      </c>
      <c r="H153" s="47">
        <f>A126302866F_Latest</f>
        <v>93.498999999999995</v>
      </c>
      <c r="I153" s="47">
        <f>A126291202A_Latest</f>
        <v>127.229</v>
      </c>
      <c r="J153" s="47">
        <f>A126275650F_Latest</f>
        <v>30.71</v>
      </c>
      <c r="K153" s="47">
        <f>A126298978L_Latest</f>
        <v>12.331</v>
      </c>
      <c r="L153" s="47">
        <f>A126287314T_Latest</f>
        <v>18.379000000000001</v>
      </c>
      <c r="M153" s="47">
        <f>A126281482V_Latest</f>
        <v>129.20400000000001</v>
      </c>
      <c r="N153" s="47">
        <f>A126304810F_Latest</f>
        <v>61.072000000000003</v>
      </c>
      <c r="O153" s="47">
        <f>A126293146F_Latest</f>
        <v>68.131</v>
      </c>
      <c r="P153" s="47">
        <f>A126283426L_Latest</f>
        <v>60.814</v>
      </c>
      <c r="Q153" s="47">
        <f>A126306754K_Latest</f>
        <v>20.094999999999999</v>
      </c>
      <c r="R153" s="47">
        <f>A126295090T_Latest</f>
        <v>40.719000000000001</v>
      </c>
      <c r="S153" s="47">
        <f>A126277594K_Latest</f>
        <v>3.6560000000000001</v>
      </c>
      <c r="T153" s="47">
        <f>A126300922A_Latest</f>
        <v>3.31</v>
      </c>
      <c r="U153" s="47">
        <f>A126289258W_Latest</f>
        <v>0.34599999999999997</v>
      </c>
      <c r="V153" s="60"/>
    </row>
    <row r="154" spans="1:22" hidden="1">
      <c r="A154" s="45" t="s">
        <v>4320</v>
      </c>
      <c r="B154" s="46"/>
      <c r="C154" s="61">
        <v>40</v>
      </c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60"/>
    </row>
    <row r="155" spans="1:22" hidden="1">
      <c r="A155" s="46"/>
      <c r="B155" s="46" t="s">
        <v>4321</v>
      </c>
      <c r="C155" s="61">
        <v>41</v>
      </c>
      <c r="D155" s="47">
        <f>A126273766W_Latest</f>
        <v>6286.0910000000003</v>
      </c>
      <c r="E155" s="47">
        <f>A126297094L_Latest</f>
        <v>3255.7979999999998</v>
      </c>
      <c r="F155" s="47">
        <f>A126285430R_Latest</f>
        <v>3030.2930000000001</v>
      </c>
      <c r="G155" s="47">
        <f>A126279598F_Latest</f>
        <v>6025.42</v>
      </c>
      <c r="H155" s="47">
        <f>A126302926W_Latest</f>
        <v>3117.9470000000001</v>
      </c>
      <c r="I155" s="47">
        <f>A126291262C_Latest</f>
        <v>2907.473</v>
      </c>
      <c r="J155" s="47">
        <f>A126275710W_Latest</f>
        <v>628.50699999999995</v>
      </c>
      <c r="K155" s="47">
        <f>A126299038F_Latest</f>
        <v>333.637</v>
      </c>
      <c r="L155" s="47">
        <f>A126287374V_Latest</f>
        <v>294.87</v>
      </c>
      <c r="M155" s="47">
        <f>A126281542K_Latest</f>
        <v>2958.3049999999998</v>
      </c>
      <c r="N155" s="47">
        <f>A126304870J_Latest</f>
        <v>1554.539</v>
      </c>
      <c r="O155" s="47">
        <f>A126293206W_Latest</f>
        <v>1403.7660000000001</v>
      </c>
      <c r="P155" s="47">
        <f>A126283486R_Latest</f>
        <v>2438.6080000000002</v>
      </c>
      <c r="Q155" s="47">
        <f>A126306814A_Latest</f>
        <v>1229.771</v>
      </c>
      <c r="R155" s="47">
        <f>A126295150J_Latest</f>
        <v>1208.837</v>
      </c>
      <c r="S155" s="47">
        <f>A126277654A_Latest</f>
        <v>260.67099999999999</v>
      </c>
      <c r="T155" s="47">
        <f>A126300982C_Latest</f>
        <v>137.85</v>
      </c>
      <c r="U155" s="47">
        <f>A126289318L_Latest</f>
        <v>122.821</v>
      </c>
      <c r="V155" s="60"/>
    </row>
    <row r="156" spans="1:22" hidden="1">
      <c r="A156" s="46"/>
      <c r="B156" s="46" t="s">
        <v>4322</v>
      </c>
      <c r="C156" s="61">
        <v>42</v>
      </c>
      <c r="D156" s="47">
        <f>A126273818L_Latest</f>
        <v>582.54899999999998</v>
      </c>
      <c r="E156" s="47">
        <f>A126297146C_Latest</f>
        <v>224.67</v>
      </c>
      <c r="F156" s="47">
        <f>A126285482T_Latest</f>
        <v>357.87900000000002</v>
      </c>
      <c r="G156" s="47">
        <f>A126279650C_Latest</f>
        <v>574.04700000000003</v>
      </c>
      <c r="H156" s="47">
        <f>A126302978X_Latest</f>
        <v>219.34299999999999</v>
      </c>
      <c r="I156" s="47">
        <f>A126291314V_Latest</f>
        <v>354.70400000000001</v>
      </c>
      <c r="J156" s="47">
        <f>A126275762X_Latest</f>
        <v>92.409000000000006</v>
      </c>
      <c r="K156" s="47">
        <f>A126299090R_Latest</f>
        <v>44.826999999999998</v>
      </c>
      <c r="L156" s="47">
        <f>A126287426K_Latest</f>
        <v>47.581000000000003</v>
      </c>
      <c r="M156" s="47">
        <f>A126281594L_Latest</f>
        <v>294.97300000000001</v>
      </c>
      <c r="N156" s="47">
        <f>A126304922X_Latest</f>
        <v>112.28</v>
      </c>
      <c r="O156" s="47">
        <f>A126293258X_Latest</f>
        <v>182.69300000000001</v>
      </c>
      <c r="P156" s="47">
        <f>A126283538F_Latest</f>
        <v>186.66499999999999</v>
      </c>
      <c r="Q156" s="47">
        <f>A126306866C_Latest</f>
        <v>62.234999999999999</v>
      </c>
      <c r="R156" s="47">
        <f>A126295202X_Latest</f>
        <v>124.43</v>
      </c>
      <c r="S156" s="47">
        <f>A126277706T_Latest</f>
        <v>8.5020000000000007</v>
      </c>
      <c r="T156" s="47">
        <f>A126301034W_Latest</f>
        <v>5.327</v>
      </c>
      <c r="U156" s="47">
        <f>A126289370W_Latest</f>
        <v>3.1749999999999998</v>
      </c>
      <c r="V156" s="60"/>
    </row>
    <row r="157" spans="1:22" hidden="1">
      <c r="A157" s="46"/>
      <c r="B157" s="50" t="s">
        <v>4323</v>
      </c>
      <c r="C157" s="61">
        <v>43</v>
      </c>
      <c r="D157" s="47">
        <f>A126273898X_Latest</f>
        <v>171.83699999999999</v>
      </c>
      <c r="E157" s="47">
        <f>A126297226C_Latest</f>
        <v>94.930999999999997</v>
      </c>
      <c r="F157" s="47">
        <f>A126285562T_Latest</f>
        <v>76.906000000000006</v>
      </c>
      <c r="G157" s="47">
        <f>A126279730C_Latest</f>
        <v>168.91</v>
      </c>
      <c r="H157" s="47">
        <f>A126303058A_Latest</f>
        <v>93.209000000000003</v>
      </c>
      <c r="I157" s="47">
        <f>A126291394F_Latest</f>
        <v>75.700999999999993</v>
      </c>
      <c r="J157" s="47">
        <f>A126275842X_Latest</f>
        <v>10.047000000000001</v>
      </c>
      <c r="K157" s="47">
        <f>A126299170R_Latest</f>
        <v>4.976</v>
      </c>
      <c r="L157" s="47">
        <f>A126287506K_Latest</f>
        <v>5.0709999999999997</v>
      </c>
      <c r="M157" s="47">
        <f>A126281674L_Latest</f>
        <v>89.49</v>
      </c>
      <c r="N157" s="47">
        <f>A126305002A_Latest</f>
        <v>55.720999999999997</v>
      </c>
      <c r="O157" s="47">
        <f>A126293338X_Latest</f>
        <v>33.768999999999998</v>
      </c>
      <c r="P157" s="47">
        <f>A126283618F_Latest</f>
        <v>69.373000000000005</v>
      </c>
      <c r="Q157" s="47">
        <f>A126306946C_Latest</f>
        <v>32.512</v>
      </c>
      <c r="R157" s="47">
        <f>A126295282K_Latest</f>
        <v>36.86</v>
      </c>
      <c r="S157" s="47">
        <f>A126277786C_Latest</f>
        <v>2.9279999999999999</v>
      </c>
      <c r="T157" s="47">
        <f>A126301114W_Latest</f>
        <v>1.722</v>
      </c>
      <c r="U157" s="47">
        <f>A126289450W_Latest</f>
        <v>1.2050000000000001</v>
      </c>
      <c r="V157" s="60"/>
    </row>
    <row r="158" spans="1:22" hidden="1">
      <c r="A158" s="46"/>
      <c r="B158" s="50" t="s">
        <v>4324</v>
      </c>
      <c r="C158" s="61">
        <v>44</v>
      </c>
      <c r="D158" s="47">
        <f>A126273710K_Latest</f>
        <v>192.452</v>
      </c>
      <c r="E158" s="47">
        <f>A126297038V_Latest</f>
        <v>79.361000000000004</v>
      </c>
      <c r="F158" s="47">
        <f>A126285374J_Latest</f>
        <v>113.09099999999999</v>
      </c>
      <c r="G158" s="47">
        <f>A126279542V_Latest</f>
        <v>191.23699999999999</v>
      </c>
      <c r="H158" s="47">
        <f>A126302870W_Latest</f>
        <v>78.144999999999996</v>
      </c>
      <c r="I158" s="47">
        <f>A126291206K_Latest</f>
        <v>113.09099999999999</v>
      </c>
      <c r="J158" s="47">
        <f>A126275654R_Latest</f>
        <v>32.948</v>
      </c>
      <c r="K158" s="47">
        <f>A126298982C_Latest</f>
        <v>17.074999999999999</v>
      </c>
      <c r="L158" s="47">
        <f>A126287318A_Latest</f>
        <v>15.872999999999999</v>
      </c>
      <c r="M158" s="47">
        <f>A126281486C_Latest</f>
        <v>105.89</v>
      </c>
      <c r="N158" s="47">
        <f>A126304814R_Latest</f>
        <v>40.332000000000001</v>
      </c>
      <c r="O158" s="47">
        <f>A126293150W_Latest</f>
        <v>65.557000000000002</v>
      </c>
      <c r="P158" s="47">
        <f>A126283430C_Latest</f>
        <v>52.399000000000001</v>
      </c>
      <c r="Q158" s="47">
        <f>A126306758V_Latest</f>
        <v>20.738</v>
      </c>
      <c r="R158" s="47">
        <f>A126295094A_Latest</f>
        <v>31.661000000000001</v>
      </c>
      <c r="S158" s="47">
        <f>A126277598V_Latest</f>
        <v>1.2150000000000001</v>
      </c>
      <c r="T158" s="47">
        <f>A126300926K_Latest</f>
        <v>1.2150000000000001</v>
      </c>
      <c r="U158" s="47">
        <f>A126289262L_Latest</f>
        <v>0</v>
      </c>
      <c r="V158" s="60"/>
    </row>
    <row r="159" spans="1:22" hidden="1">
      <c r="A159" s="46"/>
      <c r="B159" s="50" t="s">
        <v>4325</v>
      </c>
      <c r="C159" s="61">
        <v>45</v>
      </c>
      <c r="D159" s="47">
        <f>A126273850L_Latest</f>
        <v>218.25899999999999</v>
      </c>
      <c r="E159" s="47">
        <f>A126297178W_Latest</f>
        <v>50.378</v>
      </c>
      <c r="F159" s="47">
        <f>A126285514X_Latest</f>
        <v>167.88200000000001</v>
      </c>
      <c r="G159" s="47">
        <f>A126279682W_Latest</f>
        <v>213.9</v>
      </c>
      <c r="H159" s="47">
        <f>A126303010R_Latest</f>
        <v>47.988</v>
      </c>
      <c r="I159" s="47">
        <f>A126291346L_Latest</f>
        <v>165.91200000000001</v>
      </c>
      <c r="J159" s="47">
        <f>A126275794T_Latest</f>
        <v>49.414000000000001</v>
      </c>
      <c r="K159" s="47">
        <f>A126299122W_Latest</f>
        <v>22.776</v>
      </c>
      <c r="L159" s="47">
        <f>A126287458C_Latest</f>
        <v>26.637</v>
      </c>
      <c r="M159" s="47">
        <f>A126281626V_Latest</f>
        <v>99.593000000000004</v>
      </c>
      <c r="N159" s="47">
        <f>A126304954T_Latest</f>
        <v>16.227</v>
      </c>
      <c r="O159" s="47">
        <f>A126293290X_Latest</f>
        <v>83.366</v>
      </c>
      <c r="P159" s="47">
        <f>A126283570F_Latest</f>
        <v>64.893000000000001</v>
      </c>
      <c r="Q159" s="47">
        <f>A126306898W_Latest</f>
        <v>8.9849999999999994</v>
      </c>
      <c r="R159" s="47">
        <f>A126295234T_Latest</f>
        <v>55.908999999999999</v>
      </c>
      <c r="S159" s="47">
        <f>A126277738K_Latest</f>
        <v>4.359</v>
      </c>
      <c r="T159" s="47">
        <f>A126301066R_Latest</f>
        <v>2.3889999999999998</v>
      </c>
      <c r="U159" s="47">
        <f>A126289402C_Latest</f>
        <v>1.97</v>
      </c>
      <c r="V159" s="60"/>
    </row>
    <row r="160" spans="1:22" hidden="1">
      <c r="A160" s="46"/>
      <c r="B160" s="46" t="s">
        <v>4326</v>
      </c>
      <c r="C160" s="61">
        <v>46</v>
      </c>
      <c r="D160" s="47">
        <f>A126273854W_Latest</f>
        <v>452.52100000000002</v>
      </c>
      <c r="E160" s="47">
        <f>A126297182L_Latest</f>
        <v>174.803</v>
      </c>
      <c r="F160" s="47">
        <f>A126285518J_Latest</f>
        <v>277.71800000000002</v>
      </c>
      <c r="G160" s="47">
        <f>A126279686F_Latest</f>
        <v>421.88499999999999</v>
      </c>
      <c r="H160" s="47">
        <f>A126303014X_Latest</f>
        <v>160.01400000000001</v>
      </c>
      <c r="I160" s="47">
        <f>A126291350C_Latest</f>
        <v>261.87099999999998</v>
      </c>
      <c r="J160" s="47">
        <f>A126275798A_Latest</f>
        <v>64.831999999999994</v>
      </c>
      <c r="K160" s="47">
        <f>A126299126F_Latest</f>
        <v>33.186</v>
      </c>
      <c r="L160" s="47">
        <f>A126287462V_Latest</f>
        <v>31.646000000000001</v>
      </c>
      <c r="M160" s="47">
        <f>A126281630K_Latest</f>
        <v>192.94200000000001</v>
      </c>
      <c r="N160" s="47">
        <f>A126304958A_Latest</f>
        <v>63.847000000000001</v>
      </c>
      <c r="O160" s="47">
        <f>A126293294J_Latest</f>
        <v>129.095</v>
      </c>
      <c r="P160" s="47">
        <f>A126283574R_Latest</f>
        <v>164.11199999999999</v>
      </c>
      <c r="Q160" s="47">
        <f>A126306902A_Latest</f>
        <v>62.981000000000002</v>
      </c>
      <c r="R160" s="47">
        <f>A126295238A_Latest</f>
        <v>101.131</v>
      </c>
      <c r="S160" s="47">
        <f>A126277742A_Latest</f>
        <v>30.635000000000002</v>
      </c>
      <c r="T160" s="47">
        <f>A126301070F_Latest</f>
        <v>14.789</v>
      </c>
      <c r="U160" s="47">
        <f>A126289406L_Latest</f>
        <v>15.846</v>
      </c>
      <c r="V160" s="60"/>
    </row>
    <row r="161" spans="1:22" hidden="1">
      <c r="A161" s="46"/>
      <c r="B161" s="50" t="s">
        <v>4327</v>
      </c>
      <c r="C161" s="61">
        <v>47</v>
      </c>
      <c r="D161" s="47">
        <f>A126273742C_Latest</f>
        <v>130.749</v>
      </c>
      <c r="E161" s="47">
        <f>A126297070V_Latest</f>
        <v>85.510999999999996</v>
      </c>
      <c r="F161" s="47">
        <f>A126285406R_Latest</f>
        <v>45.238</v>
      </c>
      <c r="G161" s="47">
        <f>A126279574L_Latest</f>
        <v>129.24700000000001</v>
      </c>
      <c r="H161" s="47">
        <f>A126302902C_Latest</f>
        <v>84.009</v>
      </c>
      <c r="I161" s="47">
        <f>A126291238C_Latest</f>
        <v>45.238</v>
      </c>
      <c r="J161" s="47">
        <f>A126275686J_Latest</f>
        <v>11.052</v>
      </c>
      <c r="K161" s="47">
        <f>A126299014L_Latest</f>
        <v>7.7350000000000003</v>
      </c>
      <c r="L161" s="47">
        <f>A126287350A_Latest</f>
        <v>3.3180000000000001</v>
      </c>
      <c r="M161" s="47">
        <f>A126281518K_Latest</f>
        <v>58.01</v>
      </c>
      <c r="N161" s="47">
        <f>A126304846J_Latest</f>
        <v>36.152999999999999</v>
      </c>
      <c r="O161" s="47">
        <f>A126293182R_Latest</f>
        <v>21.858000000000001</v>
      </c>
      <c r="P161" s="47">
        <f>A126283462W_Latest</f>
        <v>60.183999999999997</v>
      </c>
      <c r="Q161" s="47">
        <f>A126306790V_Latest</f>
        <v>40.122</v>
      </c>
      <c r="R161" s="47">
        <f>A126295126J_Latest</f>
        <v>20.062000000000001</v>
      </c>
      <c r="S161" s="47">
        <f>A126277630J_Latest</f>
        <v>1.502</v>
      </c>
      <c r="T161" s="47">
        <f>A126300958C_Latest</f>
        <v>1.502</v>
      </c>
      <c r="U161" s="47">
        <f>A126289294F_Latest</f>
        <v>0</v>
      </c>
      <c r="V161" s="60"/>
    </row>
    <row r="162" spans="1:22" hidden="1">
      <c r="A162" s="46"/>
      <c r="B162" s="50" t="s">
        <v>4328</v>
      </c>
      <c r="C162" s="61">
        <v>48</v>
      </c>
      <c r="D162" s="47">
        <f>A126273714V_Latest</f>
        <v>156.36799999999999</v>
      </c>
      <c r="E162" s="47">
        <f>A126297042K_Latest</f>
        <v>51.408000000000001</v>
      </c>
      <c r="F162" s="47">
        <f>A126285378T_Latest</f>
        <v>104.96</v>
      </c>
      <c r="G162" s="47">
        <f>A126279546C_Latest</f>
        <v>147.02799999999999</v>
      </c>
      <c r="H162" s="47">
        <f>A126302874F_Latest</f>
        <v>45.62</v>
      </c>
      <c r="I162" s="47">
        <f>A126291210A_Latest</f>
        <v>101.407</v>
      </c>
      <c r="J162" s="47">
        <f>A126275658X_Latest</f>
        <v>15.301</v>
      </c>
      <c r="K162" s="47">
        <f>A126298986L_Latest</f>
        <v>9.0009999999999994</v>
      </c>
      <c r="L162" s="47">
        <f>A126287322T_Latest</f>
        <v>6.3</v>
      </c>
      <c r="M162" s="47">
        <f>A126281490V_Latest</f>
        <v>75.084000000000003</v>
      </c>
      <c r="N162" s="47">
        <f>A126304818X_Latest</f>
        <v>19.734000000000002</v>
      </c>
      <c r="O162" s="47">
        <f>A126293154F_Latest</f>
        <v>55.35</v>
      </c>
      <c r="P162" s="47">
        <f>A126283434L_Latest</f>
        <v>56.642000000000003</v>
      </c>
      <c r="Q162" s="47">
        <f>A126306762K_Latest</f>
        <v>16.885000000000002</v>
      </c>
      <c r="R162" s="47">
        <f>A126295098K_Latest</f>
        <v>39.756999999999998</v>
      </c>
      <c r="S162" s="47">
        <f>A126277602X_Latest</f>
        <v>9.3409999999999993</v>
      </c>
      <c r="T162" s="47">
        <f>A126300930A_Latest</f>
        <v>5.7869999999999999</v>
      </c>
      <c r="U162" s="47">
        <f>A126289266W_Latest</f>
        <v>3.5529999999999999</v>
      </c>
      <c r="V162" s="60"/>
    </row>
    <row r="163" spans="1:22" hidden="1">
      <c r="A163" s="46"/>
      <c r="B163" s="50" t="s">
        <v>4329</v>
      </c>
      <c r="C163" s="61">
        <v>49</v>
      </c>
      <c r="D163" s="47">
        <f>A126273770L_Latest</f>
        <v>165.404</v>
      </c>
      <c r="E163" s="47">
        <f>A126297098W_Latest</f>
        <v>37.884</v>
      </c>
      <c r="F163" s="47">
        <f>A126285434X_Latest</f>
        <v>127.52</v>
      </c>
      <c r="G163" s="47">
        <f>A126279602K_Latest</f>
        <v>145.61099999999999</v>
      </c>
      <c r="H163" s="47">
        <f>A126302930L_Latest</f>
        <v>30.384</v>
      </c>
      <c r="I163" s="47">
        <f>A126291266L_Latest</f>
        <v>115.226</v>
      </c>
      <c r="J163" s="47">
        <f>A126275714F_Latest</f>
        <v>38.478000000000002</v>
      </c>
      <c r="K163" s="47">
        <f>A126299042W_Latest</f>
        <v>16.45</v>
      </c>
      <c r="L163" s="47">
        <f>A126287378C_Latest</f>
        <v>22.027999999999999</v>
      </c>
      <c r="M163" s="47">
        <f>A126281546V_Latest</f>
        <v>59.847000000000001</v>
      </c>
      <c r="N163" s="47">
        <f>A126304874T_Latest</f>
        <v>7.96</v>
      </c>
      <c r="O163" s="47">
        <f>A126293210L_Latest</f>
        <v>51.887</v>
      </c>
      <c r="P163" s="47">
        <f>A126283490F_Latest</f>
        <v>47.284999999999997</v>
      </c>
      <c r="Q163" s="47">
        <f>A126306818K_Latest</f>
        <v>5.9740000000000002</v>
      </c>
      <c r="R163" s="47">
        <f>A126295154T_Latest</f>
        <v>41.311</v>
      </c>
      <c r="S163" s="47">
        <f>A126277658K_Latest</f>
        <v>19.792999999999999</v>
      </c>
      <c r="T163" s="47">
        <f>A126300986L_Latest</f>
        <v>7.4989999999999997</v>
      </c>
      <c r="U163" s="47">
        <f>A126289322C_Latest</f>
        <v>12.292999999999999</v>
      </c>
      <c r="V163" s="60"/>
    </row>
    <row r="164" spans="1:22" hidden="1">
      <c r="A164" s="46"/>
      <c r="B164" s="46" t="s">
        <v>4330</v>
      </c>
      <c r="C164" s="61">
        <v>50</v>
      </c>
      <c r="D164" s="47">
        <f>A126273734C_Latest</f>
        <v>1225.067</v>
      </c>
      <c r="E164" s="47">
        <f>A126297062V_Latest</f>
        <v>623.61300000000006</v>
      </c>
      <c r="F164" s="47">
        <f>A126285398A_Latest</f>
        <v>601.45399999999995</v>
      </c>
      <c r="G164" s="47">
        <f>A126279566L_Latest</f>
        <v>1190.8800000000001</v>
      </c>
      <c r="H164" s="47">
        <f>A126302894R_Latest</f>
        <v>606.18600000000004</v>
      </c>
      <c r="I164" s="47">
        <f>A126291230K_Latest</f>
        <v>584.69399999999996</v>
      </c>
      <c r="J164" s="47">
        <f>A126275678J_Latest</f>
        <v>258.53500000000003</v>
      </c>
      <c r="K164" s="47">
        <f>A126299006L_Latest</f>
        <v>123.286</v>
      </c>
      <c r="L164" s="47">
        <f>A126287342A_Latest</f>
        <v>135.249</v>
      </c>
      <c r="M164" s="47">
        <f>A126281510T_Latest</f>
        <v>549.18700000000001</v>
      </c>
      <c r="N164" s="47">
        <f>A126304838J_Latest</f>
        <v>299.68</v>
      </c>
      <c r="O164" s="47">
        <f>A126293174R_Latest</f>
        <v>249.50700000000001</v>
      </c>
      <c r="P164" s="47">
        <f>A126283454W_Latest</f>
        <v>383.15800000000002</v>
      </c>
      <c r="Q164" s="47">
        <f>A126306782V_Latest</f>
        <v>183.221</v>
      </c>
      <c r="R164" s="47">
        <f>A126295118J_Latest</f>
        <v>199.93799999999999</v>
      </c>
      <c r="S164" s="47">
        <f>A126277622J_Latest</f>
        <v>34.186999999999998</v>
      </c>
      <c r="T164" s="47">
        <f>A126300950K_Latest</f>
        <v>17.425999999999998</v>
      </c>
      <c r="U164" s="47">
        <f>A126289286F_Latest</f>
        <v>16.760000000000002</v>
      </c>
      <c r="V164" s="60"/>
    </row>
    <row r="165" spans="1:22" hidden="1">
      <c r="A165" s="45" t="s">
        <v>4331</v>
      </c>
      <c r="B165" s="46"/>
      <c r="C165" s="61">
        <v>51</v>
      </c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60"/>
    </row>
    <row r="166" spans="1:22" hidden="1">
      <c r="A166" s="46"/>
      <c r="B166" s="46" t="s">
        <v>4332</v>
      </c>
      <c r="C166" s="61">
        <v>52</v>
      </c>
      <c r="D166" s="47">
        <f>A126273774W_Latest</f>
        <v>1091.0709999999999</v>
      </c>
      <c r="E166" s="47">
        <f>A126297102A_Latest</f>
        <v>563.798</v>
      </c>
      <c r="F166" s="47">
        <f>A126285438J_Latest</f>
        <v>527.27300000000002</v>
      </c>
      <c r="G166" s="47">
        <f>A126279606V_Latest</f>
        <v>1081.711</v>
      </c>
      <c r="H166" s="47">
        <f>A126302934W_Latest</f>
        <v>558.928</v>
      </c>
      <c r="I166" s="47">
        <f>A126291270C_Latest</f>
        <v>522.78300000000002</v>
      </c>
      <c r="J166" s="47">
        <f>A126275718R_Latest</f>
        <v>146.90799999999999</v>
      </c>
      <c r="K166" s="47">
        <f>A126299046F_Latest</f>
        <v>74.72</v>
      </c>
      <c r="L166" s="47">
        <f>A126287382V_Latest</f>
        <v>72.188999999999993</v>
      </c>
      <c r="M166" s="47">
        <f>A126281550K_Latest</f>
        <v>705.68</v>
      </c>
      <c r="N166" s="47">
        <f>A126304878A_Latest</f>
        <v>386.38400000000001</v>
      </c>
      <c r="O166" s="47">
        <f>A126293214W_Latest</f>
        <v>319.29599999999999</v>
      </c>
      <c r="P166" s="47">
        <f>A126283494R_Latest</f>
        <v>229.12299999999999</v>
      </c>
      <c r="Q166" s="47">
        <f>A126306822A_Latest</f>
        <v>97.825000000000003</v>
      </c>
      <c r="R166" s="47">
        <f>A126295158A_Latest</f>
        <v>131.298</v>
      </c>
      <c r="S166" s="47">
        <f>A126277662A_Latest</f>
        <v>9.3610000000000007</v>
      </c>
      <c r="T166" s="47">
        <f>A126300990C_Latest</f>
        <v>4.87</v>
      </c>
      <c r="U166" s="47">
        <f>A126289326L_Latest</f>
        <v>4.49</v>
      </c>
      <c r="V166" s="60"/>
    </row>
    <row r="167" spans="1:22" hidden="1">
      <c r="A167" s="46"/>
      <c r="B167" s="46" t="s">
        <v>4333</v>
      </c>
      <c r="C167" s="61">
        <v>53</v>
      </c>
      <c r="D167" s="47">
        <f>A126273746L_Latest</f>
        <v>7455.1559999999999</v>
      </c>
      <c r="E167" s="47">
        <f>A126297074C_Latest</f>
        <v>3715.085</v>
      </c>
      <c r="F167" s="47">
        <f>A126285410F_Latest</f>
        <v>3740.0720000000001</v>
      </c>
      <c r="G167" s="47">
        <f>A126279578W_Latest</f>
        <v>7130.5209999999997</v>
      </c>
      <c r="H167" s="47">
        <f>A126302906L_Latest</f>
        <v>3544.5619999999999</v>
      </c>
      <c r="I167" s="47">
        <f>A126291242V_Latest</f>
        <v>3585.9589999999998</v>
      </c>
      <c r="J167" s="47">
        <f>A126275690X_Latest</f>
        <v>897.375</v>
      </c>
      <c r="K167" s="47">
        <f>A126299018W_Latest</f>
        <v>460.21699999999998</v>
      </c>
      <c r="L167" s="47">
        <f>A126287354K_Latest</f>
        <v>437.15800000000002</v>
      </c>
      <c r="M167" s="47">
        <f>A126281522A_Latest</f>
        <v>3289.7260000000001</v>
      </c>
      <c r="N167" s="47">
        <f>A126304850X_Latest</f>
        <v>1643.962</v>
      </c>
      <c r="O167" s="47">
        <f>A126293186X_Latest</f>
        <v>1645.7639999999999</v>
      </c>
      <c r="P167" s="47">
        <f>A126283466F_Latest</f>
        <v>2943.42</v>
      </c>
      <c r="Q167" s="47">
        <f>A126306794C_Latest</f>
        <v>1440.383</v>
      </c>
      <c r="R167" s="47">
        <f>A126295130X_Latest</f>
        <v>1503.037</v>
      </c>
      <c r="S167" s="47">
        <f>A126277634T_Latest</f>
        <v>324.63499999999999</v>
      </c>
      <c r="T167" s="47">
        <f>A126300962V_Latest</f>
        <v>170.523</v>
      </c>
      <c r="U167" s="47">
        <f>A126289298R_Latest</f>
        <v>154.11199999999999</v>
      </c>
      <c r="V167" s="60"/>
    </row>
    <row r="168" spans="1:22" hidden="1">
      <c r="A168" s="45" t="s">
        <v>4334</v>
      </c>
      <c r="B168" s="46"/>
      <c r="C168" s="61">
        <v>54</v>
      </c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60"/>
    </row>
    <row r="169" spans="1:22" hidden="1">
      <c r="A169" s="46"/>
      <c r="B169" s="46" t="s">
        <v>4335</v>
      </c>
      <c r="C169" s="61">
        <v>55</v>
      </c>
      <c r="D169" s="47">
        <f>A126273778F_Latest</f>
        <v>951.40599999999995</v>
      </c>
      <c r="E169" s="47">
        <f>A126297106K_Latest</f>
        <v>449.17099999999999</v>
      </c>
      <c r="F169" s="47">
        <f>A126285442X_Latest</f>
        <v>502.23500000000001</v>
      </c>
      <c r="G169" s="47">
        <f>A126279610K_Latest</f>
        <v>939.69600000000003</v>
      </c>
      <c r="H169" s="47">
        <f>A126302938F_Latest</f>
        <v>442.26900000000001</v>
      </c>
      <c r="I169" s="47">
        <f>A126291274L_Latest</f>
        <v>497.42700000000002</v>
      </c>
      <c r="J169" s="47">
        <f>A126275722F_Latest</f>
        <v>127.92</v>
      </c>
      <c r="K169" s="47">
        <f>A126299050W_Latest</f>
        <v>63.335999999999999</v>
      </c>
      <c r="L169" s="47">
        <f>A126287386C_Latest</f>
        <v>64.584999999999994</v>
      </c>
      <c r="M169" s="47">
        <f>A126281554V_Latest</f>
        <v>554.54100000000005</v>
      </c>
      <c r="N169" s="47">
        <f>A126304882T_Latest</f>
        <v>275.43700000000001</v>
      </c>
      <c r="O169" s="47">
        <f>A126293218F_Latest</f>
        <v>279.10399999999998</v>
      </c>
      <c r="P169" s="47">
        <f>A126283498X_Latest</f>
        <v>257.23399999999998</v>
      </c>
      <c r="Q169" s="47">
        <f>A126306826K_Latest</f>
        <v>103.496</v>
      </c>
      <c r="R169" s="47">
        <f>A126295162T_Latest</f>
        <v>153.738</v>
      </c>
      <c r="S169" s="47">
        <f>A126277666K_Latest</f>
        <v>11.71</v>
      </c>
      <c r="T169" s="47">
        <f>A126300994L_Latest</f>
        <v>6.9020000000000001</v>
      </c>
      <c r="U169" s="47">
        <f>A126289330C_Latest</f>
        <v>4.8079999999999998</v>
      </c>
      <c r="V169" s="60"/>
    </row>
    <row r="170" spans="1:22" hidden="1">
      <c r="A170" s="46"/>
      <c r="B170" s="46" t="s">
        <v>4336</v>
      </c>
      <c r="C170" s="61">
        <v>56</v>
      </c>
      <c r="D170" s="47">
        <f>A126273822C_Latest</f>
        <v>7594.8209999999999</v>
      </c>
      <c r="E170" s="47">
        <f>A126297150V_Latest</f>
        <v>3829.712</v>
      </c>
      <c r="F170" s="47">
        <f>A126285486A_Latest</f>
        <v>3765.1089999999999</v>
      </c>
      <c r="G170" s="47">
        <f>A126279654L_Latest</f>
        <v>7272.5370000000003</v>
      </c>
      <c r="H170" s="47">
        <f>A126302982R_Latest</f>
        <v>3661.221</v>
      </c>
      <c r="I170" s="47">
        <f>A126291318C_Latest</f>
        <v>3611.3150000000001</v>
      </c>
      <c r="J170" s="47">
        <f>A126275766J_Latest</f>
        <v>916.36199999999997</v>
      </c>
      <c r="K170" s="47">
        <f>A126299094X_Latest</f>
        <v>471.601</v>
      </c>
      <c r="L170" s="47">
        <f>A126287430A_Latest</f>
        <v>444.76100000000002</v>
      </c>
      <c r="M170" s="47">
        <f>A126281598W_Latest</f>
        <v>3440.8649999999998</v>
      </c>
      <c r="N170" s="47">
        <f>A126304926J_Latest</f>
        <v>1754.9079999999999</v>
      </c>
      <c r="O170" s="47">
        <f>A126293262R_Latest</f>
        <v>1685.9570000000001</v>
      </c>
      <c r="P170" s="47">
        <f>A126283542W_Latest</f>
        <v>2915.3090000000002</v>
      </c>
      <c r="Q170" s="47">
        <f>A126306870V_Latest</f>
        <v>1434.712</v>
      </c>
      <c r="R170" s="47">
        <f>A126295206J_Latest</f>
        <v>1480.597</v>
      </c>
      <c r="S170" s="47">
        <f>A126277710J_Latest</f>
        <v>322.28500000000003</v>
      </c>
      <c r="T170" s="47">
        <f>A126301038F_Latest</f>
        <v>168.49100000000001</v>
      </c>
      <c r="U170" s="47">
        <f>A126289374F_Latest</f>
        <v>153.79400000000001</v>
      </c>
      <c r="V170" s="60"/>
    </row>
    <row r="171" spans="1:22" hidden="1">
      <c r="A171" s="45" t="s">
        <v>4337</v>
      </c>
      <c r="B171" s="46"/>
      <c r="C171" s="61">
        <v>57</v>
      </c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60"/>
    </row>
    <row r="172" spans="1:22" hidden="1">
      <c r="A172" s="46"/>
      <c r="B172" s="46" t="s">
        <v>4338</v>
      </c>
      <c r="C172" s="61">
        <v>58</v>
      </c>
      <c r="D172" s="47">
        <f>A126273782W_Latest</f>
        <v>1514.163</v>
      </c>
      <c r="E172" s="47">
        <f>A126297110A_Latest</f>
        <v>748.702</v>
      </c>
      <c r="F172" s="47">
        <f>A126285446J_Latest</f>
        <v>765.46199999999999</v>
      </c>
      <c r="G172" s="47">
        <f>A126279614V_Latest</f>
        <v>1497.79</v>
      </c>
      <c r="H172" s="47">
        <f>A126302942W_Latest</f>
        <v>739.12099999999998</v>
      </c>
      <c r="I172" s="47">
        <f>A126291278W_Latest</f>
        <v>758.66800000000001</v>
      </c>
      <c r="J172" s="47">
        <f>A126275726R_Latest</f>
        <v>199.12700000000001</v>
      </c>
      <c r="K172" s="47">
        <f>A126299054F_Latest</f>
        <v>100.621</v>
      </c>
      <c r="L172" s="47">
        <f>A126287390V_Latest</f>
        <v>98.504999999999995</v>
      </c>
      <c r="M172" s="47">
        <f>A126281558C_Latest</f>
        <v>924.74599999999998</v>
      </c>
      <c r="N172" s="47">
        <f>A126304886A_Latest</f>
        <v>480.22399999999999</v>
      </c>
      <c r="O172" s="47">
        <f>A126293222W_Latest</f>
        <v>444.52199999999999</v>
      </c>
      <c r="P172" s="47">
        <f>A126283502C_Latest</f>
        <v>373.91699999999997</v>
      </c>
      <c r="Q172" s="47">
        <f>A126306830A_Latest</f>
        <v>158.27600000000001</v>
      </c>
      <c r="R172" s="47">
        <f>A126295166A_Latest</f>
        <v>215.64099999999999</v>
      </c>
      <c r="S172" s="47">
        <f>A126277670A_Latest</f>
        <v>16.373999999999999</v>
      </c>
      <c r="T172" s="47">
        <f>A126300998W_Latest</f>
        <v>9.58</v>
      </c>
      <c r="U172" s="47">
        <f>A126289334L_Latest</f>
        <v>6.7939999999999996</v>
      </c>
      <c r="V172" s="60"/>
    </row>
    <row r="173" spans="1:22" hidden="1">
      <c r="A173" s="46"/>
      <c r="B173" s="50" t="s">
        <v>4339</v>
      </c>
      <c r="C173" s="61">
        <v>59</v>
      </c>
      <c r="D173" s="47">
        <f>A126273750C_Latest</f>
        <v>528.31399999999996</v>
      </c>
      <c r="E173" s="47">
        <f>A126297078L_Latest</f>
        <v>264.267</v>
      </c>
      <c r="F173" s="47">
        <f>A126285414R_Latest</f>
        <v>264.04700000000003</v>
      </c>
      <c r="G173" s="47">
        <f>A126279582L_Latest</f>
        <v>523.61699999999996</v>
      </c>
      <c r="H173" s="47">
        <f>A126302910C_Latest</f>
        <v>262.07499999999999</v>
      </c>
      <c r="I173" s="47">
        <f>A126291246C_Latest</f>
        <v>261.54199999999997</v>
      </c>
      <c r="J173" s="47">
        <f>A126275694J_Latest</f>
        <v>75.701999999999998</v>
      </c>
      <c r="K173" s="47">
        <f>A126299022L_Latest</f>
        <v>37.433999999999997</v>
      </c>
      <c r="L173" s="47">
        <f>A126287358V_Latest</f>
        <v>38.268000000000001</v>
      </c>
      <c r="M173" s="47">
        <f>A126281526K_Latest</f>
        <v>335.47500000000002</v>
      </c>
      <c r="N173" s="47">
        <f>A126304854J_Latest</f>
        <v>181.59700000000001</v>
      </c>
      <c r="O173" s="47">
        <f>A126293190R_Latest</f>
        <v>153.87799999999999</v>
      </c>
      <c r="P173" s="47">
        <f>A126283470W_Latest</f>
        <v>112.44</v>
      </c>
      <c r="Q173" s="47">
        <f>A126306798L_Latest</f>
        <v>43.043999999999997</v>
      </c>
      <c r="R173" s="47">
        <f>A126295134J_Latest</f>
        <v>69.394999999999996</v>
      </c>
      <c r="S173" s="47">
        <f>A126277638A_Latest</f>
        <v>4.6970000000000001</v>
      </c>
      <c r="T173" s="47">
        <f>A126300966C_Latest</f>
        <v>2.1920000000000002</v>
      </c>
      <c r="U173" s="47">
        <f>A126289302V_Latest</f>
        <v>2.5049999999999999</v>
      </c>
      <c r="V173" s="60"/>
    </row>
    <row r="174" spans="1:22" hidden="1">
      <c r="A174" s="46"/>
      <c r="B174" s="50" t="s">
        <v>4340</v>
      </c>
      <c r="C174" s="61">
        <v>60</v>
      </c>
      <c r="D174" s="47">
        <f>A126273858F_Latest</f>
        <v>562.75699999999995</v>
      </c>
      <c r="E174" s="47">
        <f>A126297186W_Latest</f>
        <v>299.53100000000001</v>
      </c>
      <c r="F174" s="47">
        <f>A126285522X_Latest</f>
        <v>263.226</v>
      </c>
      <c r="G174" s="47">
        <f>A126279690W_Latest</f>
        <v>558.09400000000005</v>
      </c>
      <c r="H174" s="47">
        <f>A126303018J_Latest</f>
        <v>296.85300000000001</v>
      </c>
      <c r="I174" s="47">
        <f>A126291354L_Latest</f>
        <v>261.24099999999999</v>
      </c>
      <c r="J174" s="47">
        <f>A126275802F_Latest</f>
        <v>71.206000000000003</v>
      </c>
      <c r="K174" s="47">
        <f>A126299130W_Latest</f>
        <v>37.286000000000001</v>
      </c>
      <c r="L174" s="47">
        <f>A126287466C_Latest</f>
        <v>33.920999999999999</v>
      </c>
      <c r="M174" s="47">
        <f>A126281634V_Latest</f>
        <v>370.20499999999998</v>
      </c>
      <c r="N174" s="47">
        <f>A126304962T_Latest</f>
        <v>204.78700000000001</v>
      </c>
      <c r="O174" s="47">
        <f>A126293298T_Latest</f>
        <v>165.41800000000001</v>
      </c>
      <c r="P174" s="47">
        <f>A126283578X_Latest</f>
        <v>116.68300000000001</v>
      </c>
      <c r="Q174" s="47">
        <f>A126306906K_Latest</f>
        <v>54.78</v>
      </c>
      <c r="R174" s="47">
        <f>A126295242T_Latest</f>
        <v>61.902000000000001</v>
      </c>
      <c r="S174" s="47">
        <f>A126277746K_Latest</f>
        <v>4.6630000000000003</v>
      </c>
      <c r="T174" s="47">
        <f>A126301074R_Latest</f>
        <v>2.6779999999999999</v>
      </c>
      <c r="U174" s="47">
        <f>A126289410C_Latest</f>
        <v>1.9850000000000001</v>
      </c>
      <c r="V174" s="60"/>
    </row>
    <row r="175" spans="1:22" hidden="1">
      <c r="A175" s="46"/>
      <c r="B175" s="50" t="s">
        <v>4341</v>
      </c>
      <c r="C175" s="61">
        <v>61</v>
      </c>
      <c r="D175" s="47">
        <f>A126273826L_Latest</f>
        <v>423.09199999999998</v>
      </c>
      <c r="E175" s="47">
        <f>A126297154C_Latest</f>
        <v>184.90299999999999</v>
      </c>
      <c r="F175" s="47">
        <f>A126285490T_Latest</f>
        <v>238.18899999999999</v>
      </c>
      <c r="G175" s="47">
        <f>A126279658W_Latest</f>
        <v>416.07900000000001</v>
      </c>
      <c r="H175" s="47">
        <f>A126302986X_Latest</f>
        <v>180.19399999999999</v>
      </c>
      <c r="I175" s="47">
        <f>A126291322V_Latest</f>
        <v>235.88499999999999</v>
      </c>
      <c r="J175" s="47">
        <f>A126275770X_Latest</f>
        <v>52.219000000000001</v>
      </c>
      <c r="K175" s="47">
        <f>A126299098J_Latest</f>
        <v>25.902000000000001</v>
      </c>
      <c r="L175" s="47">
        <f>A126287434K_Latest</f>
        <v>26.317</v>
      </c>
      <c r="M175" s="47">
        <f>A126281602A_Latest</f>
        <v>219.066</v>
      </c>
      <c r="N175" s="47">
        <f>A126304930X_Latest</f>
        <v>93.840999999999994</v>
      </c>
      <c r="O175" s="47">
        <f>A126293266X_Latest</f>
        <v>125.226</v>
      </c>
      <c r="P175" s="47">
        <f>A126283546F_Latest</f>
        <v>144.79400000000001</v>
      </c>
      <c r="Q175" s="47">
        <f>A126306874C_Latest</f>
        <v>60.451000000000001</v>
      </c>
      <c r="R175" s="47">
        <f>A126295210X_Latest</f>
        <v>84.343000000000004</v>
      </c>
      <c r="S175" s="47">
        <f>A126277714T_Latest</f>
        <v>7.0129999999999999</v>
      </c>
      <c r="T175" s="47">
        <f>A126301042W_Latest</f>
        <v>4.71</v>
      </c>
      <c r="U175" s="47">
        <f>A126289378R_Latest</f>
        <v>2.3029999999999999</v>
      </c>
      <c r="V175" s="60"/>
    </row>
    <row r="176" spans="1:22" hidden="1">
      <c r="A176" s="46"/>
      <c r="B176" s="46" t="s">
        <v>4342</v>
      </c>
      <c r="C176" s="61">
        <v>62</v>
      </c>
      <c r="D176" s="47">
        <f>A126273830C_Latest</f>
        <v>7032.0640000000003</v>
      </c>
      <c r="E176" s="47">
        <f>A126297158L_Latest</f>
        <v>3530.181</v>
      </c>
      <c r="F176" s="47">
        <f>A126285494A_Latest</f>
        <v>3501.8829999999998</v>
      </c>
      <c r="G176" s="47">
        <f>A126279662L_Latest</f>
        <v>6714.4430000000002</v>
      </c>
      <c r="H176" s="47">
        <f>A126302990R_Latest</f>
        <v>3364.3679999999999</v>
      </c>
      <c r="I176" s="47">
        <f>A126291326C_Latest</f>
        <v>3350.0740000000001</v>
      </c>
      <c r="J176" s="47">
        <f>A126275774J_Latest</f>
        <v>845.15599999999995</v>
      </c>
      <c r="K176" s="47">
        <f>A126299102L_Latest</f>
        <v>434.315</v>
      </c>
      <c r="L176" s="47">
        <f>A126287438V_Latest</f>
        <v>410.84100000000001</v>
      </c>
      <c r="M176" s="47">
        <f>A126281606K_Latest</f>
        <v>3070.66</v>
      </c>
      <c r="N176" s="47">
        <f>A126304934J_Latest</f>
        <v>1550.1210000000001</v>
      </c>
      <c r="O176" s="47">
        <f>A126293270R_Latest</f>
        <v>1520.539</v>
      </c>
      <c r="P176" s="47">
        <f>A126283550W_Latest</f>
        <v>2798.6260000000002</v>
      </c>
      <c r="Q176" s="47">
        <f>A126306878L_Latest</f>
        <v>1379.932</v>
      </c>
      <c r="R176" s="47">
        <f>A126295214J_Latest</f>
        <v>1418.694</v>
      </c>
      <c r="S176" s="47">
        <f>A126277718A_Latest</f>
        <v>317.62099999999998</v>
      </c>
      <c r="T176" s="47">
        <f>A126301046F_Latest</f>
        <v>165.81299999999999</v>
      </c>
      <c r="U176" s="47">
        <f>A126289382F_Latest</f>
        <v>151.809</v>
      </c>
      <c r="V176" s="60"/>
    </row>
    <row r="177" spans="1:22" hidden="1">
      <c r="A177" s="45" t="s">
        <v>4289</v>
      </c>
      <c r="B177" s="46"/>
      <c r="C177" s="61">
        <v>63</v>
      </c>
      <c r="D177" s="47">
        <f>A126273702K_Latest</f>
        <v>8546.2270000000008</v>
      </c>
      <c r="E177" s="47">
        <f>A126297030A_Latest</f>
        <v>4278.8829999999998</v>
      </c>
      <c r="F177" s="47">
        <f>A126285366J_Latest</f>
        <v>4267.3450000000003</v>
      </c>
      <c r="G177" s="47">
        <f>A126279534V_Latest</f>
        <v>8212.232</v>
      </c>
      <c r="H177" s="47">
        <f>A126302862W_Latest</f>
        <v>4103.49</v>
      </c>
      <c r="I177" s="47">
        <f>A126291198W_Latest</f>
        <v>4108.7420000000002</v>
      </c>
      <c r="J177" s="47">
        <f>A126275646R_Latest</f>
        <v>1044.2829999999999</v>
      </c>
      <c r="K177" s="47">
        <f>A126298974C_Latest</f>
        <v>534.93600000000004</v>
      </c>
      <c r="L177" s="47">
        <f>A126287310J_Latest</f>
        <v>509.346</v>
      </c>
      <c r="M177" s="47">
        <f>A126281478C_Latest</f>
        <v>3995.4070000000002</v>
      </c>
      <c r="N177" s="47">
        <f>A126304806R_Latest</f>
        <v>2030.346</v>
      </c>
      <c r="O177" s="47">
        <f>A126293142W_Latest</f>
        <v>1965.0609999999999</v>
      </c>
      <c r="P177" s="47">
        <f>A126283422C_Latest</f>
        <v>3172.5430000000001</v>
      </c>
      <c r="Q177" s="47">
        <f>A126306750A_Latest</f>
        <v>1538.2080000000001</v>
      </c>
      <c r="R177" s="47">
        <f>A126295086A_Latest</f>
        <v>1634.335</v>
      </c>
      <c r="S177" s="47">
        <f>A126277590A_Latest</f>
        <v>333.995</v>
      </c>
      <c r="T177" s="47">
        <f>A126300918K_Latest</f>
        <v>175.393</v>
      </c>
      <c r="U177" s="47">
        <f>A126289254L_Latest</f>
        <v>158.602</v>
      </c>
      <c r="V177" s="60"/>
    </row>
    <row r="178" spans="1:22" hidden="1">
      <c r="A178" s="42" t="s">
        <v>4343</v>
      </c>
      <c r="B178" s="43"/>
      <c r="C178" s="61">
        <v>64</v>
      </c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60"/>
    </row>
    <row r="179" spans="1:22" hidden="1">
      <c r="A179" s="45" t="s">
        <v>4344</v>
      </c>
      <c r="B179" s="46"/>
      <c r="C179" s="61">
        <v>65</v>
      </c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60"/>
    </row>
    <row r="180" spans="1:22" hidden="1">
      <c r="A180" s="46"/>
      <c r="B180" s="46" t="s">
        <v>4345</v>
      </c>
      <c r="C180" s="61">
        <v>66</v>
      </c>
      <c r="D180" s="47">
        <f>A126273718C_Latest</f>
        <v>1144.7560000000001</v>
      </c>
      <c r="E180" s="47">
        <f>A126297046V_Latest</f>
        <v>769.82799999999997</v>
      </c>
      <c r="F180" s="47">
        <f>A126285382J_Latest</f>
        <v>374.92700000000002</v>
      </c>
      <c r="G180" s="47">
        <f>A126279550V_Latest</f>
        <v>983.53300000000002</v>
      </c>
      <c r="H180" s="47">
        <f>A126302878R_Latest</f>
        <v>654.40300000000002</v>
      </c>
      <c r="I180" s="47">
        <f>A126291214K_Latest</f>
        <v>329.13</v>
      </c>
      <c r="J180" s="47">
        <f>A126275662R_Latest</f>
        <v>21.699000000000002</v>
      </c>
      <c r="K180" s="47">
        <f>A126298990C_Latest</f>
        <v>13.736000000000001</v>
      </c>
      <c r="L180" s="47">
        <f>A126287326A_Latest</f>
        <v>7.9619999999999997</v>
      </c>
      <c r="M180" s="47">
        <f>A126281494C_Latest</f>
        <v>376.58</v>
      </c>
      <c r="N180" s="47">
        <f>A126304822R_Latest</f>
        <v>253.63900000000001</v>
      </c>
      <c r="O180" s="47">
        <f>A126293158R_Latest</f>
        <v>122.941</v>
      </c>
      <c r="P180" s="47">
        <f>A126283438W_Latest</f>
        <v>585.255</v>
      </c>
      <c r="Q180" s="47">
        <f>A126306766V_Latest</f>
        <v>387.02800000000002</v>
      </c>
      <c r="R180" s="47">
        <f>A126295102R_Latest</f>
        <v>198.227</v>
      </c>
      <c r="S180" s="47">
        <f>A126277606J_Latest</f>
        <v>161.22200000000001</v>
      </c>
      <c r="T180" s="47">
        <f>A126300934K_Latest</f>
        <v>115.426</v>
      </c>
      <c r="U180" s="47">
        <f>A126289270L_Latest</f>
        <v>45.796999999999997</v>
      </c>
      <c r="V180" s="60"/>
    </row>
    <row r="181" spans="1:22" hidden="1">
      <c r="A181" s="46"/>
      <c r="B181" s="46" t="s">
        <v>4346</v>
      </c>
      <c r="C181" s="61">
        <v>67</v>
      </c>
      <c r="D181" s="47">
        <f>A126273786F_Latest</f>
        <v>138.488</v>
      </c>
      <c r="E181" s="47">
        <f>A126297114K_Latest</f>
        <v>79.36</v>
      </c>
      <c r="F181" s="47">
        <f>A126285450X_Latest</f>
        <v>59.128</v>
      </c>
      <c r="G181" s="47">
        <f>A126279618C_Latest</f>
        <v>124.804</v>
      </c>
      <c r="H181" s="47">
        <f>A126302946F_Latest</f>
        <v>70.004999999999995</v>
      </c>
      <c r="I181" s="47">
        <f>A126291282L_Latest</f>
        <v>54.798999999999999</v>
      </c>
      <c r="J181" s="47">
        <f>A126275730F_Latest</f>
        <v>2.3010000000000002</v>
      </c>
      <c r="K181" s="47">
        <f>A126299058R_Latest</f>
        <v>0.56499999999999995</v>
      </c>
      <c r="L181" s="47">
        <f>A126287394C_Latest</f>
        <v>1.736</v>
      </c>
      <c r="M181" s="47">
        <f>A126281562V_Latest</f>
        <v>61.026000000000003</v>
      </c>
      <c r="N181" s="47">
        <f>A126304890T_Latest</f>
        <v>33.421999999999997</v>
      </c>
      <c r="O181" s="47">
        <f>A126293226F_Latest</f>
        <v>27.605</v>
      </c>
      <c r="P181" s="47">
        <f>A126283506L_Latest</f>
        <v>61.476999999999997</v>
      </c>
      <c r="Q181" s="47">
        <f>A126306834K_Latest</f>
        <v>36.018000000000001</v>
      </c>
      <c r="R181" s="47">
        <f>A126295170T_Latest</f>
        <v>25.459</v>
      </c>
      <c r="S181" s="47">
        <f>A126277674K_Latest</f>
        <v>13.683</v>
      </c>
      <c r="T181" s="47">
        <f>A126301002C_Latest</f>
        <v>9.3550000000000004</v>
      </c>
      <c r="U181" s="47">
        <f>A126289338W_Latest</f>
        <v>4.3289999999999997</v>
      </c>
      <c r="V181" s="60"/>
    </row>
    <row r="182" spans="1:22" hidden="1">
      <c r="A182" s="46"/>
      <c r="B182" s="50" t="s">
        <v>4323</v>
      </c>
      <c r="C182" s="61">
        <v>68</v>
      </c>
      <c r="D182" s="47">
        <f>A126273738L_Latest</f>
        <v>45.341999999999999</v>
      </c>
      <c r="E182" s="47">
        <f>A126297066C_Latest</f>
        <v>30.423999999999999</v>
      </c>
      <c r="F182" s="47">
        <f>A126285402F_Latest</f>
        <v>14.917999999999999</v>
      </c>
      <c r="G182" s="47">
        <f>A126279570C_Latest</f>
        <v>42.323999999999998</v>
      </c>
      <c r="H182" s="47">
        <f>A126302898X_Latest</f>
        <v>28.352</v>
      </c>
      <c r="I182" s="47">
        <f>A126291234V_Latest</f>
        <v>13.971</v>
      </c>
      <c r="J182" s="47">
        <f>A126275682X_Latest</f>
        <v>0.56499999999999995</v>
      </c>
      <c r="K182" s="47">
        <f>A126299010C_Latest</f>
        <v>0.56499999999999995</v>
      </c>
      <c r="L182" s="47">
        <f>A126287346K_Latest</f>
        <v>0</v>
      </c>
      <c r="M182" s="47">
        <f>A126281514A_Latest</f>
        <v>20.643000000000001</v>
      </c>
      <c r="N182" s="47">
        <f>A126304842X_Latest</f>
        <v>13.414999999999999</v>
      </c>
      <c r="O182" s="47">
        <f>A126293178X_Latest</f>
        <v>7.2279999999999998</v>
      </c>
      <c r="P182" s="47">
        <f>A126283458F_Latest</f>
        <v>21.116</v>
      </c>
      <c r="Q182" s="47">
        <f>A126306786C_Latest</f>
        <v>14.372</v>
      </c>
      <c r="R182" s="47">
        <f>A126295122X_Latest</f>
        <v>6.7439999999999998</v>
      </c>
      <c r="S182" s="47">
        <f>A126277626T_Latest</f>
        <v>3.0179999999999998</v>
      </c>
      <c r="T182" s="47">
        <f>A126300954V_Latest</f>
        <v>2.0720000000000001</v>
      </c>
      <c r="U182" s="47">
        <f>A126289290W_Latest</f>
        <v>0.94599999999999995</v>
      </c>
      <c r="V182" s="60"/>
    </row>
    <row r="183" spans="1:22" hidden="1">
      <c r="A183" s="46"/>
      <c r="B183" s="50" t="s">
        <v>4324</v>
      </c>
      <c r="C183" s="61">
        <v>69</v>
      </c>
      <c r="D183" s="47">
        <f>A126273834L_Latest</f>
        <v>46.323</v>
      </c>
      <c r="E183" s="47">
        <f>A126297162C_Latest</f>
        <v>30.143999999999998</v>
      </c>
      <c r="F183" s="47">
        <f>A126285498K_Latest</f>
        <v>16.178999999999998</v>
      </c>
      <c r="G183" s="47">
        <f>A126279666W_Latest</f>
        <v>42.247</v>
      </c>
      <c r="H183" s="47">
        <f>A126302994X_Latest</f>
        <v>26.687000000000001</v>
      </c>
      <c r="I183" s="47">
        <f>A126291330V_Latest</f>
        <v>15.561</v>
      </c>
      <c r="J183" s="47">
        <f>A126275778T_Latest</f>
        <v>0.56299999999999994</v>
      </c>
      <c r="K183" s="47">
        <f>A126299106W_Latest</f>
        <v>0</v>
      </c>
      <c r="L183" s="47">
        <f>A126287442K_Latest</f>
        <v>0.56299999999999994</v>
      </c>
      <c r="M183" s="47">
        <f>A126281610A_Latest</f>
        <v>20.946999999999999</v>
      </c>
      <c r="N183" s="47">
        <f>A126304938T_Latest</f>
        <v>12.605</v>
      </c>
      <c r="O183" s="47">
        <f>A126293274X_Latest</f>
        <v>8.3420000000000005</v>
      </c>
      <c r="P183" s="47">
        <f>A126283554F_Latest</f>
        <v>20.738</v>
      </c>
      <c r="Q183" s="47">
        <f>A126306882C_Latest</f>
        <v>14.081</v>
      </c>
      <c r="R183" s="47">
        <f>A126295218T_Latest</f>
        <v>6.657</v>
      </c>
      <c r="S183" s="47">
        <f>A126277722T_Latest</f>
        <v>4.0750000000000002</v>
      </c>
      <c r="T183" s="47">
        <f>A126301050W_Latest</f>
        <v>3.4580000000000002</v>
      </c>
      <c r="U183" s="47">
        <f>A126289386R_Latest</f>
        <v>0.61799999999999999</v>
      </c>
      <c r="V183" s="60"/>
    </row>
    <row r="184" spans="1:22" hidden="1">
      <c r="A184" s="46"/>
      <c r="B184" s="50" t="s">
        <v>4325</v>
      </c>
      <c r="C184" s="61">
        <v>70</v>
      </c>
      <c r="D184" s="47">
        <f>A126273838W_Latest</f>
        <v>46.823</v>
      </c>
      <c r="E184" s="47">
        <f>A126297166L_Latest</f>
        <v>18.791</v>
      </c>
      <c r="F184" s="47">
        <f>A126285502R_Latest</f>
        <v>28.032</v>
      </c>
      <c r="G184" s="47">
        <f>A126279670L_Latest</f>
        <v>40.232999999999997</v>
      </c>
      <c r="H184" s="47">
        <f>A126302998J_Latest</f>
        <v>14.965999999999999</v>
      </c>
      <c r="I184" s="47">
        <f>A126291334C_Latest</f>
        <v>25.266999999999999</v>
      </c>
      <c r="J184" s="47">
        <f>A126275782J_Latest</f>
        <v>1.173</v>
      </c>
      <c r="K184" s="47">
        <f>A126299110L_Latest</f>
        <v>0</v>
      </c>
      <c r="L184" s="47">
        <f>A126287446V_Latest</f>
        <v>1.173</v>
      </c>
      <c r="M184" s="47">
        <f>A126281614K_Latest</f>
        <v>19.436</v>
      </c>
      <c r="N184" s="47">
        <f>A126304942J_Latest</f>
        <v>7.4009999999999998</v>
      </c>
      <c r="O184" s="47">
        <f>A126293278J_Latest</f>
        <v>12.035</v>
      </c>
      <c r="P184" s="47">
        <f>A126283558R_Latest</f>
        <v>19.623000000000001</v>
      </c>
      <c r="Q184" s="47">
        <f>A126306886L_Latest</f>
        <v>7.5650000000000004</v>
      </c>
      <c r="R184" s="47">
        <f>A126295222J_Latest</f>
        <v>12.058</v>
      </c>
      <c r="S184" s="47">
        <f>A126277726A_Latest</f>
        <v>6.59</v>
      </c>
      <c r="T184" s="47">
        <f>A126301054F_Latest</f>
        <v>3.8250000000000002</v>
      </c>
      <c r="U184" s="47">
        <f>A126289390F_Latest</f>
        <v>2.7650000000000001</v>
      </c>
      <c r="V184" s="60"/>
    </row>
    <row r="185" spans="1:22" hidden="1">
      <c r="A185" s="46"/>
      <c r="B185" s="46" t="s">
        <v>4347</v>
      </c>
      <c r="C185" s="61">
        <v>71</v>
      </c>
      <c r="D185" s="47">
        <f>A126273754L_Latest</f>
        <v>119.688</v>
      </c>
      <c r="E185" s="47">
        <f>A126297082C_Latest</f>
        <v>67.093999999999994</v>
      </c>
      <c r="F185" s="47">
        <f>A126285418X_Latest</f>
        <v>52.594000000000001</v>
      </c>
      <c r="G185" s="47">
        <f>A126279586W_Latest</f>
        <v>98.715000000000003</v>
      </c>
      <c r="H185" s="47">
        <f>A126302914L_Latest</f>
        <v>52.503999999999998</v>
      </c>
      <c r="I185" s="47">
        <f>A126291250V_Latest</f>
        <v>46.210999999999999</v>
      </c>
      <c r="J185" s="47">
        <f>A126275698T_Latest</f>
        <v>0.77200000000000002</v>
      </c>
      <c r="K185" s="47">
        <f>A126299026W_Latest</f>
        <v>0.77200000000000002</v>
      </c>
      <c r="L185" s="47">
        <f>A126287362K_Latest</f>
        <v>0</v>
      </c>
      <c r="M185" s="47">
        <f>A126281530A_Latest</f>
        <v>39.082999999999998</v>
      </c>
      <c r="N185" s="47">
        <f>A126304858T_Latest</f>
        <v>17.974</v>
      </c>
      <c r="O185" s="47">
        <f>A126293194X_Latest</f>
        <v>21.109000000000002</v>
      </c>
      <c r="P185" s="47">
        <f>A126283474F_Latest</f>
        <v>58.86</v>
      </c>
      <c r="Q185" s="47">
        <f>A126306802T_Latest</f>
        <v>33.758000000000003</v>
      </c>
      <c r="R185" s="47">
        <f>A126295138T_Latest</f>
        <v>25.102</v>
      </c>
      <c r="S185" s="47">
        <f>A126277642T_Latest</f>
        <v>20.972999999999999</v>
      </c>
      <c r="T185" s="47">
        <f>A126300970V_Latest</f>
        <v>14.59</v>
      </c>
      <c r="U185" s="47">
        <f>A126289306C_Latest</f>
        <v>6.383</v>
      </c>
      <c r="V185" s="60"/>
    </row>
    <row r="186" spans="1:22" hidden="1">
      <c r="A186" s="46"/>
      <c r="B186" s="50" t="s">
        <v>4327</v>
      </c>
      <c r="C186" s="61">
        <v>72</v>
      </c>
      <c r="D186" s="47">
        <f>A126273722V_Latest</f>
        <v>43.838000000000001</v>
      </c>
      <c r="E186" s="47">
        <f>A126297050K_Latest</f>
        <v>31.405999999999999</v>
      </c>
      <c r="F186" s="47">
        <f>A126285386T_Latest</f>
        <v>12.432</v>
      </c>
      <c r="G186" s="47">
        <f>A126279554C_Latest</f>
        <v>36.408000000000001</v>
      </c>
      <c r="H186" s="47">
        <f>A126302882F_Latest</f>
        <v>25.1</v>
      </c>
      <c r="I186" s="47">
        <f>A126291218V_Latest</f>
        <v>11.308</v>
      </c>
      <c r="J186" s="47">
        <f>A126275666X_Latest</f>
        <v>0</v>
      </c>
      <c r="K186" s="47">
        <f>A126298994L_Latest</f>
        <v>0</v>
      </c>
      <c r="L186" s="47">
        <f>A126287330T_Latest</f>
        <v>0</v>
      </c>
      <c r="M186" s="47">
        <f>A126281498L_Latest</f>
        <v>16.834</v>
      </c>
      <c r="N186" s="47">
        <f>A126304826X_Latest</f>
        <v>11.957000000000001</v>
      </c>
      <c r="O186" s="47">
        <f>A126293162F_Latest</f>
        <v>4.8769999999999998</v>
      </c>
      <c r="P186" s="47">
        <f>A126283442L_Latest</f>
        <v>19.574000000000002</v>
      </c>
      <c r="Q186" s="47">
        <f>A126306770K_Latest</f>
        <v>13.143000000000001</v>
      </c>
      <c r="R186" s="47">
        <f>A126295106X_Latest</f>
        <v>6.431</v>
      </c>
      <c r="S186" s="47">
        <f>A126277610X_Latest</f>
        <v>7.431</v>
      </c>
      <c r="T186" s="47">
        <f>A126300938V_Latest</f>
        <v>6.3070000000000004</v>
      </c>
      <c r="U186" s="47">
        <f>A126289274W_Latest</f>
        <v>1.1240000000000001</v>
      </c>
      <c r="V186" s="60"/>
    </row>
    <row r="187" spans="1:22" hidden="1">
      <c r="A187" s="46"/>
      <c r="B187" s="50" t="s">
        <v>4328</v>
      </c>
      <c r="C187" s="61">
        <v>73</v>
      </c>
      <c r="D187" s="47">
        <f>A126273906L_Latest</f>
        <v>37.164999999999999</v>
      </c>
      <c r="E187" s="47">
        <f>A126297234C_Latest</f>
        <v>21.878</v>
      </c>
      <c r="F187" s="47">
        <f>A126285570T_Latest</f>
        <v>15.287000000000001</v>
      </c>
      <c r="G187" s="47">
        <f>A126279738W_Latest</f>
        <v>30.331</v>
      </c>
      <c r="H187" s="47">
        <f>A126303066A_Latest</f>
        <v>17.013999999999999</v>
      </c>
      <c r="I187" s="47">
        <f>A126291402V_Latest</f>
        <v>13.317</v>
      </c>
      <c r="J187" s="47">
        <f>A126275850X_Latest</f>
        <v>0</v>
      </c>
      <c r="K187" s="47">
        <f>A126299178J_Latest</f>
        <v>0</v>
      </c>
      <c r="L187" s="47">
        <f>A126287514K_Latest</f>
        <v>0</v>
      </c>
      <c r="M187" s="47">
        <f>A126281682L_Latest</f>
        <v>10.808</v>
      </c>
      <c r="N187" s="47">
        <f>A126305010A_Latest</f>
        <v>4.7030000000000003</v>
      </c>
      <c r="O187" s="47">
        <f>A126293346X_Latest</f>
        <v>6.1050000000000004</v>
      </c>
      <c r="P187" s="47">
        <f>A126283626F_Latest</f>
        <v>19.523</v>
      </c>
      <c r="Q187" s="47">
        <f>A126306954C_Latest</f>
        <v>12.31</v>
      </c>
      <c r="R187" s="47">
        <f>A126295290K_Latest</f>
        <v>7.2130000000000001</v>
      </c>
      <c r="S187" s="47">
        <f>A126277794C_Latest</f>
        <v>6.8339999999999996</v>
      </c>
      <c r="T187" s="47">
        <f>A126301122W_Latest</f>
        <v>4.8650000000000002</v>
      </c>
      <c r="U187" s="47">
        <f>A126289458R_Latest</f>
        <v>1.9690000000000001</v>
      </c>
      <c r="V187" s="60"/>
    </row>
    <row r="188" spans="1:22" hidden="1">
      <c r="A188" s="46"/>
      <c r="B188" s="50" t="s">
        <v>4329</v>
      </c>
      <c r="C188" s="61">
        <v>74</v>
      </c>
      <c r="D188" s="47">
        <f>A126273790W_Latest</f>
        <v>38.685000000000002</v>
      </c>
      <c r="E188" s="47">
        <f>A126297118V_Latest</f>
        <v>13.808999999999999</v>
      </c>
      <c r="F188" s="47">
        <f>A126285454J_Latest</f>
        <v>24.875</v>
      </c>
      <c r="G188" s="47">
        <f>A126279622V_Latest</f>
        <v>31.975999999999999</v>
      </c>
      <c r="H188" s="47">
        <f>A126302950W_Latest</f>
        <v>10.391</v>
      </c>
      <c r="I188" s="47">
        <f>A126291286W_Latest</f>
        <v>21.585999999999999</v>
      </c>
      <c r="J188" s="47">
        <f>A126275734R_Latest</f>
        <v>0.77200000000000002</v>
      </c>
      <c r="K188" s="47">
        <f>A126299062F_Latest</f>
        <v>0.77200000000000002</v>
      </c>
      <c r="L188" s="47">
        <f>A126287398L_Latest</f>
        <v>0</v>
      </c>
      <c r="M188" s="47">
        <f>A126281566C_Latest</f>
        <v>11.441000000000001</v>
      </c>
      <c r="N188" s="47">
        <f>A126304894A_Latest</f>
        <v>1.3140000000000001</v>
      </c>
      <c r="O188" s="47">
        <f>A126293230W_Latest</f>
        <v>10.128</v>
      </c>
      <c r="P188" s="47">
        <f>A126283510C_Latest</f>
        <v>19.763000000000002</v>
      </c>
      <c r="Q188" s="47">
        <f>A126306838V_Latest</f>
        <v>8.3049999999999997</v>
      </c>
      <c r="R188" s="47">
        <f>A126295174A_Latest</f>
        <v>11.458</v>
      </c>
      <c r="S188" s="47">
        <f>A126277678V_Latest</f>
        <v>6.7089999999999996</v>
      </c>
      <c r="T188" s="47">
        <f>A126301006L_Latest</f>
        <v>3.419</v>
      </c>
      <c r="U188" s="47">
        <f>A126289342L_Latest</f>
        <v>3.29</v>
      </c>
      <c r="V188" s="60"/>
    </row>
    <row r="189" spans="1:22" hidden="1">
      <c r="A189" s="46"/>
      <c r="B189" s="46" t="s">
        <v>4330</v>
      </c>
      <c r="C189" s="61">
        <v>75</v>
      </c>
      <c r="D189" s="47">
        <f>A126273862W_Latest</f>
        <v>583.62400000000002</v>
      </c>
      <c r="E189" s="47">
        <f>A126297190L_Latest</f>
        <v>382.49200000000002</v>
      </c>
      <c r="F189" s="47">
        <f>A126285526J_Latest</f>
        <v>201.131</v>
      </c>
      <c r="G189" s="47">
        <f>A126279694F_Latest</f>
        <v>499.64400000000001</v>
      </c>
      <c r="H189" s="47">
        <f>A126303022X_Latest</f>
        <v>325.089</v>
      </c>
      <c r="I189" s="47">
        <f>A126291358W_Latest</f>
        <v>174.55500000000001</v>
      </c>
      <c r="J189" s="47">
        <f>A126275806R_Latest</f>
        <v>15.704000000000001</v>
      </c>
      <c r="K189" s="47">
        <f>A126299134F_Latest</f>
        <v>7.0880000000000001</v>
      </c>
      <c r="L189" s="47">
        <f>A126287470V_Latest</f>
        <v>8.6170000000000009</v>
      </c>
      <c r="M189" s="47">
        <f>A126281638C_Latest</f>
        <v>212.51599999999999</v>
      </c>
      <c r="N189" s="47">
        <f>A126304966A_Latest</f>
        <v>141.95699999999999</v>
      </c>
      <c r="O189" s="47">
        <f>A126293302W_Latest</f>
        <v>70.558999999999997</v>
      </c>
      <c r="P189" s="47">
        <f>A126283582R_Latest</f>
        <v>271.42399999999998</v>
      </c>
      <c r="Q189" s="47">
        <f>A126306910A_Latest</f>
        <v>176.04400000000001</v>
      </c>
      <c r="R189" s="47">
        <f>A126295246A_Latest</f>
        <v>95.38</v>
      </c>
      <c r="S189" s="47">
        <f>A126277750A_Latest</f>
        <v>83.98</v>
      </c>
      <c r="T189" s="47">
        <f>A126301078X_Latest</f>
        <v>57.404000000000003</v>
      </c>
      <c r="U189" s="47">
        <f>A126289414L_Latest</f>
        <v>26.576000000000001</v>
      </c>
      <c r="V189" s="60"/>
    </row>
    <row r="190" spans="1:22" hidden="1">
      <c r="A190" s="52" t="s">
        <v>4289</v>
      </c>
      <c r="B190" s="53"/>
      <c r="C190" s="61">
        <v>76</v>
      </c>
      <c r="D190" s="47">
        <f>A126273902C_Latest</f>
        <v>1986.5550000000001</v>
      </c>
      <c r="E190" s="47">
        <f>A126297230V_Latest</f>
        <v>1298.7739999999999</v>
      </c>
      <c r="F190" s="47">
        <f>A126285566A_Latest</f>
        <v>687.78099999999995</v>
      </c>
      <c r="G190" s="47">
        <f>A126279734L_Latest</f>
        <v>1706.6959999999999</v>
      </c>
      <c r="H190" s="47">
        <f>A126303062T_Latest</f>
        <v>1102.001</v>
      </c>
      <c r="I190" s="47">
        <f>A126291398R_Latest</f>
        <v>604.69600000000003</v>
      </c>
      <c r="J190" s="47">
        <f>A126275846J_Latest</f>
        <v>40.475999999999999</v>
      </c>
      <c r="K190" s="47">
        <f>A126299174X_Latest</f>
        <v>22.161000000000001</v>
      </c>
      <c r="L190" s="47">
        <f>A126287510A_Latest</f>
        <v>18.315000000000001</v>
      </c>
      <c r="M190" s="47">
        <f>A126281678W_Latest</f>
        <v>689.20600000000002</v>
      </c>
      <c r="N190" s="47">
        <f>A126305006K_Latest</f>
        <v>446.99200000000002</v>
      </c>
      <c r="O190" s="47">
        <f>A126293342R_Latest</f>
        <v>242.214</v>
      </c>
      <c r="P190" s="47">
        <f>A126283622W_Latest</f>
        <v>977.01499999999999</v>
      </c>
      <c r="Q190" s="47">
        <f>A126306950V_Latest</f>
        <v>632.84799999999996</v>
      </c>
      <c r="R190" s="47">
        <f>A126295286V_Latest</f>
        <v>344.16699999999997</v>
      </c>
      <c r="S190" s="47">
        <f>A126277790V_Latest</f>
        <v>279.85899999999998</v>
      </c>
      <c r="T190" s="47">
        <f>A126301118F_Latest</f>
        <v>196.774</v>
      </c>
      <c r="U190" s="47">
        <f>A126289454F_Latest</f>
        <v>83.084999999999994</v>
      </c>
      <c r="V190" s="60"/>
    </row>
    <row r="191" spans="1:22" hidden="1">
      <c r="A191" s="54"/>
      <c r="B191" s="55"/>
      <c r="C191" s="55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60"/>
    </row>
    <row r="192" spans="1:22" hidden="1">
      <c r="A192" s="54"/>
      <c r="B192" s="55"/>
      <c r="C192" s="55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60"/>
    </row>
    <row r="193" spans="1:21" hidden="1">
      <c r="A193" s="54"/>
      <c r="B193" s="55"/>
      <c r="C193" s="55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</row>
    <row r="194" spans="1:21" hidden="1">
      <c r="A194" s="59"/>
      <c r="B194" s="58"/>
      <c r="C194" s="58"/>
      <c r="D194" s="61">
        <v>1</v>
      </c>
      <c r="E194" s="61">
        <v>2</v>
      </c>
      <c r="F194" s="61">
        <v>3</v>
      </c>
      <c r="G194" s="61">
        <v>4</v>
      </c>
      <c r="H194" s="61">
        <v>5</v>
      </c>
      <c r="I194" s="61">
        <v>6</v>
      </c>
      <c r="J194" s="61">
        <v>7</v>
      </c>
      <c r="K194" s="61">
        <v>8</v>
      </c>
      <c r="L194" s="61">
        <v>9</v>
      </c>
      <c r="M194" s="61">
        <v>10</v>
      </c>
      <c r="N194" s="61">
        <v>11</v>
      </c>
      <c r="O194" s="61">
        <v>12</v>
      </c>
      <c r="P194" s="61">
        <v>13</v>
      </c>
      <c r="Q194" s="61">
        <v>14</v>
      </c>
      <c r="R194" s="61">
        <v>15</v>
      </c>
      <c r="S194" s="61">
        <v>16</v>
      </c>
      <c r="T194" s="61">
        <v>17</v>
      </c>
      <c r="U194" s="61">
        <v>18</v>
      </c>
    </row>
    <row r="195" spans="1:21" hidden="1">
      <c r="A195" s="37"/>
      <c r="B195" s="37"/>
      <c r="C195" s="37"/>
      <c r="D195" s="72" t="s">
        <v>4279</v>
      </c>
      <c r="E195" s="72"/>
      <c r="F195" s="72"/>
      <c r="G195" s="72" t="s">
        <v>4348</v>
      </c>
      <c r="H195" s="72"/>
      <c r="I195" s="72"/>
      <c r="J195" s="72" t="s">
        <v>4349</v>
      </c>
      <c r="K195" s="72"/>
      <c r="L195" s="72"/>
      <c r="M195" s="72" t="s">
        <v>4350</v>
      </c>
      <c r="N195" s="72"/>
      <c r="O195" s="72"/>
      <c r="P195" s="72" t="s">
        <v>4351</v>
      </c>
      <c r="Q195" s="72"/>
      <c r="R195" s="72"/>
      <c r="S195" s="72" t="s">
        <v>4352</v>
      </c>
      <c r="T195" s="72"/>
      <c r="U195" s="72"/>
    </row>
    <row r="196" spans="1:21" hidden="1">
      <c r="A196" s="37"/>
      <c r="B196" s="37"/>
      <c r="C196" s="37"/>
      <c r="D196" s="38" t="s">
        <v>4281</v>
      </c>
      <c r="E196" s="38" t="s">
        <v>4282</v>
      </c>
      <c r="F196" s="38" t="s">
        <v>4283</v>
      </c>
      <c r="G196" s="38" t="s">
        <v>4281</v>
      </c>
      <c r="H196" s="38" t="s">
        <v>4282</v>
      </c>
      <c r="I196" s="38" t="s">
        <v>4283</v>
      </c>
      <c r="J196" s="38" t="s">
        <v>4281</v>
      </c>
      <c r="K196" s="38" t="s">
        <v>4282</v>
      </c>
      <c r="L196" s="38" t="s">
        <v>4283</v>
      </c>
      <c r="M196" s="38" t="s">
        <v>4281</v>
      </c>
      <c r="N196" s="38" t="s">
        <v>4282</v>
      </c>
      <c r="O196" s="38" t="s">
        <v>4283</v>
      </c>
      <c r="P196" s="38" t="s">
        <v>4281</v>
      </c>
      <c r="Q196" s="38" t="s">
        <v>4282</v>
      </c>
      <c r="R196" s="38" t="s">
        <v>4283</v>
      </c>
      <c r="S196" s="38" t="s">
        <v>4281</v>
      </c>
      <c r="T196" s="38" t="s">
        <v>4282</v>
      </c>
      <c r="U196" s="38" t="s">
        <v>4283</v>
      </c>
    </row>
    <row r="197" spans="1:21" hidden="1">
      <c r="A197" s="42" t="s">
        <v>4285</v>
      </c>
      <c r="B197" s="43"/>
      <c r="C197" s="37"/>
      <c r="D197" s="41" t="s">
        <v>4284</v>
      </c>
      <c r="E197" s="41" t="s">
        <v>4284</v>
      </c>
      <c r="F197" s="41" t="s">
        <v>4284</v>
      </c>
      <c r="G197" s="41" t="s">
        <v>4284</v>
      </c>
      <c r="H197" s="41" t="s">
        <v>4284</v>
      </c>
      <c r="I197" s="41" t="s">
        <v>4284</v>
      </c>
      <c r="J197" s="41" t="s">
        <v>4284</v>
      </c>
      <c r="K197" s="41" t="s">
        <v>4284</v>
      </c>
      <c r="L197" s="41" t="s">
        <v>4284</v>
      </c>
      <c r="M197" s="41" t="s">
        <v>4284</v>
      </c>
      <c r="N197" s="41" t="s">
        <v>4284</v>
      </c>
      <c r="O197" s="41" t="s">
        <v>4284</v>
      </c>
      <c r="P197" s="41" t="s">
        <v>4284</v>
      </c>
      <c r="Q197" s="41" t="s">
        <v>4284</v>
      </c>
      <c r="R197" s="41" t="s">
        <v>4284</v>
      </c>
      <c r="S197" s="41" t="s">
        <v>4284</v>
      </c>
      <c r="T197" s="41" t="s">
        <v>4284</v>
      </c>
      <c r="U197" s="41" t="s">
        <v>4284</v>
      </c>
    </row>
    <row r="198" spans="1:21" hidden="1">
      <c r="A198" s="45" t="s">
        <v>4286</v>
      </c>
      <c r="B198" s="46"/>
      <c r="C198" s="65"/>
      <c r="D198" s="41"/>
      <c r="E198" s="41"/>
      <c r="F198" s="41"/>
      <c r="G198" s="44"/>
      <c r="H198" s="66"/>
      <c r="I198" s="66"/>
    </row>
    <row r="199" spans="1:21" hidden="1">
      <c r="A199" s="46"/>
      <c r="B199" s="46" t="s">
        <v>4287</v>
      </c>
      <c r="C199" s="61">
        <v>1</v>
      </c>
      <c r="D199" s="19" t="s">
        <v>244</v>
      </c>
      <c r="E199" s="19" t="s">
        <v>245</v>
      </c>
      <c r="F199" s="19" t="s">
        <v>246</v>
      </c>
      <c r="G199" s="19" t="s">
        <v>406</v>
      </c>
      <c r="H199" s="19" t="s">
        <v>407</v>
      </c>
      <c r="I199" s="19" t="s">
        <v>408</v>
      </c>
      <c r="J199" s="19" t="s">
        <v>776</v>
      </c>
      <c r="K199" s="19" t="s">
        <v>777</v>
      </c>
      <c r="L199" s="19" t="s">
        <v>778</v>
      </c>
      <c r="M199" s="19" t="s">
        <v>938</v>
      </c>
      <c r="N199" s="19" t="s">
        <v>939</v>
      </c>
      <c r="O199" s="19" t="s">
        <v>940</v>
      </c>
      <c r="P199" s="19" t="s">
        <v>1329</v>
      </c>
      <c r="Q199" s="19" t="s">
        <v>1330</v>
      </c>
      <c r="R199" s="19" t="s">
        <v>1331</v>
      </c>
      <c r="S199" s="19" t="s">
        <v>1699</v>
      </c>
      <c r="T199" s="19" t="s">
        <v>1700</v>
      </c>
      <c r="U199" s="19" t="s">
        <v>1701</v>
      </c>
    </row>
    <row r="200" spans="1:21" hidden="1">
      <c r="A200" s="46"/>
      <c r="B200" s="46" t="s">
        <v>4288</v>
      </c>
      <c r="C200" s="61">
        <v>2</v>
      </c>
      <c r="D200" s="19" t="s">
        <v>298</v>
      </c>
      <c r="E200" s="19" t="s">
        <v>299</v>
      </c>
      <c r="F200" s="19" t="s">
        <v>300</v>
      </c>
      <c r="G200" s="19" t="s">
        <v>460</v>
      </c>
      <c r="H200" s="19" t="s">
        <v>461</v>
      </c>
      <c r="I200" s="19" t="s">
        <v>462</v>
      </c>
      <c r="J200" s="19" t="s">
        <v>830</v>
      </c>
      <c r="K200" s="19" t="s">
        <v>831</v>
      </c>
      <c r="L200" s="19" t="s">
        <v>832</v>
      </c>
      <c r="M200" s="19" t="s">
        <v>1221</v>
      </c>
      <c r="N200" s="19" t="s">
        <v>1222</v>
      </c>
      <c r="O200" s="19" t="s">
        <v>1223</v>
      </c>
      <c r="P200" s="19" t="s">
        <v>1383</v>
      </c>
      <c r="Q200" s="19" t="s">
        <v>1384</v>
      </c>
      <c r="R200" s="19" t="s">
        <v>1385</v>
      </c>
      <c r="S200" s="19" t="s">
        <v>1753</v>
      </c>
      <c r="T200" s="19" t="s">
        <v>1754</v>
      </c>
      <c r="U200" s="19" t="s">
        <v>1755</v>
      </c>
    </row>
    <row r="201" spans="1:21" hidden="1">
      <c r="A201" s="45" t="s">
        <v>4289</v>
      </c>
      <c r="B201" s="46"/>
      <c r="C201" s="61">
        <v>3</v>
      </c>
      <c r="D201" s="19" t="s">
        <v>241</v>
      </c>
      <c r="E201" s="19" t="s">
        <v>242</v>
      </c>
      <c r="F201" s="19" t="s">
        <v>243</v>
      </c>
      <c r="G201" s="19" t="s">
        <v>403</v>
      </c>
      <c r="H201" s="19" t="s">
        <v>404</v>
      </c>
      <c r="I201" s="19" t="s">
        <v>405</v>
      </c>
      <c r="J201" s="19" t="s">
        <v>773</v>
      </c>
      <c r="K201" s="19" t="s">
        <v>774</v>
      </c>
      <c r="L201" s="19" t="s">
        <v>775</v>
      </c>
      <c r="M201" s="19" t="s">
        <v>935</v>
      </c>
      <c r="N201" s="19" t="s">
        <v>936</v>
      </c>
      <c r="O201" s="19" t="s">
        <v>937</v>
      </c>
      <c r="P201" s="19" t="s">
        <v>1326</v>
      </c>
      <c r="Q201" s="19" t="s">
        <v>1327</v>
      </c>
      <c r="R201" s="19" t="s">
        <v>1328</v>
      </c>
      <c r="S201" s="19" t="s">
        <v>1696</v>
      </c>
      <c r="T201" s="19" t="s">
        <v>1697</v>
      </c>
      <c r="U201" s="19" t="s">
        <v>1698</v>
      </c>
    </row>
    <row r="202" spans="1:21" hidden="1">
      <c r="A202" s="42" t="s">
        <v>4287</v>
      </c>
      <c r="B202" s="43"/>
      <c r="C202" s="61">
        <v>4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</row>
    <row r="203" spans="1:21" hidden="1">
      <c r="A203" s="45" t="s">
        <v>4290</v>
      </c>
      <c r="B203" s="46"/>
      <c r="C203" s="61">
        <v>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</row>
    <row r="204" spans="1:21" hidden="1">
      <c r="A204" s="45"/>
      <c r="B204" s="46" t="s">
        <v>4291</v>
      </c>
      <c r="C204" s="61">
        <v>6</v>
      </c>
      <c r="D204" s="19" t="s">
        <v>295</v>
      </c>
      <c r="E204" s="19" t="s">
        <v>296</v>
      </c>
      <c r="F204" s="19" t="s">
        <v>297</v>
      </c>
      <c r="G204" s="19" t="s">
        <v>457</v>
      </c>
      <c r="H204" s="19" t="s">
        <v>458</v>
      </c>
      <c r="I204" s="19" t="s">
        <v>459</v>
      </c>
      <c r="J204" s="19" t="s">
        <v>827</v>
      </c>
      <c r="K204" s="19" t="s">
        <v>828</v>
      </c>
      <c r="L204" s="19" t="s">
        <v>829</v>
      </c>
      <c r="M204" s="19" t="s">
        <v>1218</v>
      </c>
      <c r="N204" s="19" t="s">
        <v>1219</v>
      </c>
      <c r="O204" s="19" t="s">
        <v>1220</v>
      </c>
      <c r="P204" s="19" t="s">
        <v>1380</v>
      </c>
      <c r="Q204" s="19" t="s">
        <v>1381</v>
      </c>
      <c r="R204" s="19" t="s">
        <v>1382</v>
      </c>
      <c r="S204" s="19" t="s">
        <v>1750</v>
      </c>
      <c r="T204" s="19" t="s">
        <v>1751</v>
      </c>
      <c r="U204" s="19" t="s">
        <v>1752</v>
      </c>
    </row>
    <row r="205" spans="1:21" hidden="1">
      <c r="A205" s="46"/>
      <c r="B205" s="46" t="s">
        <v>4292</v>
      </c>
      <c r="C205" s="61">
        <v>7</v>
      </c>
      <c r="D205" s="19" t="s">
        <v>247</v>
      </c>
      <c r="E205" s="19" t="s">
        <v>248</v>
      </c>
      <c r="F205" s="19" t="s">
        <v>249</v>
      </c>
      <c r="G205" s="19" t="s">
        <v>409</v>
      </c>
      <c r="H205" s="19" t="s">
        <v>410</v>
      </c>
      <c r="I205" s="19" t="s">
        <v>411</v>
      </c>
      <c r="J205" s="19" t="s">
        <v>779</v>
      </c>
      <c r="K205" s="19" t="s">
        <v>780</v>
      </c>
      <c r="L205" s="19" t="s">
        <v>781</v>
      </c>
      <c r="M205" s="19" t="s">
        <v>941</v>
      </c>
      <c r="N205" s="19" t="s">
        <v>942</v>
      </c>
      <c r="O205" s="19" t="s">
        <v>943</v>
      </c>
      <c r="P205" s="19" t="s">
        <v>1332</v>
      </c>
      <c r="Q205" s="19" t="s">
        <v>1333</v>
      </c>
      <c r="R205" s="19" t="s">
        <v>1334</v>
      </c>
      <c r="S205" s="19" t="s">
        <v>1702</v>
      </c>
      <c r="T205" s="19" t="s">
        <v>1703</v>
      </c>
      <c r="U205" s="19" t="s">
        <v>1704</v>
      </c>
    </row>
    <row r="206" spans="1:21" hidden="1">
      <c r="A206" s="45" t="s">
        <v>4289</v>
      </c>
      <c r="B206" s="45"/>
      <c r="C206" s="61">
        <v>8</v>
      </c>
      <c r="D206" s="19" t="s">
        <v>244</v>
      </c>
      <c r="E206" s="19" t="s">
        <v>245</v>
      </c>
      <c r="F206" s="19" t="s">
        <v>246</v>
      </c>
      <c r="G206" s="19" t="s">
        <v>406</v>
      </c>
      <c r="H206" s="19" t="s">
        <v>407</v>
      </c>
      <c r="I206" s="19" t="s">
        <v>408</v>
      </c>
      <c r="J206" s="19" t="s">
        <v>776</v>
      </c>
      <c r="K206" s="19" t="s">
        <v>777</v>
      </c>
      <c r="L206" s="19" t="s">
        <v>778</v>
      </c>
      <c r="M206" s="19" t="s">
        <v>938</v>
      </c>
      <c r="N206" s="19" t="s">
        <v>939</v>
      </c>
      <c r="O206" s="19" t="s">
        <v>940</v>
      </c>
      <c r="P206" s="19" t="s">
        <v>1329</v>
      </c>
      <c r="Q206" s="19" t="s">
        <v>1330</v>
      </c>
      <c r="R206" s="19" t="s">
        <v>1331</v>
      </c>
      <c r="S206" s="19" t="s">
        <v>1699</v>
      </c>
      <c r="T206" s="19" t="s">
        <v>1700</v>
      </c>
      <c r="U206" s="19" t="s">
        <v>1701</v>
      </c>
    </row>
    <row r="207" spans="1:21" hidden="1">
      <c r="A207" s="42" t="s">
        <v>4292</v>
      </c>
      <c r="B207" s="43"/>
      <c r="C207" s="61">
        <v>9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</row>
    <row r="208" spans="1:21" hidden="1">
      <c r="A208" s="45" t="s">
        <v>4293</v>
      </c>
      <c r="B208" s="49"/>
      <c r="C208" s="61">
        <v>10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</row>
    <row r="209" spans="1:21" hidden="1">
      <c r="A209" s="46"/>
      <c r="B209" s="50" t="s">
        <v>4294</v>
      </c>
      <c r="C209" s="61">
        <v>11</v>
      </c>
      <c r="D209" s="19" t="s">
        <v>250</v>
      </c>
      <c r="E209" s="19" t="s">
        <v>251</v>
      </c>
      <c r="F209" s="19" t="s">
        <v>252</v>
      </c>
      <c r="G209" s="19" t="s">
        <v>412</v>
      </c>
      <c r="H209" s="19" t="s">
        <v>413</v>
      </c>
      <c r="I209" s="19" t="s">
        <v>414</v>
      </c>
      <c r="J209" s="19" t="s">
        <v>782</v>
      </c>
      <c r="K209" s="19" t="s">
        <v>783</v>
      </c>
      <c r="L209" s="19" t="s">
        <v>784</v>
      </c>
      <c r="M209" s="19" t="s">
        <v>944</v>
      </c>
      <c r="N209" s="19" t="s">
        <v>945</v>
      </c>
      <c r="O209" s="19" t="s">
        <v>946</v>
      </c>
      <c r="P209" s="19" t="s">
        <v>1335</v>
      </c>
      <c r="Q209" s="19" t="s">
        <v>1336</v>
      </c>
      <c r="R209" s="19" t="s">
        <v>1337</v>
      </c>
      <c r="S209" s="19" t="s">
        <v>1705</v>
      </c>
      <c r="T209" s="19" t="s">
        <v>1706</v>
      </c>
      <c r="U209" s="19" t="s">
        <v>1707</v>
      </c>
    </row>
    <row r="210" spans="1:21" hidden="1">
      <c r="A210" s="46"/>
      <c r="B210" s="50" t="s">
        <v>4295</v>
      </c>
      <c r="C210" s="61">
        <v>12</v>
      </c>
      <c r="D210" s="19" t="s">
        <v>253</v>
      </c>
      <c r="E210" s="19" t="s">
        <v>254</v>
      </c>
      <c r="F210" s="19" t="s">
        <v>255</v>
      </c>
      <c r="G210" s="19" t="s">
        <v>415</v>
      </c>
      <c r="H210" s="19" t="s">
        <v>416</v>
      </c>
      <c r="I210" s="19" t="s">
        <v>417</v>
      </c>
      <c r="J210" s="19" t="s">
        <v>785</v>
      </c>
      <c r="K210" s="19" t="s">
        <v>786</v>
      </c>
      <c r="L210" s="19" t="s">
        <v>787</v>
      </c>
      <c r="M210" s="19" t="s">
        <v>947</v>
      </c>
      <c r="N210" s="19" t="s">
        <v>948</v>
      </c>
      <c r="O210" s="19" t="s">
        <v>1178</v>
      </c>
      <c r="P210" s="19" t="s">
        <v>1338</v>
      </c>
      <c r="Q210" s="19" t="s">
        <v>1339</v>
      </c>
      <c r="R210" s="19" t="s">
        <v>1340</v>
      </c>
      <c r="S210" s="19" t="s">
        <v>1708</v>
      </c>
      <c r="T210" s="19" t="s">
        <v>1709</v>
      </c>
      <c r="U210" s="19" t="s">
        <v>1710</v>
      </c>
    </row>
    <row r="211" spans="1:21" hidden="1">
      <c r="A211" s="45" t="s">
        <v>4296</v>
      </c>
      <c r="B211" s="46"/>
      <c r="C211" s="61">
        <v>13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</row>
    <row r="212" spans="1:21" hidden="1">
      <c r="A212" s="46"/>
      <c r="B212" s="46" t="s">
        <v>4297</v>
      </c>
      <c r="C212" s="61">
        <v>14</v>
      </c>
      <c r="D212" s="19" t="s">
        <v>256</v>
      </c>
      <c r="E212" s="19" t="s">
        <v>257</v>
      </c>
      <c r="F212" s="19" t="s">
        <v>258</v>
      </c>
      <c r="G212" s="19" t="s">
        <v>418</v>
      </c>
      <c r="H212" s="19" t="s">
        <v>419</v>
      </c>
      <c r="I212" s="19" t="s">
        <v>420</v>
      </c>
      <c r="J212" s="19" t="s">
        <v>788</v>
      </c>
      <c r="K212" s="19" t="s">
        <v>789</v>
      </c>
      <c r="L212" s="19" t="s">
        <v>790</v>
      </c>
      <c r="M212" s="19" t="s">
        <v>1179</v>
      </c>
      <c r="N212" s="19" t="s">
        <v>1180</v>
      </c>
      <c r="O212" s="19" t="s">
        <v>1181</v>
      </c>
      <c r="P212" s="19" t="s">
        <v>1341</v>
      </c>
      <c r="Q212" s="19" t="s">
        <v>1342</v>
      </c>
      <c r="R212" s="19" t="s">
        <v>1343</v>
      </c>
      <c r="S212" s="19" t="s">
        <v>1711</v>
      </c>
      <c r="T212" s="19" t="s">
        <v>1712</v>
      </c>
      <c r="U212" s="19" t="s">
        <v>1713</v>
      </c>
    </row>
    <row r="213" spans="1:21" hidden="1">
      <c r="A213" s="46"/>
      <c r="B213" s="46" t="s">
        <v>4298</v>
      </c>
      <c r="C213" s="61">
        <v>15</v>
      </c>
      <c r="D213" s="19" t="s">
        <v>259</v>
      </c>
      <c r="E213" s="19" t="s">
        <v>260</v>
      </c>
      <c r="F213" s="19" t="s">
        <v>261</v>
      </c>
      <c r="G213" s="19" t="s">
        <v>421</v>
      </c>
      <c r="H213" s="19" t="s">
        <v>422</v>
      </c>
      <c r="I213" s="19" t="s">
        <v>423</v>
      </c>
      <c r="J213" s="19" t="s">
        <v>791</v>
      </c>
      <c r="K213" s="19" t="s">
        <v>792</v>
      </c>
      <c r="L213" s="19" t="s">
        <v>793</v>
      </c>
      <c r="M213" s="19" t="s">
        <v>1182</v>
      </c>
      <c r="N213" s="19" t="s">
        <v>1183</v>
      </c>
      <c r="O213" s="19" t="s">
        <v>1184</v>
      </c>
      <c r="P213" s="19" t="s">
        <v>1344</v>
      </c>
      <c r="Q213" s="19" t="s">
        <v>1345</v>
      </c>
      <c r="R213" s="19" t="s">
        <v>1346</v>
      </c>
      <c r="S213" s="19" t="s">
        <v>1714</v>
      </c>
      <c r="T213" s="19" t="s">
        <v>1715</v>
      </c>
      <c r="U213" s="19" t="s">
        <v>1716</v>
      </c>
    </row>
    <row r="214" spans="1:21" hidden="1">
      <c r="A214" s="45" t="s">
        <v>4299</v>
      </c>
      <c r="B214" s="46"/>
      <c r="C214" s="61">
        <v>16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</row>
    <row r="215" spans="1:21" hidden="1">
      <c r="A215" s="46"/>
      <c r="B215" s="46" t="s">
        <v>4300</v>
      </c>
      <c r="C215" s="61">
        <v>17</v>
      </c>
      <c r="D215" s="19" t="s">
        <v>262</v>
      </c>
      <c r="E215" s="19" t="s">
        <v>263</v>
      </c>
      <c r="F215" s="19" t="s">
        <v>264</v>
      </c>
      <c r="G215" s="19" t="s">
        <v>424</v>
      </c>
      <c r="H215" s="19" t="s">
        <v>425</v>
      </c>
      <c r="I215" s="19" t="s">
        <v>426</v>
      </c>
      <c r="J215" s="19" t="s">
        <v>794</v>
      </c>
      <c r="K215" s="19" t="s">
        <v>795</v>
      </c>
      <c r="L215" s="19" t="s">
        <v>796</v>
      </c>
      <c r="M215" s="19" t="s">
        <v>1185</v>
      </c>
      <c r="N215" s="19" t="s">
        <v>1186</v>
      </c>
      <c r="O215" s="19" t="s">
        <v>1187</v>
      </c>
      <c r="P215" s="19" t="s">
        <v>1347</v>
      </c>
      <c r="Q215" s="19" t="s">
        <v>1348</v>
      </c>
      <c r="R215" s="19" t="s">
        <v>1349</v>
      </c>
      <c r="S215" s="19" t="s">
        <v>1717</v>
      </c>
      <c r="T215" s="19" t="s">
        <v>1718</v>
      </c>
      <c r="U215" s="19" t="s">
        <v>1719</v>
      </c>
    </row>
    <row r="216" spans="1:21" hidden="1">
      <c r="A216" s="46"/>
      <c r="B216" s="46" t="s">
        <v>4301</v>
      </c>
      <c r="C216" s="61">
        <v>18</v>
      </c>
      <c r="D216" s="19" t="s">
        <v>265</v>
      </c>
      <c r="E216" s="19" t="s">
        <v>266</v>
      </c>
      <c r="F216" s="19" t="s">
        <v>267</v>
      </c>
      <c r="G216" s="19" t="s">
        <v>427</v>
      </c>
      <c r="H216" s="19" t="s">
        <v>428</v>
      </c>
      <c r="I216" s="19" t="s">
        <v>429</v>
      </c>
      <c r="J216" s="19" t="s">
        <v>797</v>
      </c>
      <c r="K216" s="19" t="s">
        <v>798</v>
      </c>
      <c r="L216" s="19" t="s">
        <v>799</v>
      </c>
      <c r="M216" s="19" t="s">
        <v>1188</v>
      </c>
      <c r="N216" s="19" t="s">
        <v>1189</v>
      </c>
      <c r="O216" s="19" t="s">
        <v>1190</v>
      </c>
      <c r="P216" s="19" t="s">
        <v>1350</v>
      </c>
      <c r="Q216" s="19" t="s">
        <v>1351</v>
      </c>
      <c r="R216" s="19" t="s">
        <v>1352</v>
      </c>
      <c r="S216" s="19" t="s">
        <v>1720</v>
      </c>
      <c r="T216" s="19" t="s">
        <v>1721</v>
      </c>
      <c r="U216" s="19" t="s">
        <v>1722</v>
      </c>
    </row>
    <row r="217" spans="1:21" hidden="1">
      <c r="A217" s="46"/>
      <c r="B217" s="50" t="s">
        <v>4302</v>
      </c>
      <c r="C217" s="61">
        <v>19</v>
      </c>
      <c r="D217" s="19" t="s">
        <v>268</v>
      </c>
      <c r="E217" s="19" t="s">
        <v>269</v>
      </c>
      <c r="F217" s="19" t="s">
        <v>270</v>
      </c>
      <c r="G217" s="19" t="s">
        <v>430</v>
      </c>
      <c r="H217" s="19" t="s">
        <v>431</v>
      </c>
      <c r="I217" s="19" t="s">
        <v>432</v>
      </c>
      <c r="J217" s="19" t="s">
        <v>800</v>
      </c>
      <c r="K217" s="19" t="s">
        <v>801</v>
      </c>
      <c r="L217" s="19" t="s">
        <v>802</v>
      </c>
      <c r="M217" s="19" t="s">
        <v>1191</v>
      </c>
      <c r="N217" s="19" t="s">
        <v>1192</v>
      </c>
      <c r="O217" s="19" t="s">
        <v>1193</v>
      </c>
      <c r="P217" s="19" t="s">
        <v>1353</v>
      </c>
      <c r="Q217" s="19" t="s">
        <v>1354</v>
      </c>
      <c r="R217" s="19" t="s">
        <v>1355</v>
      </c>
      <c r="S217" s="19" t="s">
        <v>1723</v>
      </c>
      <c r="T217" s="19" t="s">
        <v>1724</v>
      </c>
      <c r="U217" s="19" t="s">
        <v>1725</v>
      </c>
    </row>
    <row r="218" spans="1:21" hidden="1">
      <c r="A218" s="46"/>
      <c r="B218" s="50" t="s">
        <v>4303</v>
      </c>
      <c r="C218" s="61">
        <v>20</v>
      </c>
      <c r="D218" s="19" t="s">
        <v>271</v>
      </c>
      <c r="E218" s="19" t="s">
        <v>272</v>
      </c>
      <c r="F218" s="19" t="s">
        <v>273</v>
      </c>
      <c r="G218" s="19" t="s">
        <v>433</v>
      </c>
      <c r="H218" s="19" t="s">
        <v>434</v>
      </c>
      <c r="I218" s="19" t="s">
        <v>435</v>
      </c>
      <c r="J218" s="19" t="s">
        <v>803</v>
      </c>
      <c r="K218" s="19" t="s">
        <v>804</v>
      </c>
      <c r="L218" s="19" t="s">
        <v>805</v>
      </c>
      <c r="M218" s="19" t="s">
        <v>1194</v>
      </c>
      <c r="N218" s="19" t="s">
        <v>1195</v>
      </c>
      <c r="O218" s="19" t="s">
        <v>1196</v>
      </c>
      <c r="P218" s="19" t="s">
        <v>1356</v>
      </c>
      <c r="Q218" s="19" t="s">
        <v>1357</v>
      </c>
      <c r="R218" s="19" t="s">
        <v>1358</v>
      </c>
      <c r="S218" s="19" t="s">
        <v>1726</v>
      </c>
      <c r="T218" s="19" t="s">
        <v>1727</v>
      </c>
      <c r="U218" s="19" t="s">
        <v>1728</v>
      </c>
    </row>
    <row r="219" spans="1:21" hidden="1">
      <c r="A219" s="46"/>
      <c r="B219" s="50" t="s">
        <v>4304</v>
      </c>
      <c r="C219" s="61">
        <v>21</v>
      </c>
      <c r="D219" s="19" t="s">
        <v>274</v>
      </c>
      <c r="E219" s="19" t="s">
        <v>275</v>
      </c>
      <c r="F219" s="19" t="s">
        <v>276</v>
      </c>
      <c r="G219" s="19" t="s">
        <v>436</v>
      </c>
      <c r="H219" s="19" t="s">
        <v>437</v>
      </c>
      <c r="I219" s="19" t="s">
        <v>438</v>
      </c>
      <c r="J219" s="19" t="s">
        <v>806</v>
      </c>
      <c r="K219" s="19" t="s">
        <v>807</v>
      </c>
      <c r="L219" s="19" t="s">
        <v>808</v>
      </c>
      <c r="M219" s="19" t="s">
        <v>1197</v>
      </c>
      <c r="N219" s="19" t="s">
        <v>1198</v>
      </c>
      <c r="O219" s="19" t="s">
        <v>1199</v>
      </c>
      <c r="P219" s="19" t="s">
        <v>1359</v>
      </c>
      <c r="Q219" s="19" t="s">
        <v>1360</v>
      </c>
      <c r="R219" s="19" t="s">
        <v>1361</v>
      </c>
      <c r="S219" s="19" t="s">
        <v>1729</v>
      </c>
      <c r="T219" s="19" t="s">
        <v>1730</v>
      </c>
      <c r="U219" s="19" t="s">
        <v>1731</v>
      </c>
    </row>
    <row r="220" spans="1:21" hidden="1">
      <c r="A220" s="46"/>
      <c r="B220" s="46" t="s">
        <v>4305</v>
      </c>
      <c r="C220" s="61">
        <v>22</v>
      </c>
      <c r="D220" s="19" t="s">
        <v>277</v>
      </c>
      <c r="E220" s="19" t="s">
        <v>278</v>
      </c>
      <c r="F220" s="19" t="s">
        <v>279</v>
      </c>
      <c r="G220" s="19" t="s">
        <v>439</v>
      </c>
      <c r="H220" s="19" t="s">
        <v>440</v>
      </c>
      <c r="I220" s="19" t="s">
        <v>441</v>
      </c>
      <c r="J220" s="19" t="s">
        <v>809</v>
      </c>
      <c r="K220" s="19" t="s">
        <v>810</v>
      </c>
      <c r="L220" s="19" t="s">
        <v>811</v>
      </c>
      <c r="M220" s="19" t="s">
        <v>1200</v>
      </c>
      <c r="N220" s="19" t="s">
        <v>1201</v>
      </c>
      <c r="O220" s="19" t="s">
        <v>1202</v>
      </c>
      <c r="P220" s="19" t="s">
        <v>1362</v>
      </c>
      <c r="Q220" s="19" t="s">
        <v>1363</v>
      </c>
      <c r="R220" s="19" t="s">
        <v>1364</v>
      </c>
      <c r="S220" s="19" t="s">
        <v>1732</v>
      </c>
      <c r="T220" s="19" t="s">
        <v>1733</v>
      </c>
      <c r="U220" s="19" t="s">
        <v>1734</v>
      </c>
    </row>
    <row r="221" spans="1:21" hidden="1">
      <c r="A221" s="46"/>
      <c r="B221" s="50" t="s">
        <v>4306</v>
      </c>
      <c r="C221" s="61">
        <v>23</v>
      </c>
      <c r="D221" s="19" t="s">
        <v>280</v>
      </c>
      <c r="E221" s="19" t="s">
        <v>281</v>
      </c>
      <c r="F221" s="19" t="s">
        <v>282</v>
      </c>
      <c r="G221" s="19" t="s">
        <v>442</v>
      </c>
      <c r="H221" s="19" t="s">
        <v>443</v>
      </c>
      <c r="I221" s="19" t="s">
        <v>444</v>
      </c>
      <c r="J221" s="19" t="s">
        <v>812</v>
      </c>
      <c r="K221" s="19" t="s">
        <v>813</v>
      </c>
      <c r="L221" s="19" t="s">
        <v>814</v>
      </c>
      <c r="M221" s="19" t="s">
        <v>1203</v>
      </c>
      <c r="N221" s="19" t="s">
        <v>1204</v>
      </c>
      <c r="O221" s="19" t="s">
        <v>1205</v>
      </c>
      <c r="P221" s="19" t="s">
        <v>1365</v>
      </c>
      <c r="Q221" s="19" t="s">
        <v>1366</v>
      </c>
      <c r="R221" s="19" t="s">
        <v>1367</v>
      </c>
      <c r="S221" s="19" t="s">
        <v>1735</v>
      </c>
      <c r="T221" s="19" t="s">
        <v>1736</v>
      </c>
      <c r="U221" s="19" t="s">
        <v>1737</v>
      </c>
    </row>
    <row r="222" spans="1:21" hidden="1">
      <c r="A222" s="46"/>
      <c r="B222" s="50" t="s">
        <v>4307</v>
      </c>
      <c r="C222" s="61">
        <v>24</v>
      </c>
      <c r="D222" s="19" t="s">
        <v>283</v>
      </c>
      <c r="E222" s="19" t="s">
        <v>284</v>
      </c>
      <c r="F222" s="19" t="s">
        <v>285</v>
      </c>
      <c r="G222" s="19" t="s">
        <v>445</v>
      </c>
      <c r="H222" s="19" t="s">
        <v>446</v>
      </c>
      <c r="I222" s="19" t="s">
        <v>447</v>
      </c>
      <c r="J222" s="19" t="s">
        <v>815</v>
      </c>
      <c r="K222" s="19" t="s">
        <v>816</v>
      </c>
      <c r="L222" s="19" t="s">
        <v>817</v>
      </c>
      <c r="M222" s="19" t="s">
        <v>1206</v>
      </c>
      <c r="N222" s="19" t="s">
        <v>1207</v>
      </c>
      <c r="O222" s="19" t="s">
        <v>1208</v>
      </c>
      <c r="P222" s="19" t="s">
        <v>1368</v>
      </c>
      <c r="Q222" s="19" t="s">
        <v>1369</v>
      </c>
      <c r="R222" s="19" t="s">
        <v>1370</v>
      </c>
      <c r="S222" s="19" t="s">
        <v>1738</v>
      </c>
      <c r="T222" s="19" t="s">
        <v>1739</v>
      </c>
      <c r="U222" s="19" t="s">
        <v>1740</v>
      </c>
    </row>
    <row r="223" spans="1:21" hidden="1">
      <c r="A223" s="46"/>
      <c r="B223" s="50" t="s">
        <v>4308</v>
      </c>
      <c r="C223" s="61">
        <v>25</v>
      </c>
      <c r="D223" s="19" t="s">
        <v>286</v>
      </c>
      <c r="E223" s="19" t="s">
        <v>287</v>
      </c>
      <c r="F223" s="19" t="s">
        <v>288</v>
      </c>
      <c r="G223" s="19" t="s">
        <v>448</v>
      </c>
      <c r="H223" s="19" t="s">
        <v>449</v>
      </c>
      <c r="I223" s="19" t="s">
        <v>450</v>
      </c>
      <c r="J223" s="19" t="s">
        <v>818</v>
      </c>
      <c r="K223" s="19" t="s">
        <v>819</v>
      </c>
      <c r="L223" s="19" t="s">
        <v>820</v>
      </c>
      <c r="M223" s="19" t="s">
        <v>1209</v>
      </c>
      <c r="N223" s="19" t="s">
        <v>1210</v>
      </c>
      <c r="O223" s="19" t="s">
        <v>1211</v>
      </c>
      <c r="P223" s="19" t="s">
        <v>1371</v>
      </c>
      <c r="Q223" s="19" t="s">
        <v>1372</v>
      </c>
      <c r="R223" s="19" t="s">
        <v>1373</v>
      </c>
      <c r="S223" s="19" t="s">
        <v>1741</v>
      </c>
      <c r="T223" s="19" t="s">
        <v>1742</v>
      </c>
      <c r="U223" s="19" t="s">
        <v>1743</v>
      </c>
    </row>
    <row r="224" spans="1:21" hidden="1">
      <c r="A224" s="45" t="s">
        <v>4309</v>
      </c>
      <c r="B224" s="46"/>
      <c r="C224" s="61">
        <v>26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</row>
    <row r="225" spans="1:21" hidden="1">
      <c r="A225" s="46"/>
      <c r="B225" s="46" t="s">
        <v>4310</v>
      </c>
      <c r="C225" s="61">
        <v>27</v>
      </c>
      <c r="D225" s="19" t="s">
        <v>289</v>
      </c>
      <c r="E225" s="19" t="s">
        <v>290</v>
      </c>
      <c r="F225" s="19" t="s">
        <v>291</v>
      </c>
      <c r="G225" s="19" t="s">
        <v>451</v>
      </c>
      <c r="H225" s="19" t="s">
        <v>452</v>
      </c>
      <c r="I225" s="19" t="s">
        <v>453</v>
      </c>
      <c r="J225" s="19" t="s">
        <v>821</v>
      </c>
      <c r="K225" s="19" t="s">
        <v>822</v>
      </c>
      <c r="L225" s="19" t="s">
        <v>823</v>
      </c>
      <c r="M225" s="19" t="s">
        <v>1212</v>
      </c>
      <c r="N225" s="19" t="s">
        <v>1213</v>
      </c>
      <c r="O225" s="19" t="s">
        <v>1214</v>
      </c>
      <c r="P225" s="19" t="s">
        <v>1374</v>
      </c>
      <c r="Q225" s="19" t="s">
        <v>1375</v>
      </c>
      <c r="R225" s="19" t="s">
        <v>1376</v>
      </c>
      <c r="S225" s="19" t="s">
        <v>1744</v>
      </c>
      <c r="T225" s="19" t="s">
        <v>1745</v>
      </c>
      <c r="U225" s="19" t="s">
        <v>1746</v>
      </c>
    </row>
    <row r="226" spans="1:21" hidden="1">
      <c r="A226" s="46"/>
      <c r="B226" s="46" t="s">
        <v>4311</v>
      </c>
      <c r="C226" s="61">
        <v>28</v>
      </c>
      <c r="D226" s="19" t="s">
        <v>292</v>
      </c>
      <c r="E226" s="19" t="s">
        <v>293</v>
      </c>
      <c r="F226" s="19" t="s">
        <v>294</v>
      </c>
      <c r="G226" s="19" t="s">
        <v>454</v>
      </c>
      <c r="H226" s="19" t="s">
        <v>455</v>
      </c>
      <c r="I226" s="19" t="s">
        <v>456</v>
      </c>
      <c r="J226" s="19" t="s">
        <v>824</v>
      </c>
      <c r="K226" s="19" t="s">
        <v>825</v>
      </c>
      <c r="L226" s="19" t="s">
        <v>826</v>
      </c>
      <c r="M226" s="19" t="s">
        <v>1215</v>
      </c>
      <c r="N226" s="19" t="s">
        <v>1216</v>
      </c>
      <c r="O226" s="19" t="s">
        <v>1217</v>
      </c>
      <c r="P226" s="19" t="s">
        <v>1377</v>
      </c>
      <c r="Q226" s="19" t="s">
        <v>1378</v>
      </c>
      <c r="R226" s="19" t="s">
        <v>1379</v>
      </c>
      <c r="S226" s="19" t="s">
        <v>1747</v>
      </c>
      <c r="T226" s="19" t="s">
        <v>1748</v>
      </c>
      <c r="U226" s="19" t="s">
        <v>1749</v>
      </c>
    </row>
    <row r="227" spans="1:21" hidden="1">
      <c r="A227" s="45" t="s">
        <v>4289</v>
      </c>
      <c r="B227" s="51"/>
      <c r="C227" s="61">
        <v>29</v>
      </c>
      <c r="D227" s="19" t="s">
        <v>247</v>
      </c>
      <c r="E227" s="19" t="s">
        <v>248</v>
      </c>
      <c r="F227" s="19" t="s">
        <v>249</v>
      </c>
      <c r="G227" s="19" t="s">
        <v>409</v>
      </c>
      <c r="H227" s="19" t="s">
        <v>410</v>
      </c>
      <c r="I227" s="19" t="s">
        <v>411</v>
      </c>
      <c r="J227" s="19" t="s">
        <v>779</v>
      </c>
      <c r="K227" s="19" t="s">
        <v>780</v>
      </c>
      <c r="L227" s="19" t="s">
        <v>781</v>
      </c>
      <c r="M227" s="19" t="s">
        <v>941</v>
      </c>
      <c r="N227" s="19" t="s">
        <v>942</v>
      </c>
      <c r="O227" s="19" t="s">
        <v>943</v>
      </c>
      <c r="P227" s="19" t="s">
        <v>1332</v>
      </c>
      <c r="Q227" s="19" t="s">
        <v>1333</v>
      </c>
      <c r="R227" s="19" t="s">
        <v>1334</v>
      </c>
      <c r="S227" s="19" t="s">
        <v>1702</v>
      </c>
      <c r="T227" s="19" t="s">
        <v>1703</v>
      </c>
      <c r="U227" s="19" t="s">
        <v>1704</v>
      </c>
    </row>
    <row r="228" spans="1:21" hidden="1">
      <c r="A228" s="42" t="s">
        <v>4288</v>
      </c>
      <c r="B228" s="43"/>
      <c r="C228" s="61">
        <v>30</v>
      </c>
    </row>
    <row r="229" spans="1:21" hidden="1">
      <c r="A229" s="45" t="s">
        <v>4312</v>
      </c>
      <c r="B229" s="46"/>
      <c r="C229" s="61">
        <v>31</v>
      </c>
    </row>
    <row r="230" spans="1:21" hidden="1">
      <c r="A230" s="46"/>
      <c r="B230" s="46" t="s">
        <v>4313</v>
      </c>
      <c r="C230" s="61">
        <v>32</v>
      </c>
      <c r="D230" s="19" t="s">
        <v>301</v>
      </c>
      <c r="E230" s="19" t="s">
        <v>302</v>
      </c>
      <c r="F230" s="19" t="s">
        <v>303</v>
      </c>
      <c r="G230" s="19" t="s">
        <v>463</v>
      </c>
      <c r="H230" s="19" t="s">
        <v>464</v>
      </c>
      <c r="I230" s="19" t="s">
        <v>465</v>
      </c>
      <c r="J230" s="19" t="s">
        <v>833</v>
      </c>
      <c r="K230" s="19" t="s">
        <v>834</v>
      </c>
      <c r="L230" s="19" t="s">
        <v>835</v>
      </c>
      <c r="M230" s="19" t="s">
        <v>1224</v>
      </c>
      <c r="N230" s="19" t="s">
        <v>1225</v>
      </c>
      <c r="O230" s="19" t="s">
        <v>1226</v>
      </c>
      <c r="P230" s="19" t="s">
        <v>1386</v>
      </c>
      <c r="Q230" s="19" t="s">
        <v>1387</v>
      </c>
      <c r="R230" s="19" t="s">
        <v>1388</v>
      </c>
      <c r="S230" s="19" t="s">
        <v>1756</v>
      </c>
      <c r="T230" s="19" t="s">
        <v>1757</v>
      </c>
      <c r="U230" s="19" t="s">
        <v>1758</v>
      </c>
    </row>
    <row r="231" spans="1:21" hidden="1">
      <c r="A231" s="46"/>
      <c r="B231" s="46" t="s">
        <v>4314</v>
      </c>
      <c r="C231" s="61">
        <v>33</v>
      </c>
      <c r="D231" s="19" t="s">
        <v>370</v>
      </c>
      <c r="E231" s="19" t="s">
        <v>371</v>
      </c>
      <c r="F231" s="19" t="s">
        <v>372</v>
      </c>
      <c r="G231" s="19" t="s">
        <v>740</v>
      </c>
      <c r="H231" s="19" t="s">
        <v>741</v>
      </c>
      <c r="I231" s="19" t="s">
        <v>742</v>
      </c>
      <c r="J231" s="19" t="s">
        <v>902</v>
      </c>
      <c r="K231" s="19" t="s">
        <v>903</v>
      </c>
      <c r="L231" s="19" t="s">
        <v>904</v>
      </c>
      <c r="M231" s="19" t="s">
        <v>1293</v>
      </c>
      <c r="N231" s="19" t="s">
        <v>1294</v>
      </c>
      <c r="O231" s="19" t="s">
        <v>1295</v>
      </c>
      <c r="P231" s="19" t="s">
        <v>1663</v>
      </c>
      <c r="Q231" s="19" t="s">
        <v>1664</v>
      </c>
      <c r="R231" s="19" t="s">
        <v>1665</v>
      </c>
      <c r="S231" s="19" t="s">
        <v>1825</v>
      </c>
      <c r="T231" s="19" t="s">
        <v>1826</v>
      </c>
      <c r="U231" s="19" t="s">
        <v>1827</v>
      </c>
    </row>
    <row r="232" spans="1:21" hidden="1">
      <c r="A232" s="45" t="s">
        <v>4289</v>
      </c>
      <c r="B232" s="46"/>
      <c r="C232" s="61">
        <v>34</v>
      </c>
      <c r="D232" s="19" t="s">
        <v>298</v>
      </c>
      <c r="E232" s="19" t="s">
        <v>299</v>
      </c>
      <c r="F232" s="19" t="s">
        <v>300</v>
      </c>
      <c r="G232" s="19" t="s">
        <v>460</v>
      </c>
      <c r="H232" s="19" t="s">
        <v>461</v>
      </c>
      <c r="I232" s="19" t="s">
        <v>462</v>
      </c>
      <c r="J232" s="19" t="s">
        <v>830</v>
      </c>
      <c r="K232" s="19" t="s">
        <v>831</v>
      </c>
      <c r="L232" s="19" t="s">
        <v>832</v>
      </c>
      <c r="M232" s="19" t="s">
        <v>1221</v>
      </c>
      <c r="N232" s="19" t="s">
        <v>1222</v>
      </c>
      <c r="O232" s="19" t="s">
        <v>1223</v>
      </c>
      <c r="P232" s="19" t="s">
        <v>1383</v>
      </c>
      <c r="Q232" s="19" t="s">
        <v>1384</v>
      </c>
      <c r="R232" s="19" t="s">
        <v>1385</v>
      </c>
      <c r="S232" s="19" t="s">
        <v>1753</v>
      </c>
      <c r="T232" s="19" t="s">
        <v>1754</v>
      </c>
      <c r="U232" s="19" t="s">
        <v>1755</v>
      </c>
    </row>
    <row r="233" spans="1:21" hidden="1">
      <c r="A233" s="42" t="s">
        <v>4315</v>
      </c>
      <c r="B233" s="43"/>
      <c r="C233" s="61">
        <v>35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</row>
    <row r="234" spans="1:21" hidden="1">
      <c r="A234" s="45" t="s">
        <v>4316</v>
      </c>
      <c r="B234" s="46"/>
      <c r="C234" s="61">
        <v>36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</row>
    <row r="235" spans="1:21" hidden="1">
      <c r="A235" s="46"/>
      <c r="B235" s="46" t="s">
        <v>4317</v>
      </c>
      <c r="C235" s="61">
        <v>37</v>
      </c>
      <c r="D235" s="19" t="s">
        <v>304</v>
      </c>
      <c r="E235" s="19" t="s">
        <v>305</v>
      </c>
      <c r="F235" s="19" t="s">
        <v>306</v>
      </c>
      <c r="G235" s="19" t="s">
        <v>466</v>
      </c>
      <c r="H235" s="19" t="s">
        <v>467</v>
      </c>
      <c r="I235" s="19" t="s">
        <v>468</v>
      </c>
      <c r="J235" s="19" t="s">
        <v>836</v>
      </c>
      <c r="K235" s="19" t="s">
        <v>837</v>
      </c>
      <c r="L235" s="19" t="s">
        <v>838</v>
      </c>
      <c r="M235" s="19" t="s">
        <v>1227</v>
      </c>
      <c r="N235" s="19" t="s">
        <v>1228</v>
      </c>
      <c r="O235" s="19" t="s">
        <v>1229</v>
      </c>
      <c r="P235" s="19" t="s">
        <v>1389</v>
      </c>
      <c r="Q235" s="19" t="s">
        <v>1390</v>
      </c>
      <c r="R235" s="19" t="s">
        <v>1391</v>
      </c>
      <c r="S235" s="19" t="s">
        <v>1759</v>
      </c>
      <c r="T235" s="19" t="s">
        <v>1760</v>
      </c>
      <c r="U235" s="19" t="s">
        <v>1761</v>
      </c>
    </row>
    <row r="236" spans="1:21" ht="15" hidden="1" customHeight="1">
      <c r="A236" s="46"/>
      <c r="B236" s="46" t="s">
        <v>4318</v>
      </c>
      <c r="C236" s="61">
        <v>38</v>
      </c>
      <c r="D236" s="19" t="s">
        <v>307</v>
      </c>
      <c r="E236" s="19" t="s">
        <v>308</v>
      </c>
      <c r="F236" s="19" t="s">
        <v>309</v>
      </c>
      <c r="G236" s="19" t="s">
        <v>469</v>
      </c>
      <c r="H236" s="19" t="s">
        <v>470</v>
      </c>
      <c r="I236" s="19" t="s">
        <v>471</v>
      </c>
      <c r="J236" s="19" t="s">
        <v>839</v>
      </c>
      <c r="K236" s="19" t="s">
        <v>840</v>
      </c>
      <c r="L236" s="19" t="s">
        <v>841</v>
      </c>
      <c r="M236" s="19" t="s">
        <v>1230</v>
      </c>
      <c r="N236" s="19" t="s">
        <v>1231</v>
      </c>
      <c r="O236" s="19" t="s">
        <v>1232</v>
      </c>
      <c r="P236" s="19" t="s">
        <v>1392</v>
      </c>
      <c r="Q236" s="19" t="s">
        <v>1393</v>
      </c>
      <c r="R236" s="19" t="s">
        <v>1394</v>
      </c>
      <c r="S236" s="19" t="s">
        <v>1762</v>
      </c>
      <c r="T236" s="19" t="s">
        <v>1763</v>
      </c>
      <c r="U236" s="19" t="s">
        <v>1764</v>
      </c>
    </row>
    <row r="237" spans="1:21" ht="15" hidden="1" customHeight="1">
      <c r="A237" s="46"/>
      <c r="B237" s="46" t="s">
        <v>4319</v>
      </c>
      <c r="C237" s="61">
        <v>39</v>
      </c>
      <c r="D237" s="19" t="s">
        <v>310</v>
      </c>
      <c r="E237" s="19" t="s">
        <v>311</v>
      </c>
      <c r="F237" s="19" t="s">
        <v>312</v>
      </c>
      <c r="G237" s="19" t="s">
        <v>472</v>
      </c>
      <c r="H237" s="19" t="s">
        <v>473</v>
      </c>
      <c r="I237" s="19" t="s">
        <v>474</v>
      </c>
      <c r="J237" s="19" t="s">
        <v>842</v>
      </c>
      <c r="K237" s="19" t="s">
        <v>843</v>
      </c>
      <c r="L237" s="19" t="s">
        <v>844</v>
      </c>
      <c r="M237" s="19" t="s">
        <v>1233</v>
      </c>
      <c r="N237" s="19" t="s">
        <v>1234</v>
      </c>
      <c r="O237" s="19" t="s">
        <v>1235</v>
      </c>
      <c r="P237" s="19" t="s">
        <v>1395</v>
      </c>
      <c r="Q237" s="19" t="s">
        <v>1396</v>
      </c>
      <c r="R237" s="19" t="s">
        <v>1397</v>
      </c>
      <c r="S237" s="19" t="s">
        <v>1765</v>
      </c>
      <c r="T237" s="19" t="s">
        <v>1766</v>
      </c>
      <c r="U237" s="19" t="s">
        <v>1767</v>
      </c>
    </row>
    <row r="238" spans="1:21" ht="15" hidden="1" customHeight="1">
      <c r="A238" s="45" t="s">
        <v>4320</v>
      </c>
      <c r="B238" s="46"/>
      <c r="C238" s="61">
        <v>40</v>
      </c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</row>
    <row r="239" spans="1:21" ht="15" hidden="1" customHeight="1">
      <c r="A239" s="46"/>
      <c r="B239" s="46" t="s">
        <v>4321</v>
      </c>
      <c r="C239" s="61">
        <v>41</v>
      </c>
      <c r="D239" s="19" t="s">
        <v>313</v>
      </c>
      <c r="E239" s="19" t="s">
        <v>314</v>
      </c>
      <c r="F239" s="19" t="s">
        <v>315</v>
      </c>
      <c r="G239" s="19" t="s">
        <v>475</v>
      </c>
      <c r="H239" s="19" t="s">
        <v>476</v>
      </c>
      <c r="I239" s="19" t="s">
        <v>477</v>
      </c>
      <c r="J239" s="19" t="s">
        <v>845</v>
      </c>
      <c r="K239" s="19" t="s">
        <v>846</v>
      </c>
      <c r="L239" s="19" t="s">
        <v>847</v>
      </c>
      <c r="M239" s="19" t="s">
        <v>1236</v>
      </c>
      <c r="N239" s="19" t="s">
        <v>1237</v>
      </c>
      <c r="O239" s="19" t="s">
        <v>1238</v>
      </c>
      <c r="P239" s="19" t="s">
        <v>1398</v>
      </c>
      <c r="Q239" s="19" t="s">
        <v>1399</v>
      </c>
      <c r="R239" s="19" t="s">
        <v>1400</v>
      </c>
      <c r="S239" s="19" t="s">
        <v>1768</v>
      </c>
      <c r="T239" s="19" t="s">
        <v>1769</v>
      </c>
      <c r="U239" s="19" t="s">
        <v>1770</v>
      </c>
    </row>
    <row r="240" spans="1:21" ht="15" hidden="1" customHeight="1">
      <c r="A240" s="46"/>
      <c r="B240" s="46" t="s">
        <v>4322</v>
      </c>
      <c r="C240" s="61">
        <v>42</v>
      </c>
      <c r="D240" s="19" t="s">
        <v>316</v>
      </c>
      <c r="E240" s="19" t="s">
        <v>317</v>
      </c>
      <c r="F240" s="19" t="s">
        <v>318</v>
      </c>
      <c r="G240" s="19" t="s">
        <v>478</v>
      </c>
      <c r="H240" s="19" t="s">
        <v>479</v>
      </c>
      <c r="I240" s="19" t="s">
        <v>480</v>
      </c>
      <c r="J240" s="19" t="s">
        <v>848</v>
      </c>
      <c r="K240" s="19" t="s">
        <v>849</v>
      </c>
      <c r="L240" s="19" t="s">
        <v>850</v>
      </c>
      <c r="M240" s="19" t="s">
        <v>1239</v>
      </c>
      <c r="N240" s="19" t="s">
        <v>1240</v>
      </c>
      <c r="O240" s="19" t="s">
        <v>1241</v>
      </c>
      <c r="P240" s="19" t="s">
        <v>1401</v>
      </c>
      <c r="Q240" s="19" t="s">
        <v>1402</v>
      </c>
      <c r="R240" s="19" t="s">
        <v>1403</v>
      </c>
      <c r="S240" s="19" t="s">
        <v>1771</v>
      </c>
      <c r="T240" s="19" t="s">
        <v>1772</v>
      </c>
      <c r="U240" s="19" t="s">
        <v>1773</v>
      </c>
    </row>
    <row r="241" spans="1:21" ht="15" hidden="1" customHeight="1">
      <c r="A241" s="46"/>
      <c r="B241" s="50" t="s">
        <v>4323</v>
      </c>
      <c r="C241" s="61">
        <v>43</v>
      </c>
      <c r="D241" s="19" t="s">
        <v>319</v>
      </c>
      <c r="E241" s="19" t="s">
        <v>320</v>
      </c>
      <c r="F241" s="19" t="s">
        <v>321</v>
      </c>
      <c r="G241" s="19" t="s">
        <v>481</v>
      </c>
      <c r="H241" s="19" t="s">
        <v>482</v>
      </c>
      <c r="I241" s="19" t="s">
        <v>483</v>
      </c>
      <c r="J241" s="19" t="s">
        <v>851</v>
      </c>
      <c r="K241" s="19" t="s">
        <v>852</v>
      </c>
      <c r="L241" s="19" t="s">
        <v>853</v>
      </c>
      <c r="M241" s="19" t="s">
        <v>1242</v>
      </c>
      <c r="N241" s="19" t="s">
        <v>1243</v>
      </c>
      <c r="O241" s="19" t="s">
        <v>1244</v>
      </c>
      <c r="P241" s="19" t="s">
        <v>1404</v>
      </c>
      <c r="Q241" s="19" t="s">
        <v>1405</v>
      </c>
      <c r="R241" s="19" t="s">
        <v>1406</v>
      </c>
      <c r="S241" s="19" t="s">
        <v>1774</v>
      </c>
      <c r="T241" s="19" t="s">
        <v>1775</v>
      </c>
      <c r="U241" s="19" t="s">
        <v>1776</v>
      </c>
    </row>
    <row r="242" spans="1:21" ht="15" hidden="1" customHeight="1">
      <c r="A242" s="46"/>
      <c r="B242" s="50" t="s">
        <v>4324</v>
      </c>
      <c r="C242" s="61">
        <v>44</v>
      </c>
      <c r="D242" s="19" t="s">
        <v>322</v>
      </c>
      <c r="E242" s="19" t="s">
        <v>323</v>
      </c>
      <c r="F242" s="19" t="s">
        <v>324</v>
      </c>
      <c r="G242" s="19" t="s">
        <v>484</v>
      </c>
      <c r="H242" s="19" t="s">
        <v>485</v>
      </c>
      <c r="I242" s="19" t="s">
        <v>486</v>
      </c>
      <c r="J242" s="19" t="s">
        <v>854</v>
      </c>
      <c r="K242" s="19" t="s">
        <v>855</v>
      </c>
      <c r="L242" s="19" t="s">
        <v>856</v>
      </c>
      <c r="M242" s="19" t="s">
        <v>1245</v>
      </c>
      <c r="N242" s="19" t="s">
        <v>1246</v>
      </c>
      <c r="O242" s="19" t="s">
        <v>1247</v>
      </c>
      <c r="P242" s="19" t="s">
        <v>1407</v>
      </c>
      <c r="Q242" s="19" t="s">
        <v>1408</v>
      </c>
      <c r="R242" s="19" t="s">
        <v>1409</v>
      </c>
      <c r="S242" s="19" t="s">
        <v>1777</v>
      </c>
      <c r="T242" s="19" t="s">
        <v>1778</v>
      </c>
      <c r="U242" s="19" t="s">
        <v>1779</v>
      </c>
    </row>
    <row r="243" spans="1:21" ht="15" hidden="1" customHeight="1">
      <c r="A243" s="46"/>
      <c r="B243" s="50" t="s">
        <v>4325</v>
      </c>
      <c r="C243" s="61">
        <v>45</v>
      </c>
      <c r="D243" s="19" t="s">
        <v>325</v>
      </c>
      <c r="E243" s="19" t="s">
        <v>326</v>
      </c>
      <c r="F243" s="19" t="s">
        <v>327</v>
      </c>
      <c r="G243" s="19" t="s">
        <v>487</v>
      </c>
      <c r="H243" s="19" t="s">
        <v>488</v>
      </c>
      <c r="I243" s="19" t="s">
        <v>489</v>
      </c>
      <c r="J243" s="19" t="s">
        <v>857</v>
      </c>
      <c r="K243" s="19" t="s">
        <v>858</v>
      </c>
      <c r="L243" s="19" t="s">
        <v>859</v>
      </c>
      <c r="M243" s="19" t="s">
        <v>1248</v>
      </c>
      <c r="N243" s="19" t="s">
        <v>1249</v>
      </c>
      <c r="O243" s="19" t="s">
        <v>1250</v>
      </c>
      <c r="P243" s="19" t="s">
        <v>1410</v>
      </c>
      <c r="Q243" s="19" t="s">
        <v>1411</v>
      </c>
      <c r="R243" s="19" t="s">
        <v>1412</v>
      </c>
      <c r="S243" s="19" t="s">
        <v>1780</v>
      </c>
      <c r="T243" s="19" t="s">
        <v>1781</v>
      </c>
      <c r="U243" s="19" t="s">
        <v>1782</v>
      </c>
    </row>
    <row r="244" spans="1:21" ht="15" hidden="1" customHeight="1">
      <c r="A244" s="46"/>
      <c r="B244" s="46" t="s">
        <v>4326</v>
      </c>
      <c r="C244" s="61">
        <v>46</v>
      </c>
      <c r="D244" s="19" t="s">
        <v>328</v>
      </c>
      <c r="E244" s="19" t="s">
        <v>329</v>
      </c>
      <c r="F244" s="19" t="s">
        <v>330</v>
      </c>
      <c r="G244" s="19" t="s">
        <v>490</v>
      </c>
      <c r="H244" s="19" t="s">
        <v>699</v>
      </c>
      <c r="I244" s="19" t="s">
        <v>700</v>
      </c>
      <c r="J244" s="19" t="s">
        <v>860</v>
      </c>
      <c r="K244" s="19" t="s">
        <v>861</v>
      </c>
      <c r="L244" s="19" t="s">
        <v>862</v>
      </c>
      <c r="M244" s="19" t="s">
        <v>1251</v>
      </c>
      <c r="N244" s="19" t="s">
        <v>1252</v>
      </c>
      <c r="O244" s="19" t="s">
        <v>1253</v>
      </c>
      <c r="P244" s="19" t="s">
        <v>1413</v>
      </c>
      <c r="Q244" s="19" t="s">
        <v>1414</v>
      </c>
      <c r="R244" s="19" t="s">
        <v>1415</v>
      </c>
      <c r="S244" s="19" t="s">
        <v>1783</v>
      </c>
      <c r="T244" s="19" t="s">
        <v>1784</v>
      </c>
      <c r="U244" s="19" t="s">
        <v>1785</v>
      </c>
    </row>
    <row r="245" spans="1:21" ht="15" hidden="1" customHeight="1">
      <c r="A245" s="46"/>
      <c r="B245" s="50" t="s">
        <v>4327</v>
      </c>
      <c r="C245" s="61">
        <v>47</v>
      </c>
      <c r="D245" s="19" t="s">
        <v>331</v>
      </c>
      <c r="E245" s="19" t="s">
        <v>332</v>
      </c>
      <c r="F245" s="19" t="s">
        <v>333</v>
      </c>
      <c r="G245" s="19" t="s">
        <v>701</v>
      </c>
      <c r="H245" s="19" t="s">
        <v>702</v>
      </c>
      <c r="I245" s="19" t="s">
        <v>703</v>
      </c>
      <c r="J245" s="19" t="s">
        <v>863</v>
      </c>
      <c r="K245" s="19" t="s">
        <v>864</v>
      </c>
      <c r="L245" s="19" t="s">
        <v>865</v>
      </c>
      <c r="M245" s="19" t="s">
        <v>1254</v>
      </c>
      <c r="N245" s="19" t="s">
        <v>1255</v>
      </c>
      <c r="O245" s="19" t="s">
        <v>1256</v>
      </c>
      <c r="P245" s="19" t="s">
        <v>1416</v>
      </c>
      <c r="Q245" s="19" t="s">
        <v>1417</v>
      </c>
      <c r="R245" s="19" t="s">
        <v>1418</v>
      </c>
      <c r="S245" s="19" t="s">
        <v>1786</v>
      </c>
      <c r="T245" s="19" t="s">
        <v>1787</v>
      </c>
      <c r="U245" s="19" t="s">
        <v>1788</v>
      </c>
    </row>
    <row r="246" spans="1:21" ht="15" hidden="1" customHeight="1">
      <c r="A246" s="46"/>
      <c r="B246" s="50" t="s">
        <v>4328</v>
      </c>
      <c r="C246" s="61">
        <v>48</v>
      </c>
      <c r="D246" s="19" t="s">
        <v>334</v>
      </c>
      <c r="E246" s="19" t="s">
        <v>335</v>
      </c>
      <c r="F246" s="19" t="s">
        <v>336</v>
      </c>
      <c r="G246" s="19" t="s">
        <v>704</v>
      </c>
      <c r="H246" s="19" t="s">
        <v>705</v>
      </c>
      <c r="I246" s="19" t="s">
        <v>706</v>
      </c>
      <c r="J246" s="19" t="s">
        <v>866</v>
      </c>
      <c r="K246" s="19" t="s">
        <v>867</v>
      </c>
      <c r="L246" s="19" t="s">
        <v>868</v>
      </c>
      <c r="M246" s="19" t="s">
        <v>1257</v>
      </c>
      <c r="N246" s="19" t="s">
        <v>1258</v>
      </c>
      <c r="O246" s="19" t="s">
        <v>1259</v>
      </c>
      <c r="P246" s="19" t="s">
        <v>1419</v>
      </c>
      <c r="Q246" s="19" t="s">
        <v>1420</v>
      </c>
      <c r="R246" s="19" t="s">
        <v>1421</v>
      </c>
      <c r="S246" s="19" t="s">
        <v>1789</v>
      </c>
      <c r="T246" s="19" t="s">
        <v>1790</v>
      </c>
      <c r="U246" s="19" t="s">
        <v>1791</v>
      </c>
    </row>
    <row r="247" spans="1:21" ht="15" hidden="1" customHeight="1">
      <c r="A247" s="46"/>
      <c r="B247" s="50" t="s">
        <v>4329</v>
      </c>
      <c r="C247" s="61">
        <v>49</v>
      </c>
      <c r="D247" s="19" t="s">
        <v>337</v>
      </c>
      <c r="E247" s="19" t="s">
        <v>338</v>
      </c>
      <c r="F247" s="19" t="s">
        <v>339</v>
      </c>
      <c r="G247" s="19" t="s">
        <v>707</v>
      </c>
      <c r="H247" s="19" t="s">
        <v>708</v>
      </c>
      <c r="I247" s="19" t="s">
        <v>709</v>
      </c>
      <c r="J247" s="19" t="s">
        <v>869</v>
      </c>
      <c r="K247" s="19" t="s">
        <v>870</v>
      </c>
      <c r="L247" s="19" t="s">
        <v>871</v>
      </c>
      <c r="M247" s="19" t="s">
        <v>1260</v>
      </c>
      <c r="N247" s="19" t="s">
        <v>1261</v>
      </c>
      <c r="O247" s="19" t="s">
        <v>1262</v>
      </c>
      <c r="P247" s="19" t="s">
        <v>1422</v>
      </c>
      <c r="Q247" s="19" t="s">
        <v>1423</v>
      </c>
      <c r="R247" s="19" t="s">
        <v>1424</v>
      </c>
      <c r="S247" s="19" t="s">
        <v>1792</v>
      </c>
      <c r="T247" s="19" t="s">
        <v>1793</v>
      </c>
      <c r="U247" s="19" t="s">
        <v>1794</v>
      </c>
    </row>
    <row r="248" spans="1:21" ht="15" hidden="1" customHeight="1">
      <c r="A248" s="46"/>
      <c r="B248" s="46" t="s">
        <v>4330</v>
      </c>
      <c r="C248" s="61">
        <v>50</v>
      </c>
      <c r="D248" s="19" t="s">
        <v>340</v>
      </c>
      <c r="E248" s="19" t="s">
        <v>341</v>
      </c>
      <c r="F248" s="19" t="s">
        <v>342</v>
      </c>
      <c r="G248" s="19" t="s">
        <v>710</v>
      </c>
      <c r="H248" s="19" t="s">
        <v>711</v>
      </c>
      <c r="I248" s="19" t="s">
        <v>712</v>
      </c>
      <c r="J248" s="19" t="s">
        <v>872</v>
      </c>
      <c r="K248" s="19" t="s">
        <v>873</v>
      </c>
      <c r="L248" s="19" t="s">
        <v>874</v>
      </c>
      <c r="M248" s="19" t="s">
        <v>1263</v>
      </c>
      <c r="N248" s="19" t="s">
        <v>1264</v>
      </c>
      <c r="O248" s="19" t="s">
        <v>1265</v>
      </c>
      <c r="P248" s="19" t="s">
        <v>1425</v>
      </c>
      <c r="Q248" s="19" t="s">
        <v>1426</v>
      </c>
      <c r="R248" s="19" t="s">
        <v>1427</v>
      </c>
      <c r="S248" s="19" t="s">
        <v>1795</v>
      </c>
      <c r="T248" s="19" t="s">
        <v>1796</v>
      </c>
      <c r="U248" s="19" t="s">
        <v>1797</v>
      </c>
    </row>
    <row r="249" spans="1:21" ht="15" hidden="1" customHeight="1">
      <c r="A249" s="45" t="s">
        <v>4331</v>
      </c>
      <c r="B249" s="46"/>
      <c r="C249" s="61">
        <v>51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</row>
    <row r="250" spans="1:21" ht="15" hidden="1" customHeight="1">
      <c r="A250" s="46"/>
      <c r="B250" s="46" t="s">
        <v>4332</v>
      </c>
      <c r="C250" s="61">
        <v>52</v>
      </c>
      <c r="D250" s="19" t="s">
        <v>343</v>
      </c>
      <c r="E250" s="19" t="s">
        <v>344</v>
      </c>
      <c r="F250" s="19" t="s">
        <v>345</v>
      </c>
      <c r="G250" s="19" t="s">
        <v>713</v>
      </c>
      <c r="H250" s="19" t="s">
        <v>714</v>
      </c>
      <c r="I250" s="19" t="s">
        <v>715</v>
      </c>
      <c r="J250" s="19" t="s">
        <v>875</v>
      </c>
      <c r="K250" s="19" t="s">
        <v>876</v>
      </c>
      <c r="L250" s="19" t="s">
        <v>877</v>
      </c>
      <c r="M250" s="19" t="s">
        <v>1266</v>
      </c>
      <c r="N250" s="19" t="s">
        <v>1267</v>
      </c>
      <c r="O250" s="19" t="s">
        <v>1268</v>
      </c>
      <c r="P250" s="19" t="s">
        <v>1636</v>
      </c>
      <c r="Q250" s="19" t="s">
        <v>1637</v>
      </c>
      <c r="R250" s="19" t="s">
        <v>1638</v>
      </c>
      <c r="S250" s="19" t="s">
        <v>1798</v>
      </c>
      <c r="T250" s="19" t="s">
        <v>1799</v>
      </c>
      <c r="U250" s="19" t="s">
        <v>1800</v>
      </c>
    </row>
    <row r="251" spans="1:21" ht="15" hidden="1" customHeight="1">
      <c r="A251" s="46"/>
      <c r="B251" s="46" t="s">
        <v>4333</v>
      </c>
      <c r="C251" s="61">
        <v>53</v>
      </c>
      <c r="D251" s="19" t="s">
        <v>346</v>
      </c>
      <c r="E251" s="19" t="s">
        <v>347</v>
      </c>
      <c r="F251" s="19" t="s">
        <v>348</v>
      </c>
      <c r="G251" s="19" t="s">
        <v>716</v>
      </c>
      <c r="H251" s="19" t="s">
        <v>717</v>
      </c>
      <c r="I251" s="19" t="s">
        <v>718</v>
      </c>
      <c r="J251" s="19" t="s">
        <v>878</v>
      </c>
      <c r="K251" s="19" t="s">
        <v>879</v>
      </c>
      <c r="L251" s="19" t="s">
        <v>880</v>
      </c>
      <c r="M251" s="19" t="s">
        <v>1269</v>
      </c>
      <c r="N251" s="19" t="s">
        <v>1270</v>
      </c>
      <c r="O251" s="19" t="s">
        <v>1271</v>
      </c>
      <c r="P251" s="19" t="s">
        <v>1639</v>
      </c>
      <c r="Q251" s="19" t="s">
        <v>1640</v>
      </c>
      <c r="R251" s="19" t="s">
        <v>1641</v>
      </c>
      <c r="S251" s="19" t="s">
        <v>1801</v>
      </c>
      <c r="T251" s="19" t="s">
        <v>1802</v>
      </c>
      <c r="U251" s="19" t="s">
        <v>1803</v>
      </c>
    </row>
    <row r="252" spans="1:21" ht="15" hidden="1" customHeight="1">
      <c r="A252" s="45" t="s">
        <v>4334</v>
      </c>
      <c r="B252" s="46"/>
      <c r="C252" s="61">
        <v>54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</row>
    <row r="253" spans="1:21" ht="15" hidden="1" customHeight="1">
      <c r="A253" s="46"/>
      <c r="B253" s="46" t="s">
        <v>4335</v>
      </c>
      <c r="C253" s="61">
        <v>55</v>
      </c>
      <c r="D253" s="19" t="s">
        <v>349</v>
      </c>
      <c r="E253" s="19" t="s">
        <v>350</v>
      </c>
      <c r="F253" s="19" t="s">
        <v>351</v>
      </c>
      <c r="G253" s="19" t="s">
        <v>719</v>
      </c>
      <c r="H253" s="19" t="s">
        <v>720</v>
      </c>
      <c r="I253" s="19" t="s">
        <v>721</v>
      </c>
      <c r="J253" s="19" t="s">
        <v>881</v>
      </c>
      <c r="K253" s="19" t="s">
        <v>882</v>
      </c>
      <c r="L253" s="19" t="s">
        <v>883</v>
      </c>
      <c r="M253" s="19" t="s">
        <v>1272</v>
      </c>
      <c r="N253" s="19" t="s">
        <v>1273</v>
      </c>
      <c r="O253" s="19" t="s">
        <v>1274</v>
      </c>
      <c r="P253" s="19" t="s">
        <v>1642</v>
      </c>
      <c r="Q253" s="19" t="s">
        <v>1643</v>
      </c>
      <c r="R253" s="19" t="s">
        <v>1644</v>
      </c>
      <c r="S253" s="19" t="s">
        <v>1804</v>
      </c>
      <c r="T253" s="19" t="s">
        <v>1805</v>
      </c>
      <c r="U253" s="19" t="s">
        <v>1806</v>
      </c>
    </row>
    <row r="254" spans="1:21" ht="15" hidden="1" customHeight="1">
      <c r="A254" s="46"/>
      <c r="B254" s="46" t="s">
        <v>4336</v>
      </c>
      <c r="C254" s="61">
        <v>56</v>
      </c>
      <c r="D254" s="19" t="s">
        <v>352</v>
      </c>
      <c r="E254" s="19" t="s">
        <v>353</v>
      </c>
      <c r="F254" s="19" t="s">
        <v>354</v>
      </c>
      <c r="G254" s="19" t="s">
        <v>722</v>
      </c>
      <c r="H254" s="19" t="s">
        <v>723</v>
      </c>
      <c r="I254" s="19" t="s">
        <v>724</v>
      </c>
      <c r="J254" s="19" t="s">
        <v>884</v>
      </c>
      <c r="K254" s="19" t="s">
        <v>885</v>
      </c>
      <c r="L254" s="19" t="s">
        <v>886</v>
      </c>
      <c r="M254" s="19" t="s">
        <v>1275</v>
      </c>
      <c r="N254" s="19" t="s">
        <v>1276</v>
      </c>
      <c r="O254" s="19" t="s">
        <v>1277</v>
      </c>
      <c r="P254" s="19" t="s">
        <v>1645</v>
      </c>
      <c r="Q254" s="19" t="s">
        <v>1646</v>
      </c>
      <c r="R254" s="19" t="s">
        <v>1647</v>
      </c>
      <c r="S254" s="19" t="s">
        <v>1807</v>
      </c>
      <c r="T254" s="19" t="s">
        <v>1808</v>
      </c>
      <c r="U254" s="19" t="s">
        <v>1809</v>
      </c>
    </row>
    <row r="255" spans="1:21" ht="15" hidden="1" customHeight="1">
      <c r="A255" s="45" t="s">
        <v>4337</v>
      </c>
      <c r="B255" s="46"/>
      <c r="C255" s="61">
        <v>57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</row>
    <row r="256" spans="1:21" ht="15" hidden="1" customHeight="1">
      <c r="A256" s="46"/>
      <c r="B256" s="46" t="s">
        <v>4338</v>
      </c>
      <c r="C256" s="61">
        <v>58</v>
      </c>
      <c r="D256" s="19" t="s">
        <v>355</v>
      </c>
      <c r="E256" s="19" t="s">
        <v>356</v>
      </c>
      <c r="F256" s="19" t="s">
        <v>357</v>
      </c>
      <c r="G256" s="19" t="s">
        <v>725</v>
      </c>
      <c r="H256" s="19" t="s">
        <v>726</v>
      </c>
      <c r="I256" s="19" t="s">
        <v>727</v>
      </c>
      <c r="J256" s="19" t="s">
        <v>887</v>
      </c>
      <c r="K256" s="19" t="s">
        <v>888</v>
      </c>
      <c r="L256" s="19" t="s">
        <v>889</v>
      </c>
      <c r="M256" s="19" t="s">
        <v>1278</v>
      </c>
      <c r="N256" s="19" t="s">
        <v>1279</v>
      </c>
      <c r="O256" s="19" t="s">
        <v>1280</v>
      </c>
      <c r="P256" s="19" t="s">
        <v>1648</v>
      </c>
      <c r="Q256" s="19" t="s">
        <v>1649</v>
      </c>
      <c r="R256" s="19" t="s">
        <v>1650</v>
      </c>
      <c r="S256" s="19" t="s">
        <v>1810</v>
      </c>
      <c r="T256" s="19" t="s">
        <v>1811</v>
      </c>
      <c r="U256" s="19" t="s">
        <v>1812</v>
      </c>
    </row>
    <row r="257" spans="1:21" ht="15" hidden="1" customHeight="1">
      <c r="A257" s="46"/>
      <c r="B257" s="50" t="s">
        <v>4339</v>
      </c>
      <c r="C257" s="61">
        <v>59</v>
      </c>
      <c r="D257" s="19" t="s">
        <v>358</v>
      </c>
      <c r="E257" s="19" t="s">
        <v>359</v>
      </c>
      <c r="F257" s="19" t="s">
        <v>360</v>
      </c>
      <c r="G257" s="19" t="s">
        <v>728</v>
      </c>
      <c r="H257" s="19" t="s">
        <v>729</v>
      </c>
      <c r="I257" s="19" t="s">
        <v>730</v>
      </c>
      <c r="J257" s="19" t="s">
        <v>890</v>
      </c>
      <c r="K257" s="19" t="s">
        <v>891</v>
      </c>
      <c r="L257" s="19" t="s">
        <v>892</v>
      </c>
      <c r="M257" s="19" t="s">
        <v>1281</v>
      </c>
      <c r="N257" s="19" t="s">
        <v>1282</v>
      </c>
      <c r="O257" s="19" t="s">
        <v>1283</v>
      </c>
      <c r="P257" s="19" t="s">
        <v>1651</v>
      </c>
      <c r="Q257" s="19" t="s">
        <v>1652</v>
      </c>
      <c r="R257" s="19" t="s">
        <v>1653</v>
      </c>
      <c r="S257" s="19" t="s">
        <v>1813</v>
      </c>
      <c r="T257" s="19" t="s">
        <v>1814</v>
      </c>
      <c r="U257" s="19" t="s">
        <v>1815</v>
      </c>
    </row>
    <row r="258" spans="1:21" ht="15" hidden="1" customHeight="1">
      <c r="A258" s="46"/>
      <c r="B258" s="50" t="s">
        <v>4340</v>
      </c>
      <c r="C258" s="61">
        <v>60</v>
      </c>
      <c r="D258" s="19" t="s">
        <v>361</v>
      </c>
      <c r="E258" s="19" t="s">
        <v>362</v>
      </c>
      <c r="F258" s="19" t="s">
        <v>363</v>
      </c>
      <c r="G258" s="19" t="s">
        <v>731</v>
      </c>
      <c r="H258" s="19" t="s">
        <v>732</v>
      </c>
      <c r="I258" s="19" t="s">
        <v>733</v>
      </c>
      <c r="J258" s="19" t="s">
        <v>893</v>
      </c>
      <c r="K258" s="19" t="s">
        <v>894</v>
      </c>
      <c r="L258" s="19" t="s">
        <v>895</v>
      </c>
      <c r="M258" s="19" t="s">
        <v>1284</v>
      </c>
      <c r="N258" s="19" t="s">
        <v>1285</v>
      </c>
      <c r="O258" s="19" t="s">
        <v>1286</v>
      </c>
      <c r="P258" s="19" t="s">
        <v>1654</v>
      </c>
      <c r="Q258" s="19" t="s">
        <v>1655</v>
      </c>
      <c r="R258" s="19" t="s">
        <v>1656</v>
      </c>
      <c r="S258" s="19" t="s">
        <v>1816</v>
      </c>
      <c r="T258" s="19" t="s">
        <v>1817</v>
      </c>
      <c r="U258" s="19" t="s">
        <v>1818</v>
      </c>
    </row>
    <row r="259" spans="1:21" ht="15" hidden="1" customHeight="1">
      <c r="A259" s="46"/>
      <c r="B259" s="50" t="s">
        <v>4341</v>
      </c>
      <c r="C259" s="61">
        <v>61</v>
      </c>
      <c r="D259" s="19" t="s">
        <v>364</v>
      </c>
      <c r="E259" s="19" t="s">
        <v>365</v>
      </c>
      <c r="F259" s="19" t="s">
        <v>366</v>
      </c>
      <c r="G259" s="19" t="s">
        <v>734</v>
      </c>
      <c r="H259" s="19" t="s">
        <v>735</v>
      </c>
      <c r="I259" s="19" t="s">
        <v>736</v>
      </c>
      <c r="J259" s="19" t="s">
        <v>896</v>
      </c>
      <c r="K259" s="19" t="s">
        <v>897</v>
      </c>
      <c r="L259" s="19" t="s">
        <v>898</v>
      </c>
      <c r="M259" s="19" t="s">
        <v>1287</v>
      </c>
      <c r="N259" s="19" t="s">
        <v>1288</v>
      </c>
      <c r="O259" s="19" t="s">
        <v>1289</v>
      </c>
      <c r="P259" s="19" t="s">
        <v>1657</v>
      </c>
      <c r="Q259" s="19" t="s">
        <v>1658</v>
      </c>
      <c r="R259" s="19" t="s">
        <v>1659</v>
      </c>
      <c r="S259" s="19" t="s">
        <v>1819</v>
      </c>
      <c r="T259" s="19" t="s">
        <v>1820</v>
      </c>
      <c r="U259" s="19" t="s">
        <v>1821</v>
      </c>
    </row>
    <row r="260" spans="1:21" ht="15" hidden="1" customHeight="1">
      <c r="A260" s="46"/>
      <c r="B260" s="46" t="s">
        <v>4342</v>
      </c>
      <c r="C260" s="61">
        <v>62</v>
      </c>
      <c r="D260" s="19" t="s">
        <v>367</v>
      </c>
      <c r="E260" s="19" t="s">
        <v>368</v>
      </c>
      <c r="F260" s="19" t="s">
        <v>369</v>
      </c>
      <c r="G260" s="19" t="s">
        <v>737</v>
      </c>
      <c r="H260" s="19" t="s">
        <v>738</v>
      </c>
      <c r="I260" s="19" t="s">
        <v>739</v>
      </c>
      <c r="J260" s="19" t="s">
        <v>899</v>
      </c>
      <c r="K260" s="19" t="s">
        <v>900</v>
      </c>
      <c r="L260" s="19" t="s">
        <v>901</v>
      </c>
      <c r="M260" s="19" t="s">
        <v>1290</v>
      </c>
      <c r="N260" s="19" t="s">
        <v>1291</v>
      </c>
      <c r="O260" s="19" t="s">
        <v>1292</v>
      </c>
      <c r="P260" s="19" t="s">
        <v>1660</v>
      </c>
      <c r="Q260" s="19" t="s">
        <v>1661</v>
      </c>
      <c r="R260" s="19" t="s">
        <v>1662</v>
      </c>
      <c r="S260" s="19" t="s">
        <v>1822</v>
      </c>
      <c r="T260" s="19" t="s">
        <v>1823</v>
      </c>
      <c r="U260" s="19" t="s">
        <v>1824</v>
      </c>
    </row>
    <row r="261" spans="1:21" ht="15" hidden="1" customHeight="1">
      <c r="A261" s="45" t="s">
        <v>4289</v>
      </c>
      <c r="B261" s="46"/>
      <c r="C261" s="61">
        <v>63</v>
      </c>
      <c r="D261" s="19" t="s">
        <v>301</v>
      </c>
      <c r="E261" s="19" t="s">
        <v>302</v>
      </c>
      <c r="F261" s="19" t="s">
        <v>303</v>
      </c>
      <c r="G261" s="19" t="s">
        <v>463</v>
      </c>
      <c r="H261" s="19" t="s">
        <v>464</v>
      </c>
      <c r="I261" s="19" t="s">
        <v>465</v>
      </c>
      <c r="J261" s="19" t="s">
        <v>833</v>
      </c>
      <c r="K261" s="19" t="s">
        <v>834</v>
      </c>
      <c r="L261" s="19" t="s">
        <v>835</v>
      </c>
      <c r="M261" s="19" t="s">
        <v>1224</v>
      </c>
      <c r="N261" s="19" t="s">
        <v>1225</v>
      </c>
      <c r="O261" s="19" t="s">
        <v>1226</v>
      </c>
      <c r="P261" s="19" t="s">
        <v>1386</v>
      </c>
      <c r="Q261" s="19" t="s">
        <v>1387</v>
      </c>
      <c r="R261" s="19" t="s">
        <v>1388</v>
      </c>
      <c r="S261" s="19" t="s">
        <v>1756</v>
      </c>
      <c r="T261" s="19" t="s">
        <v>1757</v>
      </c>
      <c r="U261" s="19" t="s">
        <v>1758</v>
      </c>
    </row>
    <row r="262" spans="1:21" ht="15" hidden="1" customHeight="1">
      <c r="A262" s="42" t="s">
        <v>4343</v>
      </c>
      <c r="B262" s="43"/>
      <c r="C262" s="61">
        <v>64</v>
      </c>
    </row>
    <row r="263" spans="1:21" ht="15" hidden="1" customHeight="1">
      <c r="A263" s="45" t="s">
        <v>4344</v>
      </c>
      <c r="B263" s="46"/>
      <c r="C263" s="61">
        <v>65</v>
      </c>
    </row>
    <row r="264" spans="1:21" ht="15" hidden="1" customHeight="1">
      <c r="A264" s="46"/>
      <c r="B264" s="46" t="s">
        <v>4345</v>
      </c>
      <c r="C264" s="61">
        <v>66</v>
      </c>
      <c r="D264" s="19" t="s">
        <v>373</v>
      </c>
      <c r="E264" s="19" t="s">
        <v>374</v>
      </c>
      <c r="F264" s="19" t="s">
        <v>375</v>
      </c>
      <c r="G264" s="19" t="s">
        <v>743</v>
      </c>
      <c r="H264" s="19" t="s">
        <v>744</v>
      </c>
      <c r="I264" s="19" t="s">
        <v>745</v>
      </c>
      <c r="J264" s="19" t="s">
        <v>905</v>
      </c>
      <c r="K264" s="19" t="s">
        <v>906</v>
      </c>
      <c r="L264" s="19" t="s">
        <v>907</v>
      </c>
      <c r="M264" s="19" t="s">
        <v>1296</v>
      </c>
      <c r="N264" s="19" t="s">
        <v>1297</v>
      </c>
      <c r="O264" s="19" t="s">
        <v>1298</v>
      </c>
      <c r="P264" s="19" t="s">
        <v>1666</v>
      </c>
      <c r="Q264" s="19" t="s">
        <v>1667</v>
      </c>
      <c r="R264" s="19" t="s">
        <v>1668</v>
      </c>
      <c r="S264" s="19" t="s">
        <v>1828</v>
      </c>
      <c r="T264" s="19" t="s">
        <v>1829</v>
      </c>
      <c r="U264" s="19" t="s">
        <v>1830</v>
      </c>
    </row>
    <row r="265" spans="1:21" ht="15" hidden="1" customHeight="1">
      <c r="A265" s="46"/>
      <c r="B265" s="46" t="s">
        <v>4346</v>
      </c>
      <c r="C265" s="61">
        <v>67</v>
      </c>
      <c r="D265" s="19" t="s">
        <v>376</v>
      </c>
      <c r="E265" s="19" t="s">
        <v>377</v>
      </c>
      <c r="F265" s="19" t="s">
        <v>378</v>
      </c>
      <c r="G265" s="19" t="s">
        <v>746</v>
      </c>
      <c r="H265" s="19" t="s">
        <v>747</v>
      </c>
      <c r="I265" s="19" t="s">
        <v>748</v>
      </c>
      <c r="J265" s="19" t="s">
        <v>908</v>
      </c>
      <c r="K265" s="19" t="s">
        <v>909</v>
      </c>
      <c r="L265" s="19" t="s">
        <v>910</v>
      </c>
      <c r="M265" s="19" t="s">
        <v>1299</v>
      </c>
      <c r="N265" s="19" t="s">
        <v>1300</v>
      </c>
      <c r="O265" s="19" t="s">
        <v>1301</v>
      </c>
      <c r="P265" s="19" t="s">
        <v>1669</v>
      </c>
      <c r="Q265" s="19" t="s">
        <v>1670</v>
      </c>
      <c r="R265" s="19" t="s">
        <v>1671</v>
      </c>
      <c r="S265" s="19" t="s">
        <v>1831</v>
      </c>
      <c r="T265" s="19" t="s">
        <v>1832</v>
      </c>
      <c r="U265" s="19" t="s">
        <v>1833</v>
      </c>
    </row>
    <row r="266" spans="1:21" ht="15" hidden="1" customHeight="1">
      <c r="A266" s="46"/>
      <c r="B266" s="50" t="s">
        <v>4323</v>
      </c>
      <c r="C266" s="61">
        <v>68</v>
      </c>
      <c r="D266" s="19" t="s">
        <v>379</v>
      </c>
      <c r="E266" s="19" t="s">
        <v>380</v>
      </c>
      <c r="F266" s="19" t="s">
        <v>381</v>
      </c>
      <c r="G266" s="19" t="s">
        <v>749</v>
      </c>
      <c r="H266" s="19" t="s">
        <v>750</v>
      </c>
      <c r="I266" s="19" t="s">
        <v>751</v>
      </c>
      <c r="J266" s="19" t="s">
        <v>911</v>
      </c>
      <c r="K266" s="19" t="s">
        <v>912</v>
      </c>
      <c r="L266" s="19" t="s">
        <v>913</v>
      </c>
      <c r="M266" s="19" t="s">
        <v>1302</v>
      </c>
      <c r="N266" s="19" t="s">
        <v>1303</v>
      </c>
      <c r="O266" s="19" t="s">
        <v>1304</v>
      </c>
      <c r="P266" s="19" t="s">
        <v>1672</v>
      </c>
      <c r="Q266" s="19" t="s">
        <v>1673</v>
      </c>
      <c r="R266" s="19" t="s">
        <v>1674</v>
      </c>
      <c r="S266" s="19" t="s">
        <v>1834</v>
      </c>
      <c r="T266" s="19" t="s">
        <v>1835</v>
      </c>
      <c r="U266" s="19" t="s">
        <v>1836</v>
      </c>
    </row>
    <row r="267" spans="1:21" ht="15" hidden="1" customHeight="1">
      <c r="A267" s="46"/>
      <c r="B267" s="50" t="s">
        <v>4324</v>
      </c>
      <c r="C267" s="61">
        <v>69</v>
      </c>
      <c r="D267" s="19" t="s">
        <v>382</v>
      </c>
      <c r="E267" s="19" t="s">
        <v>383</v>
      </c>
      <c r="F267" s="19" t="s">
        <v>384</v>
      </c>
      <c r="G267" s="19" t="s">
        <v>752</v>
      </c>
      <c r="H267" s="19" t="s">
        <v>753</v>
      </c>
      <c r="I267" s="19" t="s">
        <v>754</v>
      </c>
      <c r="J267" s="19" t="s">
        <v>914</v>
      </c>
      <c r="K267" s="19" t="s">
        <v>915</v>
      </c>
      <c r="L267" s="19" t="s">
        <v>916</v>
      </c>
      <c r="M267" s="19" t="s">
        <v>1305</v>
      </c>
      <c r="N267" s="19" t="s">
        <v>1306</v>
      </c>
      <c r="O267" s="19" t="s">
        <v>1307</v>
      </c>
      <c r="P267" s="19" t="s">
        <v>1675</v>
      </c>
      <c r="Q267" s="19" t="s">
        <v>1676</v>
      </c>
      <c r="R267" s="19" t="s">
        <v>1677</v>
      </c>
      <c r="S267" s="19" t="s">
        <v>1837</v>
      </c>
      <c r="T267" s="19" t="s">
        <v>1838</v>
      </c>
      <c r="U267" s="19" t="s">
        <v>1839</v>
      </c>
    </row>
    <row r="268" spans="1:21" ht="15" hidden="1" customHeight="1">
      <c r="A268" s="46"/>
      <c r="B268" s="50" t="s">
        <v>4325</v>
      </c>
      <c r="C268" s="61">
        <v>70</v>
      </c>
      <c r="D268" s="19" t="s">
        <v>385</v>
      </c>
      <c r="E268" s="19" t="s">
        <v>386</v>
      </c>
      <c r="F268" s="19" t="s">
        <v>387</v>
      </c>
      <c r="G268" s="19" t="s">
        <v>755</v>
      </c>
      <c r="H268" s="19" t="s">
        <v>756</v>
      </c>
      <c r="I268" s="19" t="s">
        <v>757</v>
      </c>
      <c r="J268" s="19" t="s">
        <v>917</v>
      </c>
      <c r="K268" s="19" t="s">
        <v>918</v>
      </c>
      <c r="L268" s="19" t="s">
        <v>919</v>
      </c>
      <c r="M268" s="19" t="s">
        <v>1308</v>
      </c>
      <c r="N268" s="19" t="s">
        <v>1309</v>
      </c>
      <c r="O268" s="19" t="s">
        <v>1310</v>
      </c>
      <c r="P268" s="19" t="s">
        <v>1678</v>
      </c>
      <c r="Q268" s="19" t="s">
        <v>1679</v>
      </c>
      <c r="R268" s="19" t="s">
        <v>1680</v>
      </c>
      <c r="S268" s="19" t="s">
        <v>1840</v>
      </c>
      <c r="T268" s="19" t="s">
        <v>1841</v>
      </c>
      <c r="U268" s="19" t="s">
        <v>1842</v>
      </c>
    </row>
    <row r="269" spans="1:21" ht="15" hidden="1" customHeight="1">
      <c r="A269" s="46"/>
      <c r="B269" s="46" t="s">
        <v>4347</v>
      </c>
      <c r="C269" s="61">
        <v>71</v>
      </c>
      <c r="D269" s="19" t="s">
        <v>388</v>
      </c>
      <c r="E269" s="19" t="s">
        <v>389</v>
      </c>
      <c r="F269" s="19" t="s">
        <v>390</v>
      </c>
      <c r="G269" s="19" t="s">
        <v>758</v>
      </c>
      <c r="H269" s="19" t="s">
        <v>759</v>
      </c>
      <c r="I269" s="19" t="s">
        <v>760</v>
      </c>
      <c r="J269" s="19" t="s">
        <v>920</v>
      </c>
      <c r="K269" s="19" t="s">
        <v>921</v>
      </c>
      <c r="L269" s="19" t="s">
        <v>922</v>
      </c>
      <c r="M269" s="19" t="s">
        <v>1311</v>
      </c>
      <c r="N269" s="19" t="s">
        <v>1312</v>
      </c>
      <c r="O269" s="19" t="s">
        <v>1313</v>
      </c>
      <c r="P269" s="19" t="s">
        <v>1681</v>
      </c>
      <c r="Q269" s="19" t="s">
        <v>1682</v>
      </c>
      <c r="R269" s="19" t="s">
        <v>1683</v>
      </c>
      <c r="S269" s="19" t="s">
        <v>1843</v>
      </c>
      <c r="T269" s="19" t="s">
        <v>1844</v>
      </c>
      <c r="U269" s="19" t="s">
        <v>1845</v>
      </c>
    </row>
    <row r="270" spans="1:21" ht="15" hidden="1" customHeight="1">
      <c r="A270" s="46"/>
      <c r="B270" s="50" t="s">
        <v>4327</v>
      </c>
      <c r="C270" s="61">
        <v>72</v>
      </c>
      <c r="D270" s="19" t="s">
        <v>391</v>
      </c>
      <c r="E270" s="19" t="s">
        <v>392</v>
      </c>
      <c r="F270" s="19" t="s">
        <v>393</v>
      </c>
      <c r="G270" s="19" t="s">
        <v>761</v>
      </c>
      <c r="H270" s="19" t="s">
        <v>762</v>
      </c>
      <c r="I270" s="19" t="s">
        <v>763</v>
      </c>
      <c r="J270" s="19" t="s">
        <v>923</v>
      </c>
      <c r="K270" s="19" t="s">
        <v>924</v>
      </c>
      <c r="L270" s="19" t="s">
        <v>925</v>
      </c>
      <c r="M270" s="19" t="s">
        <v>1314</v>
      </c>
      <c r="N270" s="19" t="s">
        <v>1315</v>
      </c>
      <c r="O270" s="19" t="s">
        <v>1316</v>
      </c>
      <c r="P270" s="19" t="s">
        <v>1684</v>
      </c>
      <c r="Q270" s="19" t="s">
        <v>1685</v>
      </c>
      <c r="R270" s="19" t="s">
        <v>1686</v>
      </c>
      <c r="S270" s="19" t="s">
        <v>1846</v>
      </c>
      <c r="T270" s="19" t="s">
        <v>1847</v>
      </c>
      <c r="U270" s="19" t="s">
        <v>1848</v>
      </c>
    </row>
    <row r="271" spans="1:21" ht="15" hidden="1" customHeight="1">
      <c r="A271" s="46"/>
      <c r="B271" s="50" t="s">
        <v>4328</v>
      </c>
      <c r="C271" s="61">
        <v>73</v>
      </c>
      <c r="D271" s="19" t="s">
        <v>394</v>
      </c>
      <c r="E271" s="19" t="s">
        <v>395</v>
      </c>
      <c r="F271" s="19" t="s">
        <v>396</v>
      </c>
      <c r="G271" s="19" t="s">
        <v>764</v>
      </c>
      <c r="H271" s="19" t="s">
        <v>765</v>
      </c>
      <c r="I271" s="19" t="s">
        <v>766</v>
      </c>
      <c r="J271" s="19" t="s">
        <v>926</v>
      </c>
      <c r="K271" s="19" t="s">
        <v>927</v>
      </c>
      <c r="L271" s="19" t="s">
        <v>928</v>
      </c>
      <c r="M271" s="19" t="s">
        <v>1317</v>
      </c>
      <c r="N271" s="19" t="s">
        <v>1318</v>
      </c>
      <c r="O271" s="19" t="s">
        <v>1319</v>
      </c>
      <c r="P271" s="19" t="s">
        <v>1687</v>
      </c>
      <c r="Q271" s="19" t="s">
        <v>1688</v>
      </c>
      <c r="R271" s="19" t="s">
        <v>1689</v>
      </c>
      <c r="S271" s="19" t="s">
        <v>1849</v>
      </c>
      <c r="T271" s="19" t="s">
        <v>1850</v>
      </c>
      <c r="U271" s="19" t="s">
        <v>1851</v>
      </c>
    </row>
    <row r="272" spans="1:21" ht="15" hidden="1" customHeight="1">
      <c r="A272" s="46"/>
      <c r="B272" s="50" t="s">
        <v>4329</v>
      </c>
      <c r="C272" s="61">
        <v>74</v>
      </c>
      <c r="D272" s="19" t="s">
        <v>397</v>
      </c>
      <c r="E272" s="19" t="s">
        <v>398</v>
      </c>
      <c r="F272" s="19" t="s">
        <v>399</v>
      </c>
      <c r="G272" s="19" t="s">
        <v>767</v>
      </c>
      <c r="H272" s="19" t="s">
        <v>768</v>
      </c>
      <c r="I272" s="19" t="s">
        <v>769</v>
      </c>
      <c r="J272" s="19" t="s">
        <v>929</v>
      </c>
      <c r="K272" s="19" t="s">
        <v>930</v>
      </c>
      <c r="L272" s="19" t="s">
        <v>931</v>
      </c>
      <c r="M272" s="19" t="s">
        <v>1320</v>
      </c>
      <c r="N272" s="19" t="s">
        <v>1321</v>
      </c>
      <c r="O272" s="19" t="s">
        <v>1322</v>
      </c>
      <c r="P272" s="19" t="s">
        <v>1690</v>
      </c>
      <c r="Q272" s="19" t="s">
        <v>1691</v>
      </c>
      <c r="R272" s="19" t="s">
        <v>1692</v>
      </c>
      <c r="S272" s="19" t="s">
        <v>1852</v>
      </c>
      <c r="T272" s="19" t="s">
        <v>1853</v>
      </c>
      <c r="U272" s="19" t="s">
        <v>1854</v>
      </c>
    </row>
    <row r="273" spans="1:21" ht="15" hidden="1" customHeight="1">
      <c r="A273" s="46"/>
      <c r="B273" s="46" t="s">
        <v>4330</v>
      </c>
      <c r="C273" s="61">
        <v>75</v>
      </c>
      <c r="D273" s="19" t="s">
        <v>400</v>
      </c>
      <c r="E273" s="19" t="s">
        <v>401</v>
      </c>
      <c r="F273" s="19" t="s">
        <v>402</v>
      </c>
      <c r="G273" s="19" t="s">
        <v>770</v>
      </c>
      <c r="H273" s="19" t="s">
        <v>771</v>
      </c>
      <c r="I273" s="19" t="s">
        <v>772</v>
      </c>
      <c r="J273" s="19" t="s">
        <v>932</v>
      </c>
      <c r="K273" s="19" t="s">
        <v>933</v>
      </c>
      <c r="L273" s="19" t="s">
        <v>934</v>
      </c>
      <c r="M273" s="19" t="s">
        <v>1323</v>
      </c>
      <c r="N273" s="19" t="s">
        <v>1324</v>
      </c>
      <c r="O273" s="19" t="s">
        <v>1325</v>
      </c>
      <c r="P273" s="19" t="s">
        <v>1693</v>
      </c>
      <c r="Q273" s="19" t="s">
        <v>1694</v>
      </c>
      <c r="R273" s="19" t="s">
        <v>1695</v>
      </c>
      <c r="S273" s="19" t="s">
        <v>1855</v>
      </c>
      <c r="T273" s="19" t="s">
        <v>1856</v>
      </c>
      <c r="U273" s="19" t="s">
        <v>1857</v>
      </c>
    </row>
    <row r="274" spans="1:21" ht="15" hidden="1" customHeight="1">
      <c r="A274" s="52" t="s">
        <v>4289</v>
      </c>
      <c r="B274" s="53"/>
      <c r="C274" s="61">
        <v>76</v>
      </c>
      <c r="D274" s="19" t="s">
        <v>370</v>
      </c>
      <c r="E274" s="19" t="s">
        <v>371</v>
      </c>
      <c r="F274" s="19" t="s">
        <v>372</v>
      </c>
      <c r="G274" s="19" t="s">
        <v>740</v>
      </c>
      <c r="H274" s="19" t="s">
        <v>741</v>
      </c>
      <c r="I274" s="19" t="s">
        <v>742</v>
      </c>
      <c r="J274" s="19" t="s">
        <v>902</v>
      </c>
      <c r="K274" s="19" t="s">
        <v>903</v>
      </c>
      <c r="L274" s="19" t="s">
        <v>904</v>
      </c>
      <c r="M274" s="19" t="s">
        <v>1293</v>
      </c>
      <c r="N274" s="19" t="s">
        <v>1294</v>
      </c>
      <c r="O274" s="19" t="s">
        <v>1295</v>
      </c>
      <c r="P274" s="19" t="s">
        <v>1663</v>
      </c>
      <c r="Q274" s="19" t="s">
        <v>1664</v>
      </c>
      <c r="R274" s="19" t="s">
        <v>1665</v>
      </c>
      <c r="S274" s="19" t="s">
        <v>1825</v>
      </c>
      <c r="T274" s="19" t="s">
        <v>1826</v>
      </c>
      <c r="U274" s="19" t="s">
        <v>1827</v>
      </c>
    </row>
    <row r="275" spans="1:21" ht="15" hidden="1" customHeight="1"/>
    <row r="276" spans="1:21" ht="15" hidden="1" customHeight="1"/>
  </sheetData>
  <mergeCells count="19">
    <mergeCell ref="C10:E10"/>
    <mergeCell ref="G10:I10"/>
    <mergeCell ref="B5:K5"/>
    <mergeCell ref="B6:K6"/>
    <mergeCell ref="L6:T6"/>
    <mergeCell ref="A8:H8"/>
    <mergeCell ref="L8:R8"/>
    <mergeCell ref="S195:U195"/>
    <mergeCell ref="D111:F111"/>
    <mergeCell ref="G111:I111"/>
    <mergeCell ref="J111:L111"/>
    <mergeCell ref="M111:O111"/>
    <mergeCell ref="P111:R111"/>
    <mergeCell ref="S111:U111"/>
    <mergeCell ref="D195:F195"/>
    <mergeCell ref="G195:I195"/>
    <mergeCell ref="J195:L195"/>
    <mergeCell ref="M195:O195"/>
    <mergeCell ref="P195:R195"/>
  </mergeCells>
  <dataValidations count="1">
    <dataValidation type="list" allowBlank="1" showInputMessage="1" showErrorMessage="1" sqref="C10:E10" xr:uid="{53073D1B-FE72-470F-97F6-C13F9DA0011C}">
      <formula1>$B$94:$B$99</formula1>
    </dataValidation>
  </dataValidations>
  <hyperlinks>
    <hyperlink ref="A93" r:id="rId1" display="http://www.abs.gov.au/websitedbs/d3310114.nsf/Home/©+Copyright?OpenDocument" xr:uid="{E6BCB422-2A2A-46F3-BDBE-91F44BEFEE46}"/>
    <hyperlink ref="D199" location="A126273866F" display="A126273866F" xr:uid="{FEB565A4-A1F0-46C7-8FB9-8C1A0A19450E}"/>
    <hyperlink ref="E199" location="A126297194W" display="A126297194W" xr:uid="{DD55DC2A-48B8-449E-BE4C-56B8BC2F1AA0}"/>
    <hyperlink ref="F199" location="A126285530X" display="A126285530X" xr:uid="{8EBD2276-8F65-4324-86EA-CBCA7D09D5D2}"/>
    <hyperlink ref="D205" location="A126273794F" display="A126273794F" xr:uid="{7FB4E101-004F-4807-B14B-B5F8E85412AE}"/>
    <hyperlink ref="E205" location="A126297122K" display="A126297122K" xr:uid="{C711F297-7E2A-4E33-BDCD-2D544F2F2904}"/>
    <hyperlink ref="F205" location="A126285458T" display="A126285458T" xr:uid="{DA69A22E-A156-497C-8E3D-3E03C2873353}"/>
    <hyperlink ref="D209" location="A126273870W" display="A126273870W" xr:uid="{A8760AB5-96DF-4F86-9F66-5695EB439778}"/>
    <hyperlink ref="E209" location="A126297198F" display="A126297198F" xr:uid="{1DCFA668-0AD0-4C1D-9AE6-1946B3C68A28}"/>
    <hyperlink ref="F209" location="A126285534J" display="A126285534J" xr:uid="{0D66FD41-E74E-4E0E-BE94-F71E23E28BDC}"/>
    <hyperlink ref="D210" location="A126273874F" display="A126273874F" xr:uid="{C57CB7FB-1E04-45EB-A682-85CA6680E78F}"/>
    <hyperlink ref="E210" location="A126297202K" display="A126297202K" xr:uid="{E47CCFAA-09A7-4989-8DFF-64E1CF9C93F1}"/>
    <hyperlink ref="F210" location="A126285538T" display="A126285538T" xr:uid="{0880F584-F3F1-4D28-A496-317A15E172E5}"/>
    <hyperlink ref="D212" location="A126273798R" display="A126273798R" xr:uid="{44AB948E-A6AC-4401-9998-32DB0ED7A20C}"/>
    <hyperlink ref="E212" location="A126297126V" display="A126297126V" xr:uid="{32AB2B40-7615-47A8-B77B-812EC16CA7FD}"/>
    <hyperlink ref="F212" location="A126285462J" display="A126285462J" xr:uid="{F3A8599B-4D20-4CC4-99B8-5CC84403650C}"/>
    <hyperlink ref="D213" location="A126273802V" display="A126273802V" xr:uid="{EA8031EC-BA8F-491A-9EB5-4C302F0F6ACB}"/>
    <hyperlink ref="E213" location="A126297130K" display="A126297130K" xr:uid="{C93E6EFE-1469-4FC2-A2B7-1DF831DFEF19}"/>
    <hyperlink ref="F213" location="A126285466T" display="A126285466T" xr:uid="{E3E3F235-E54B-4E34-A34E-5DA300B0185C}"/>
    <hyperlink ref="D215" location="A126273842L" display="A126273842L" xr:uid="{C3CAF07A-94C1-410E-B38E-AF23B49B4E97}"/>
    <hyperlink ref="E215" location="A126297170C" display="A126297170C" xr:uid="{18E43C8F-E812-4087-94F6-BBDEF79EA3CE}"/>
    <hyperlink ref="F215" location="A126285506X" display="A126285506X" xr:uid="{7DF039E4-E129-4F05-A2E1-6EAFBFB67E00}"/>
    <hyperlink ref="D216" location="A126273758W" display="A126273758W" xr:uid="{E862E57E-82A5-47DE-A4DE-65721E9426DE}"/>
    <hyperlink ref="E216" location="A126297086L" display="A126297086L" xr:uid="{B5C84AA0-2C7C-49AC-9FF1-DDA12AD0507F}"/>
    <hyperlink ref="F216" location="A126285422R" display="A126285422R" xr:uid="{84B395FE-C8AF-4EE6-A909-3BEFAAB2E097}"/>
    <hyperlink ref="D217" location="A126273878R" display="A126273878R" xr:uid="{F280C300-2448-4BF9-9584-26B66E871D69}"/>
    <hyperlink ref="E217" location="A126297206V" display="A126297206V" xr:uid="{1A7BCC27-862F-4734-A7C0-2918AE8134BB}"/>
    <hyperlink ref="F217" location="A126285542J" display="A126285542J" xr:uid="{48EDFB83-7023-462B-9D0C-93BC32C1DE0F}"/>
    <hyperlink ref="D218" location="A126273846W" display="A126273846W" xr:uid="{84CCF0D5-AD22-4508-B61E-DED2FE76F7A4}"/>
    <hyperlink ref="E218" location="A126297174L" display="A126297174L" xr:uid="{53C74E54-CFE8-481F-AA5E-190D9D113546}"/>
    <hyperlink ref="F218" location="A126285510R" display="A126285510R" xr:uid="{0B7193A6-EC97-4077-B6A3-DBB0F08D7548}"/>
    <hyperlink ref="D219" location="A126273890F" display="A126273890F" xr:uid="{2AFA2BA9-1399-4F2D-8E72-BFD84574CF39}"/>
    <hyperlink ref="E219" location="A126297218C" display="A126297218C" xr:uid="{B0F03320-5A4C-45D5-8735-000F82FEEF23}"/>
    <hyperlink ref="F219" location="A126285554T" display="A126285554T" xr:uid="{0374F6AE-43D7-4DBD-994D-C3991D029E2F}"/>
    <hyperlink ref="D220" location="A126273762L" display="A126273762L" xr:uid="{7F0195EC-3AF8-4BEB-8130-A10A16C7FCFA}"/>
    <hyperlink ref="E220" location="A126297090C" display="A126297090C" xr:uid="{0F6E3320-4CC1-40B2-8790-4F886B4AFF48}"/>
    <hyperlink ref="F220" location="A126285426X" display="A126285426X" xr:uid="{E4A4F56C-D72B-47BA-A65B-BA155F0E129A}"/>
    <hyperlink ref="D221" location="A126273698F" display="A126273698F" xr:uid="{3A805819-F5F3-40EB-87C9-DED8BFB034DE}"/>
    <hyperlink ref="E221" location="A126297026K" display="A126297026K" xr:uid="{81877104-6648-4FC7-A47D-FA3BF590C1AC}"/>
    <hyperlink ref="F221" location="A126285362X" display="A126285362X" xr:uid="{F335ED38-28C6-46F7-B9F4-9C75FCE6AF16}"/>
    <hyperlink ref="D222" location="A126273726C" display="A126273726C" xr:uid="{1DE0BB5C-E086-4264-BC04-25BFB8437153}"/>
    <hyperlink ref="E222" location="A126297054V" display="A126297054V" xr:uid="{2CF62CB6-9A54-4ED4-8897-28F567A4434E}"/>
    <hyperlink ref="F222" location="A126285390J" display="A126285390J" xr:uid="{471BEB45-0668-425E-81F7-FB5CDBF397DC}"/>
    <hyperlink ref="D223" location="A126273806C" display="A126273806C" xr:uid="{0FE0660A-06F0-4B45-8DDB-473B3A978DB6}"/>
    <hyperlink ref="E223" location="A126297134V" display="A126297134V" xr:uid="{CD23BE76-AA72-4971-AEA8-E32B6431E2C8}"/>
    <hyperlink ref="F223" location="A126285470J" display="A126285470J" xr:uid="{4B071E4C-46B6-4C6E-AA9E-0CAEC0AB3300}"/>
    <hyperlink ref="D225" location="A126273730V" display="A126273730V" xr:uid="{0DE11ED1-BD80-4BA9-A3CE-B41A0B88B039}"/>
    <hyperlink ref="E225" location="A126297058C" display="A126297058C" xr:uid="{3D814843-96EF-40B9-80F7-D9FBF6B39EE3}"/>
    <hyperlink ref="F225" location="A126285394T" display="A126285394T" xr:uid="{CC6ED8C8-C981-41FA-B3EB-8646C411274D}"/>
    <hyperlink ref="D226" location="A126273810V" display="A126273810V" xr:uid="{6C0AADB2-922C-41D7-B07A-6DD0634E24D0}"/>
    <hyperlink ref="E226" location="A126297138C" display="A126297138C" xr:uid="{9B69BC40-97FF-4E04-A4BF-E22CA350602A}"/>
    <hyperlink ref="F226" location="A126285474T" display="A126285474T" xr:uid="{0A469420-D5A9-4851-B878-5EC73133CBE9}"/>
    <hyperlink ref="D204" location="A126273814C" display="A126273814C" xr:uid="{07ED7563-78C7-4540-9DEB-F10334010A2C}"/>
    <hyperlink ref="E204" location="A126297142V" display="A126297142V" xr:uid="{A5506319-9CC8-4DE1-A580-092B66BBBC93}"/>
    <hyperlink ref="F204" location="A126285478A" display="A126285478A" xr:uid="{CB0601C6-9DD3-4D20-B7E6-7F082148D5B6}"/>
    <hyperlink ref="D200" location="A126273894R" display="A126273894R" xr:uid="{C45DE31F-5370-46A9-A07D-B7AC90725A7E}"/>
    <hyperlink ref="E200" location="A126297222V" display="A126297222V" xr:uid="{B5B7DA8B-302C-45CF-94DC-DCED8C2B2D3A}"/>
    <hyperlink ref="F200" location="A126285558A" display="A126285558A" xr:uid="{12670F4C-B768-4668-8579-8C46B03C5EF7}"/>
    <hyperlink ref="D230" location="A126273702K" display="A126273702K" xr:uid="{D98C8B40-3AC3-4887-92B2-BE90DD09E623}"/>
    <hyperlink ref="E230" location="A126297030A" display="A126297030A" xr:uid="{0CC40D77-8715-4A27-BD0C-A3313EA7FA2D}"/>
    <hyperlink ref="F230" location="A126285366J" display="A126285366J" xr:uid="{8B6CD7A9-9C62-4FA3-B386-F46F09D10008}"/>
    <hyperlink ref="D235" location="A126273882F" display="A126273882F" xr:uid="{EA0BC5C5-9463-4C13-BE93-B9CA9946977F}"/>
    <hyperlink ref="E235" location="A126297210K" display="A126297210K" xr:uid="{B9CC0DDA-3E5C-47C3-9290-5CDEFA804AE5}"/>
    <hyperlink ref="F235" location="A126285546T" display="A126285546T" xr:uid="{E38D7013-7FF0-433B-A984-EED9C3639F86}"/>
    <hyperlink ref="D236" location="A126273886R" display="A126273886R" xr:uid="{BBF8BD4C-E891-4655-B827-EFEF7607BF9C}"/>
    <hyperlink ref="E236" location="A126297214V" display="A126297214V" xr:uid="{B0A1137D-F4C0-41C4-AC20-4729110A39A5}"/>
    <hyperlink ref="F236" location="A126285550J" display="A126285550J" xr:uid="{F35524A6-28D3-4245-A922-65F53CC0A00E}"/>
    <hyperlink ref="D237" location="A126273706V" display="A126273706V" xr:uid="{EC2D378B-B2FB-4E89-A677-647324F3FED9}"/>
    <hyperlink ref="E237" location="A126297034K" display="A126297034K" xr:uid="{6CE4EFBE-7683-49AC-B5AE-F7F9C1A3266B}"/>
    <hyperlink ref="F237" location="A126285370X" display="A126285370X" xr:uid="{D05F93BA-2AE1-40D0-9662-BF18DCBD921F}"/>
    <hyperlink ref="D239" location="A126273766W" display="A126273766W" xr:uid="{D6D8CB94-8DB8-415F-B08F-C81EE58B6715}"/>
    <hyperlink ref="E239" location="A126297094L" display="A126297094L" xr:uid="{CF9863AF-7284-45A5-B95E-85DEEBD59D4A}"/>
    <hyperlink ref="F239" location="A126285430R" display="A126285430R" xr:uid="{62A51839-4152-4E2D-860A-3F19A084DA95}"/>
    <hyperlink ref="D240" location="A126273818L" display="A126273818L" xr:uid="{DBF41261-1BD4-479B-BC79-9C5540301322}"/>
    <hyperlink ref="E240" location="A126297146C" display="A126297146C" xr:uid="{715354E6-6904-4FB9-9C7F-9D5EDC5319EE}"/>
    <hyperlink ref="F240" location="A126285482T" display="A126285482T" xr:uid="{EF1A2BEA-DA10-4743-BEF8-09D8C5684E58}"/>
    <hyperlink ref="D241" location="A126273898X" display="A126273898X" xr:uid="{F50B19B6-5CBC-4645-B4AB-4491CFB3A28F}"/>
    <hyperlink ref="E241" location="A126297226C" display="A126297226C" xr:uid="{A89585E1-BED1-47F9-9E04-C6963E975D6A}"/>
    <hyperlink ref="F241" location="A126285562T" display="A126285562T" xr:uid="{62BE482A-8B4B-479B-9C4B-50F66F0F5263}"/>
    <hyperlink ref="D242" location="A126273710K" display="A126273710K" xr:uid="{67DD175A-2C1F-4C59-ADBB-7A26A4C5EF4E}"/>
    <hyperlink ref="E242" location="A126297038V" display="A126297038V" xr:uid="{32F5A620-6C43-4094-9DF1-C66A71E55E0E}"/>
    <hyperlink ref="F242" location="A126285374J" display="A126285374J" xr:uid="{1F7166C0-A67F-427B-973B-374ED6C7403C}"/>
    <hyperlink ref="D243" location="A126273850L" display="A126273850L" xr:uid="{A1C8A5F5-CA90-4570-869E-B4A9F27C2E97}"/>
    <hyperlink ref="E243" location="A126297178W" display="A126297178W" xr:uid="{2FBD20C3-5CD1-4083-9817-C7050B10365F}"/>
    <hyperlink ref="F243" location="A126285514X" display="A126285514X" xr:uid="{DF66A21B-9782-4E22-B6CE-619459E621E1}"/>
    <hyperlink ref="D244" location="A126273854W" display="A126273854W" xr:uid="{51802E1C-A596-47A8-8F2E-A9AD21E6E4F8}"/>
    <hyperlink ref="E244" location="A126297182L" display="A126297182L" xr:uid="{35CC4B9C-0589-4705-8A65-CA613F81B19B}"/>
    <hyperlink ref="F244" location="A126285518J" display="A126285518J" xr:uid="{962ECB56-4F94-43AB-800A-A1FCC1D0D1E8}"/>
    <hyperlink ref="D245" location="A126273742C" display="A126273742C" xr:uid="{B8A61777-011D-4DC5-8723-FB248F7200BB}"/>
    <hyperlink ref="E245" location="A126297070V" display="A126297070V" xr:uid="{61CBF923-11A7-41AF-B96F-CDF76E26F82C}"/>
    <hyperlink ref="F245" location="A126285406R" display="A126285406R" xr:uid="{5B447CC0-DE37-43D2-B17C-75BD42687E6D}"/>
    <hyperlink ref="D246" location="A126273714V" display="A126273714V" xr:uid="{5125F780-AF8D-4E77-BBB3-6F44DA77129A}"/>
    <hyperlink ref="E246" location="A126297042K" display="A126297042K" xr:uid="{4E2EE8C1-B010-466A-AE1E-76A440443D6D}"/>
    <hyperlink ref="F246" location="A126285378T" display="A126285378T" xr:uid="{17C795EA-69B8-4A62-A8DF-C83439E623E7}"/>
    <hyperlink ref="D247" location="A126273770L" display="A126273770L" xr:uid="{2AF56996-F3D7-4D8E-880D-5B4CFC17CA1A}"/>
    <hyperlink ref="E247" location="A126297098W" display="A126297098W" xr:uid="{60CE0796-C977-4D2D-8A70-D5C5272FD9A6}"/>
    <hyperlink ref="F247" location="A126285434X" display="A126285434X" xr:uid="{F9D8FC22-1905-4CEB-9844-3FC944AFADC1}"/>
    <hyperlink ref="D248" location="A126273734C" display="A126273734C" xr:uid="{D12B3AA9-69B0-4445-BC9A-42557C382642}"/>
    <hyperlink ref="E248" location="A126297062V" display="A126297062V" xr:uid="{A728A261-AE91-4005-A7B7-A3A29F1BFA1F}"/>
    <hyperlink ref="F248" location="A126285398A" display="A126285398A" xr:uid="{087FAAFE-E34B-4FF4-BE1E-FD4E6F91EF44}"/>
    <hyperlink ref="D250" location="A126273774W" display="A126273774W" xr:uid="{CDACDDCC-807E-4F2D-9DF2-526CDB9DA05C}"/>
    <hyperlink ref="E250" location="A126297102A" display="A126297102A" xr:uid="{DA1F95F0-1A60-4F13-99C8-531210020DE8}"/>
    <hyperlink ref="F250" location="A126285438J" display="A126285438J" xr:uid="{AB70E2AD-C9D3-4D07-8884-872B64B7B5BA}"/>
    <hyperlink ref="D251" location="A126273746L" display="A126273746L" xr:uid="{CD1C5754-4D41-4294-A1A2-9A4D78591AA2}"/>
    <hyperlink ref="E251" location="A126297074C" display="A126297074C" xr:uid="{CC071E9B-69B7-4A45-BEED-44C7685D7C78}"/>
    <hyperlink ref="F251" location="A126285410F" display="A126285410F" xr:uid="{31CF9F0B-D609-4100-B182-3C367E860050}"/>
    <hyperlink ref="D253" location="A126273778F" display="A126273778F" xr:uid="{AC51D45C-0A50-43C2-936A-5BA5EDF6501D}"/>
    <hyperlink ref="E253" location="A126297106K" display="A126297106K" xr:uid="{7A40C9A2-E8CA-45EE-8D96-AA1A1DD77EFF}"/>
    <hyperlink ref="F253" location="A126285442X" display="A126285442X" xr:uid="{399DE942-A620-4AC4-BB08-0E9BD9686FE0}"/>
    <hyperlink ref="D254" location="A126273822C" display="A126273822C" xr:uid="{6EF76E5A-B8EC-414D-9AEC-7B1BB98498F3}"/>
    <hyperlink ref="E254" location="A126297150V" display="A126297150V" xr:uid="{EA0E8C4B-4BCA-4675-B770-8690B5619C2A}"/>
    <hyperlink ref="F254" location="A126285486A" display="A126285486A" xr:uid="{38470DE0-728D-4BD9-BE5F-0E24F86C4CA4}"/>
    <hyperlink ref="D256" location="A126273782W" display="A126273782W" xr:uid="{53189AB4-543A-4EF1-951D-78880CF2E9CD}"/>
    <hyperlink ref="E256" location="A126297110A" display="A126297110A" xr:uid="{BDED3DCC-644A-4C07-8652-C7B20D122582}"/>
    <hyperlink ref="F256" location="A126285446J" display="A126285446J" xr:uid="{9A1C1B1D-AB8C-438D-AFA6-D9DDE3953614}"/>
    <hyperlink ref="D257" location="A126273750C" display="A126273750C" xr:uid="{B2E47DF0-C4F7-407B-B107-73C407140520}"/>
    <hyperlink ref="E257" location="A126297078L" display="A126297078L" xr:uid="{81C84FA0-BC8C-4E0D-980B-4264A26995A4}"/>
    <hyperlink ref="F257" location="A126285414R" display="A126285414R" xr:uid="{A98C7367-D64E-4EA9-A67D-FA184ABFCFDC}"/>
    <hyperlink ref="D258" location="A126273858F" display="A126273858F" xr:uid="{1D6F913A-2574-430D-9EA8-C00306D7DBEB}"/>
    <hyperlink ref="E258" location="A126297186W" display="A126297186W" xr:uid="{356E2772-CBF3-4BD1-B63E-259CE2AB9E7E}"/>
    <hyperlink ref="F258" location="A126285522X" display="A126285522X" xr:uid="{E3228FEC-0BA4-48AB-AC64-B7158033AC59}"/>
    <hyperlink ref="D259" location="A126273826L" display="A126273826L" xr:uid="{CC21A45A-B2BA-4350-B604-D77F1F35C6F3}"/>
    <hyperlink ref="E259" location="A126297154C" display="A126297154C" xr:uid="{FCB436D2-B971-4AB2-BBB3-BA8732387339}"/>
    <hyperlink ref="F259" location="A126285490T" display="A126285490T" xr:uid="{2CDDD305-85BA-45DE-B717-4A65CDDA7636}"/>
    <hyperlink ref="D260" location="A126273830C" display="A126273830C" xr:uid="{BE92753B-5FBC-4A93-AAFE-5DEB16B80A3F}"/>
    <hyperlink ref="E260" location="A126297158L" display="A126297158L" xr:uid="{FE720F61-A65F-4B56-87CB-B25368315E38}"/>
    <hyperlink ref="F260" location="A126285494A" display="A126285494A" xr:uid="{06AF2665-D366-4870-884F-A1ACC3ED6A6D}"/>
    <hyperlink ref="D231" location="A126273902C" display="A126273902C" xr:uid="{C75409B5-A9EC-4BE8-A600-7F8F54979140}"/>
    <hyperlink ref="E231" location="A126297230V" display="A126297230V" xr:uid="{1F41D3AC-4F02-4A15-897C-B75B91BBD97B}"/>
    <hyperlink ref="F231" location="A126285566A" display="A126285566A" xr:uid="{86CE903C-B6A3-4630-8B37-FC193E7E05FC}"/>
    <hyperlink ref="D264" location="A126273718C" display="A126273718C" xr:uid="{FB7C3D90-51AF-409C-92DE-7ABA106FB639}"/>
    <hyperlink ref="E264" location="A126297046V" display="A126297046V" xr:uid="{0E9DC935-1D9F-42BB-B747-191DC7C852E4}"/>
    <hyperlink ref="F264" location="A126285382J" display="A126285382J" xr:uid="{36AD460B-5E5F-4448-AF2F-05439DE3CE03}"/>
    <hyperlink ref="D265" location="A126273786F" display="A126273786F" xr:uid="{25FDBAC9-987C-4FD7-88DA-69F53C9CF5B6}"/>
    <hyperlink ref="E265" location="A126297114K" display="A126297114K" xr:uid="{E82EDB49-6438-42C9-878A-36E746CE6505}"/>
    <hyperlink ref="F265" location="A126285450X" display="A126285450X" xr:uid="{324E3804-2847-415F-80E3-F01C2BEDA689}"/>
    <hyperlink ref="D266" location="A126273738L" display="A126273738L" xr:uid="{E4AE969D-510D-414A-8C51-BE53CD5C9157}"/>
    <hyperlink ref="E266" location="A126297066C" display="A126297066C" xr:uid="{6C032F51-25D8-4E98-8B2E-A1C35041FFFF}"/>
    <hyperlink ref="F266" location="A126285402F" display="A126285402F" xr:uid="{EFF367B1-A490-443D-A43C-FCDF3BF8B542}"/>
    <hyperlink ref="D267" location="A126273834L" display="A126273834L" xr:uid="{9705077E-72D5-410E-9F03-143797AF4986}"/>
    <hyperlink ref="E267" location="A126297162C" display="A126297162C" xr:uid="{2B42D247-49B2-4C8E-A4D1-AEDDDCE44955}"/>
    <hyperlink ref="F267" location="A126285498K" display="A126285498K" xr:uid="{BBC02DA1-B907-44D9-A313-C7AC1ADEE6FF}"/>
    <hyperlink ref="D268" location="A126273838W" display="A126273838W" xr:uid="{C1485010-01C1-4D82-8623-B7ECABCB5169}"/>
    <hyperlink ref="E268" location="A126297166L" display="A126297166L" xr:uid="{4B20235A-FFCF-4A38-966C-0056CE0009BB}"/>
    <hyperlink ref="F268" location="A126285502R" display="A126285502R" xr:uid="{5DE7ECE2-753D-4D6B-98AE-EF91C18D422C}"/>
    <hyperlink ref="D269" location="A126273754L" display="A126273754L" xr:uid="{E143A397-34BD-4328-A40A-F058008E4273}"/>
    <hyperlink ref="E269" location="A126297082C" display="A126297082C" xr:uid="{D120AD35-17AF-4A1C-9764-054F7D0743FB}"/>
    <hyperlink ref="F269" location="A126285418X" display="A126285418X" xr:uid="{3C39307C-089A-45D1-8133-2FB0C52560FB}"/>
    <hyperlink ref="D270" location="A126273722V" display="A126273722V" xr:uid="{AE71ABEB-8C6E-456B-B708-A460639D5015}"/>
    <hyperlink ref="E270" location="A126297050K" display="A126297050K" xr:uid="{CE6E5957-D2DE-425E-B3D0-340A1071F9CE}"/>
    <hyperlink ref="F270" location="A126285386T" display="A126285386T" xr:uid="{11B08112-E2F3-44D6-8F34-4012C62B2935}"/>
    <hyperlink ref="D271" location="A126273906L" display="A126273906L" xr:uid="{3C7F1449-07D4-4135-9191-484198FFA59A}"/>
    <hyperlink ref="E271" location="A126297234C" display="A126297234C" xr:uid="{DAEBD65D-E5D0-4F88-A148-50FF1BA7D0A5}"/>
    <hyperlink ref="F271" location="A126285570T" display="A126285570T" xr:uid="{C4907DA5-092D-4E85-855E-F301618B881B}"/>
    <hyperlink ref="D272" location="A126273790W" display="A126273790W" xr:uid="{D66E72EB-ABB4-4B0B-BFB0-020F40653BA5}"/>
    <hyperlink ref="E272" location="A126297118V" display="A126297118V" xr:uid="{CC060581-F469-4368-A078-E755F563A1DB}"/>
    <hyperlink ref="F272" location="A126285454J" display="A126285454J" xr:uid="{3EEA9D77-AD37-41C0-80CF-3B13EB2FE899}"/>
    <hyperlink ref="D273" location="A126273862W" display="A126273862W" xr:uid="{CD5B4F35-50DF-481A-83FE-2175C8294B36}"/>
    <hyperlink ref="E273" location="A126297190L" display="A126297190L" xr:uid="{6C27DCED-CC6F-4499-B67C-170762654B89}"/>
    <hyperlink ref="F273" location="A126285526J" display="A126285526J" xr:uid="{953A9F44-B550-4A08-A484-7109207D3410}"/>
    <hyperlink ref="G199" location="A126279698R" display="A126279698R" xr:uid="{4B3F058E-E15A-4D0A-A82B-40C3EF4F5705}"/>
    <hyperlink ref="H199" location="A126303026J" display="A126303026J" xr:uid="{C3629597-D2F6-4BC6-908E-C2648C3F6BA3}"/>
    <hyperlink ref="I199" location="A126291362L" display="A126291362L" xr:uid="{FF914249-1018-49FA-8B51-9C68A8A78294}"/>
    <hyperlink ref="G205" location="A126279626C" display="A126279626C" xr:uid="{8E9C2287-8106-4FDF-9806-E7C7A84A8D01}"/>
    <hyperlink ref="H205" location="A126302954F" display="A126302954F" xr:uid="{1523F12F-B443-4996-BC54-2A1707744EF0}"/>
    <hyperlink ref="I205" location="A126291290L" display="A126291290L" xr:uid="{E338252A-3C70-418A-94C8-962861FA1F60}"/>
    <hyperlink ref="G209" location="A126279702V" display="A126279702V" xr:uid="{6AA408D6-A90D-47C7-BA32-6EC0BF88C369}"/>
    <hyperlink ref="H209" location="A126303030X" display="A126303030X" xr:uid="{DAC5E4DF-F6E1-45DC-A48A-353B5B2B7659}"/>
    <hyperlink ref="I209" location="A126291366W" display="A126291366W" xr:uid="{4E55D0F0-ABF5-4AE2-9F97-848513399D21}"/>
    <hyperlink ref="G210" location="A126279706C" display="A126279706C" xr:uid="{AEDA657D-149A-4D23-8E5C-3F98957F60C6}"/>
    <hyperlink ref="H210" location="A126303034J" display="A126303034J" xr:uid="{F8DF4263-B44B-4FF2-B51A-B01A80900634}"/>
    <hyperlink ref="I210" location="A126291370L" display="A126291370L" xr:uid="{F53DA483-320B-4EB0-B269-77B09B2A491E}"/>
    <hyperlink ref="G212" location="A126279630V" display="A126279630V" xr:uid="{6E15C83B-BF21-49CA-BDB2-0A13B21BD5D8}"/>
    <hyperlink ref="H212" location="A126302958R" display="A126302958R" xr:uid="{F738C7BA-7C48-481C-9CFF-BAB74958B1D9}"/>
    <hyperlink ref="I212" location="A126291294W" display="A126291294W" xr:uid="{92B5C9F8-9044-43EE-B82A-9251ED00BD02}"/>
    <hyperlink ref="G213" location="A126279634C" display="A126279634C" xr:uid="{63AAAB0C-D49B-47D0-A927-638897C68779}"/>
    <hyperlink ref="H213" location="A126302962F" display="A126302962F" xr:uid="{7CA8F87B-F4C6-4D3B-A8F9-9228100FE955}"/>
    <hyperlink ref="I213" location="A126291298F" display="A126291298F" xr:uid="{881F03A6-07F1-4E1A-A6C3-ED0ECBBD3102}"/>
    <hyperlink ref="G215" location="A126279674W" display="A126279674W" xr:uid="{1C200106-1588-43DE-8E0E-CAB7FF610E12}"/>
    <hyperlink ref="H215" location="A126303002R" display="A126303002R" xr:uid="{C8A21410-7224-464D-9E3D-0105A1006CD3}"/>
    <hyperlink ref="I215" location="A126291338L" display="A126291338L" xr:uid="{6A40C0B6-CF51-409C-BDD1-5E6EF3E5D1BC}"/>
    <hyperlink ref="G216" location="A126279590L" display="A126279590L" xr:uid="{90094A74-84A0-45E4-A1DB-43515698D570}"/>
    <hyperlink ref="H216" location="A126302918W" display="A126302918W" xr:uid="{6FE6234F-3FDE-4C41-89D4-AB78441E0DC8}"/>
    <hyperlink ref="I216" location="A126291254C" display="A126291254C" xr:uid="{2E5190AB-180E-4AF3-BAB3-CA322D7EE639}"/>
    <hyperlink ref="G217" location="A126279710V" display="A126279710V" xr:uid="{D037224E-CCBC-4FC0-B042-D4CFE58C32A4}"/>
    <hyperlink ref="H217" location="A126303038T" display="A126303038T" xr:uid="{4D72A4DE-C9D9-4647-8A37-C4120ACE4918}"/>
    <hyperlink ref="I217" location="A126291374W" display="A126291374W" xr:uid="{67C68B33-5793-4B9C-B9F8-6040443CC3A3}"/>
    <hyperlink ref="G218" location="A126279678F" display="A126279678F" xr:uid="{25E7F12B-C17E-413F-B6C2-36A095286F45}"/>
    <hyperlink ref="H218" location="A126303006X" display="A126303006X" xr:uid="{2CC3A934-7C3E-4863-94C9-2C38576816BC}"/>
    <hyperlink ref="I218" location="A126291342C" display="A126291342C" xr:uid="{1969A62E-C663-4FF0-B7FC-84B72ABBC816}"/>
    <hyperlink ref="G219" location="A126279722C" display="A126279722C" xr:uid="{5AA85F7B-F512-423E-B4A9-C1194C343B49}"/>
    <hyperlink ref="H219" location="A126303050J" display="A126303050J" xr:uid="{911209A3-46D7-468F-ABA0-11E980A84336}"/>
    <hyperlink ref="I219" location="A126291386F" display="A126291386F" xr:uid="{50F74738-3683-46A7-B75F-C1C29448F0EA}"/>
    <hyperlink ref="G220" location="A126279594W" display="A126279594W" xr:uid="{6ADFF620-5152-423A-896F-5A4420360D51}"/>
    <hyperlink ref="H220" location="A126302922L" display="A126302922L" xr:uid="{9A0B5ECC-4FE3-49F4-8048-06ECA625EB2E}"/>
    <hyperlink ref="I220" location="A126291258L" display="A126291258L" xr:uid="{DE0FE9E9-41DC-4523-A15F-A64DEBDDEA88}"/>
    <hyperlink ref="G221" location="A126279530K" display="A126279530K" xr:uid="{16ECA4B1-D715-41A7-BB7A-64C8698A7D67}"/>
    <hyperlink ref="H221" location="A126302858F" display="A126302858F" xr:uid="{AA948017-0A71-4A8A-9360-2A6704A14CF5}"/>
    <hyperlink ref="I221" location="A126291194L" display="A126291194L" xr:uid="{A81EF156-F17E-49CE-8601-708173AA4B8D}"/>
    <hyperlink ref="G222" location="A126279558L" display="A126279558L" xr:uid="{D5FAF0E3-A688-4D91-9E37-3223CABA548E}"/>
    <hyperlink ref="H222" location="A126302886R" display="A126302886R" xr:uid="{D2947863-5A5E-4CAD-B1B6-0FAED1234A25}"/>
    <hyperlink ref="I222" location="A126291222K" display="A126291222K" xr:uid="{0AD85900-61A6-48FF-89E6-550710EE463D}"/>
    <hyperlink ref="G223" location="A126279638L" display="A126279638L" xr:uid="{92067BDF-D5AC-405B-9597-CD79A6B63780}"/>
    <hyperlink ref="H223" location="A126302966R" display="A126302966R" xr:uid="{6B240685-0871-4211-8522-02C54C7551D0}"/>
    <hyperlink ref="I223" location="A126291302K" display="A126291302K" xr:uid="{674492B9-F85A-48A2-BF2C-87734E5D1079}"/>
    <hyperlink ref="G225" location="A126279562C" display="A126279562C" xr:uid="{0EDD91FE-850D-4994-84BE-A34106D467F5}"/>
    <hyperlink ref="H225" location="A126302890F" display="A126302890F" xr:uid="{8F96EE8C-F322-43C7-B84F-DF0E4A7080B7}"/>
    <hyperlink ref="I225" location="A126291226V" display="A126291226V" xr:uid="{D8F791BE-4F4C-41D8-BA22-43C2DB1E8635}"/>
    <hyperlink ref="G226" location="A126279642C" display="A126279642C" xr:uid="{49D3BF80-4438-41FB-811C-1D3967BFFA9E}"/>
    <hyperlink ref="H226" location="A126302970F" display="A126302970F" xr:uid="{D5FAC49C-A4FF-4547-AAB7-8D62BABC2B4A}"/>
    <hyperlink ref="I226" location="A126291306V" display="A126291306V" xr:uid="{5AD6DABB-EC20-44EB-AF03-C880E6F8B04E}"/>
    <hyperlink ref="G204" location="A126279646L" display="A126279646L" xr:uid="{FB9B031A-4BF8-4110-8D62-C4BBF0DFA2AF}"/>
    <hyperlink ref="H204" location="A126302974R" display="A126302974R" xr:uid="{7A13D0AD-B842-4400-A7B1-D2EC8F3B844F}"/>
    <hyperlink ref="I204" location="A126291310K" display="A126291310K" xr:uid="{C45A19D6-D5A9-45D5-8C0D-DE00BFD9CC8A}"/>
    <hyperlink ref="G200" location="A126279726L" display="A126279726L" xr:uid="{70F0BCBA-05F5-4B1B-BCC1-43F3425CE9FD}"/>
    <hyperlink ref="H200" location="A126303054T" display="A126303054T" xr:uid="{5E0CEA5E-CA17-4050-809A-8CE79162E490}"/>
    <hyperlink ref="I200" location="A126291390W" display="A126291390W" xr:uid="{DF9150D5-E0F1-4589-878A-ACD21B0FE705}"/>
    <hyperlink ref="G230" location="A126279534V" display="A126279534V" xr:uid="{96EDEC39-9E06-4D0D-94FC-EEDA0857A432}"/>
    <hyperlink ref="H230" location="A126302862W" display="A126302862W" xr:uid="{A1C79FD0-1E09-4353-A8FA-5779F555D8BE}"/>
    <hyperlink ref="I230" location="A126291198W" display="A126291198W" xr:uid="{0A267C2C-240A-4D47-8554-795D1087EF23}"/>
    <hyperlink ref="G235" location="A126279714C" display="A126279714C" xr:uid="{7DC7407C-C34B-45F0-89DF-76BBB7F0CAEA}"/>
    <hyperlink ref="H235" location="A126303042J" display="A126303042J" xr:uid="{7C6A28A1-2746-49A8-8729-68559275A7C1}"/>
    <hyperlink ref="I235" location="A126291378F" display="A126291378F" xr:uid="{8D64C784-6453-4AC9-B4FF-9C201E606540}"/>
    <hyperlink ref="G236" location="A126279718L" display="A126279718L" xr:uid="{804BC3D1-C407-4FA7-B2E1-4911BFF1618A}"/>
    <hyperlink ref="H236" location="A126303046T" display="A126303046T" xr:uid="{FB45FB7D-9B0F-4556-8D9F-D284A2F663B0}"/>
    <hyperlink ref="I236" location="A126291382W" display="A126291382W" xr:uid="{DB8ED482-7F0F-4B26-8303-C2778240B3C3}"/>
    <hyperlink ref="G237" location="A126279538C" display="A126279538C" xr:uid="{163FE757-E238-4EB2-ACDD-D479113C02B4}"/>
    <hyperlink ref="H237" location="A126302866F" display="A126302866F" xr:uid="{E6CCF4F2-DF0C-45F2-956C-844BCC7719E3}"/>
    <hyperlink ref="I237" location="A126291202A" display="A126291202A" xr:uid="{4F943357-6482-4868-94CD-FAD6C1607B9B}"/>
    <hyperlink ref="G239" location="A126279598F" display="A126279598F" xr:uid="{0940A067-C983-49BF-97A1-C3C5AF3D08BD}"/>
    <hyperlink ref="H239" location="A126302926W" display="A126302926W" xr:uid="{FE017D19-E8FD-4CD9-8DE5-45C91B64A019}"/>
    <hyperlink ref="I239" location="A126291262C" display="A126291262C" xr:uid="{3B0418C5-EAD9-4FCD-B33A-841BC8E3D642}"/>
    <hyperlink ref="G240" location="A126279650C" display="A126279650C" xr:uid="{A3473E8B-92C2-4B94-B6F3-31F18D0F3EAA}"/>
    <hyperlink ref="H240" location="A126302978X" display="A126302978X" xr:uid="{1FB73255-012D-40F6-812A-57ED47BFA6AC}"/>
    <hyperlink ref="I240" location="A126291314V" display="A126291314V" xr:uid="{00EC391E-06F3-4879-9CE7-BC22F8E0FA72}"/>
    <hyperlink ref="G241" location="A126279730C" display="A126279730C" xr:uid="{DA668A1C-FA7C-4B72-A42B-1B8091E8C8EA}"/>
    <hyperlink ref="H241" location="A126303058A" display="A126303058A" xr:uid="{4284CB6E-513D-4EE0-B5F4-2BE445C3EB2E}"/>
    <hyperlink ref="I241" location="A126291394F" display="A126291394F" xr:uid="{95B2CDCC-89D6-4AF6-9709-02DE8F66E76D}"/>
    <hyperlink ref="G242" location="A126279542V" display="A126279542V" xr:uid="{EB69105F-29AB-4C4B-BEC2-9E42F641726B}"/>
    <hyperlink ref="H242" location="A126302870W" display="A126302870W" xr:uid="{8C5C55A4-CF0F-4B5A-85C3-CCB10BAEAA63}"/>
    <hyperlink ref="I242" location="A126291206K" display="A126291206K" xr:uid="{A2B9677E-6707-452E-82E1-DA6100E6EF94}"/>
    <hyperlink ref="G243" location="A126279682W" display="A126279682W" xr:uid="{D330BA2D-F0E0-400C-8551-1A9217293D83}"/>
    <hyperlink ref="H243" location="A126303010R" display="A126303010R" xr:uid="{8443C2AF-4431-40BB-B83F-52C61F98FC72}"/>
    <hyperlink ref="I243" location="A126291346L" display="A126291346L" xr:uid="{050B3B19-B6A8-4CE1-8BEB-F7547D5150A5}"/>
    <hyperlink ref="G244" location="A126279686F" display="A126279686F" xr:uid="{5E752038-AE12-41CE-B918-F55EEB6412F1}"/>
    <hyperlink ref="H244" location="A126303014X" display="A126303014X" xr:uid="{644702A2-16F2-4D99-837D-4F6FE256C2F7}"/>
    <hyperlink ref="I244" location="A126291350C" display="A126291350C" xr:uid="{37320D2D-47E7-4AB0-8406-AC6F995FAEC5}"/>
    <hyperlink ref="G245" location="A126279574L" display="A126279574L" xr:uid="{F7F9693C-6A6D-4685-A121-E27A1E065BCB}"/>
    <hyperlink ref="H245" location="A126302902C" display="A126302902C" xr:uid="{4BDE1CD9-4F1D-4BD0-AD0F-0398458081F0}"/>
    <hyperlink ref="I245" location="A126291238C" display="A126291238C" xr:uid="{407E6104-341D-4464-A0C8-C9C1C10249AA}"/>
    <hyperlink ref="G246" location="A126279546C" display="A126279546C" xr:uid="{4E59A07F-C6F6-453E-BD45-6A0C777D285E}"/>
    <hyperlink ref="H246" location="A126302874F" display="A126302874F" xr:uid="{C31DFF3C-80CD-47AA-A4B0-3747D903A4E6}"/>
    <hyperlink ref="I246" location="A126291210A" display="A126291210A" xr:uid="{D67E6C0B-4297-4EC6-9533-A11C21A677C7}"/>
    <hyperlink ref="G247" location="A126279602K" display="A126279602K" xr:uid="{40E77F46-B43B-465E-BE22-1828981069D3}"/>
    <hyperlink ref="H247" location="A126302930L" display="A126302930L" xr:uid="{74C773CB-76CA-4526-922B-24757FCAA4D1}"/>
    <hyperlink ref="I247" location="A126291266L" display="A126291266L" xr:uid="{9317EDE8-5C16-42E9-877D-04FE07159C97}"/>
    <hyperlink ref="G248" location="A126279566L" display="A126279566L" xr:uid="{03CFA853-BB60-44A0-8B41-05D99ED9E2B5}"/>
    <hyperlink ref="H248" location="A126302894R" display="A126302894R" xr:uid="{F684E069-A8F6-440E-9DE8-10D69344A4C6}"/>
    <hyperlink ref="I248" location="A126291230K" display="A126291230K" xr:uid="{AEC630E3-EB7D-4F89-918F-D560CB057847}"/>
    <hyperlink ref="G250" location="A126279606V" display="A126279606V" xr:uid="{A5018FF1-32ED-48C0-AFD5-883A90D972F1}"/>
    <hyperlink ref="H250" location="A126302934W" display="A126302934W" xr:uid="{816E11D6-8F5B-4DF2-844B-67545BC391EE}"/>
    <hyperlink ref="I250" location="A126291270C" display="A126291270C" xr:uid="{BE146FC1-E9F4-4343-8065-2AFB866583B5}"/>
    <hyperlink ref="G251" location="A126279578W" display="A126279578W" xr:uid="{1A65CDE0-BD96-49F2-9DC4-E2C7E960CC84}"/>
    <hyperlink ref="H251" location="A126302906L" display="A126302906L" xr:uid="{3FEAF10E-B6BA-4DCF-A4BE-23465E6B4EC8}"/>
    <hyperlink ref="I251" location="A126291242V" display="A126291242V" xr:uid="{85AA9C0F-677B-4E46-8BA6-B6FD84371045}"/>
    <hyperlink ref="G253" location="A126279610K" display="A126279610K" xr:uid="{23F5AA1C-FCE9-41F4-ACA4-5B7944B44F06}"/>
    <hyperlink ref="H253" location="A126302938F" display="A126302938F" xr:uid="{BDE79E32-3326-41A9-BC07-2468921E42EC}"/>
    <hyperlink ref="I253" location="A126291274L" display="A126291274L" xr:uid="{8CACB7B3-AF15-49AE-81C4-B3D869D55323}"/>
    <hyperlink ref="G254" location="A126279654L" display="A126279654L" xr:uid="{053DCEA5-FD6A-4D1C-9275-B8766564BF40}"/>
    <hyperlink ref="H254" location="A126302982R" display="A126302982R" xr:uid="{2E6A4EBB-323C-436D-895F-91D6F3E5504C}"/>
    <hyperlink ref="I254" location="A126291318C" display="A126291318C" xr:uid="{B457B882-B36A-4D0F-846A-F55A63A63451}"/>
    <hyperlink ref="G256" location="A126279614V" display="A126279614V" xr:uid="{44D600D7-88C2-438C-A1DE-52CF7435FD97}"/>
    <hyperlink ref="H256" location="A126302942W" display="A126302942W" xr:uid="{E7625B64-1189-4A7E-9FD7-7B73A926B7D4}"/>
    <hyperlink ref="I256" location="A126291278W" display="A126291278W" xr:uid="{8873D21B-DA95-45F8-9DDC-32199DBB2FDA}"/>
    <hyperlink ref="G257" location="A126279582L" display="A126279582L" xr:uid="{BB048D35-02C4-4AAC-8C19-99232CD4994E}"/>
    <hyperlink ref="H257" location="A126302910C" display="A126302910C" xr:uid="{E88AFCF8-90FD-4848-98CE-DBE08EB816B8}"/>
    <hyperlink ref="I257" location="A126291246C" display="A126291246C" xr:uid="{9F08059D-C83D-4425-952C-4ED475BC9685}"/>
    <hyperlink ref="G258" location="A126279690W" display="A126279690W" xr:uid="{D0ED26C7-2287-48B6-BC2B-EADBA0EA043B}"/>
    <hyperlink ref="H258" location="A126303018J" display="A126303018J" xr:uid="{5EC74446-19A2-49A9-836E-B3F8699CB3A1}"/>
    <hyperlink ref="I258" location="A126291354L" display="A126291354L" xr:uid="{4F0B288E-D5DB-4306-B074-204CD4938A17}"/>
    <hyperlink ref="G259" location="A126279658W" display="A126279658W" xr:uid="{80044B43-306E-4756-A3BA-B188342DC5F0}"/>
    <hyperlink ref="H259" location="A126302986X" display="A126302986X" xr:uid="{44092C83-E5E2-4BFF-A03D-82836D144C61}"/>
    <hyperlink ref="I259" location="A126291322V" display="A126291322V" xr:uid="{99A56CA9-C687-495D-945C-747D11D278AA}"/>
    <hyperlink ref="G260" location="A126279662L" display="A126279662L" xr:uid="{03340304-754E-4946-BCCF-7178110E0B09}"/>
    <hyperlink ref="H260" location="A126302990R" display="A126302990R" xr:uid="{2CC2F662-EFFF-49F1-A7EA-1F9EEF5B465A}"/>
    <hyperlink ref="I260" location="A126291326C" display="A126291326C" xr:uid="{05B356C4-A7C9-436C-8ABA-981747DCBBE9}"/>
    <hyperlink ref="G231" location="A126279734L" display="A126279734L" xr:uid="{F77187B5-D166-4B73-955D-CF7801EFB626}"/>
    <hyperlink ref="H231" location="A126303062T" display="A126303062T" xr:uid="{FEAB8592-FE21-4061-877A-969C59EFB865}"/>
    <hyperlink ref="I231" location="A126291398R" display="A126291398R" xr:uid="{A840D09F-55E3-4BE4-A529-75A759A661A5}"/>
    <hyperlink ref="G264" location="A126279550V" display="A126279550V" xr:uid="{573F3EC7-658A-4899-BF1E-6680A841AABB}"/>
    <hyperlink ref="H264" location="A126302878R" display="A126302878R" xr:uid="{9CD436E0-7064-4093-A57E-6FF440AF4324}"/>
    <hyperlink ref="I264" location="A126291214K" display="A126291214K" xr:uid="{7FE09950-395B-4F80-8936-1D3C4F91A7DD}"/>
    <hyperlink ref="G265" location="A126279618C" display="A126279618C" xr:uid="{6F7B5DEC-C407-46B2-9176-F2370C2AD7A4}"/>
    <hyperlink ref="H265" location="A126302946F" display="A126302946F" xr:uid="{A8CC07BA-7251-4BD4-B6EC-6A10F43E86AD}"/>
    <hyperlink ref="I265" location="A126291282L" display="A126291282L" xr:uid="{B03E55A5-0FB0-45C7-8044-B428CEC84736}"/>
    <hyperlink ref="G266" location="A126279570C" display="A126279570C" xr:uid="{8A4D4C27-0FF6-4ACE-84EC-313DCD0A6218}"/>
    <hyperlink ref="H266" location="A126302898X" display="A126302898X" xr:uid="{1DEFEB4A-83EB-4106-9E9C-85C9A7401A66}"/>
    <hyperlink ref="I266" location="A126291234V" display="A126291234V" xr:uid="{CD4B8FC2-1D71-4E69-B5C4-E5D8ED8AF9DF}"/>
    <hyperlink ref="G267" location="A126279666W" display="A126279666W" xr:uid="{B642B4F0-7F20-4D4E-97BE-11F212730B9C}"/>
    <hyperlink ref="H267" location="A126302994X" display="A126302994X" xr:uid="{668DD0EC-D441-4601-8BE8-2AE462D84A3A}"/>
    <hyperlink ref="I267" location="A126291330V" display="A126291330V" xr:uid="{395C4610-C868-4733-A8C4-06E7A4D56ED6}"/>
    <hyperlink ref="G268" location="A126279670L" display="A126279670L" xr:uid="{02F6E8B6-2465-4FFF-ABA0-9B938BA60E9E}"/>
    <hyperlink ref="H268" location="A126302998J" display="A126302998J" xr:uid="{7CFBD2A6-49F3-487F-BFB5-A15509A50F8F}"/>
    <hyperlink ref="I268" location="A126291334C" display="A126291334C" xr:uid="{9466B4FE-5388-467C-8619-97BB79E2DE6F}"/>
    <hyperlink ref="G269" location="A126279586W" display="A126279586W" xr:uid="{A76920A3-30B6-4153-B21D-725AAF754E5F}"/>
    <hyperlink ref="H269" location="A126302914L" display="A126302914L" xr:uid="{3A0C07BF-FC7C-4147-86F4-00CA096896C8}"/>
    <hyperlink ref="I269" location="A126291250V" display="A126291250V" xr:uid="{D324739E-AFBC-43C3-9289-158B711620C9}"/>
    <hyperlink ref="G270" location="A126279554C" display="A126279554C" xr:uid="{1F966143-F454-4ED6-BFE9-D9BCB2F92E56}"/>
    <hyperlink ref="H270" location="A126302882F" display="A126302882F" xr:uid="{5616F896-7808-4CDA-8051-D398804B2A74}"/>
    <hyperlink ref="I270" location="A126291218V" display="A126291218V" xr:uid="{F5CE57AE-67FD-4522-86E1-873A699C1F67}"/>
    <hyperlink ref="G271" location="A126279738W" display="A126279738W" xr:uid="{CEA71E7F-AFDA-44C1-9DA4-6939128FD046}"/>
    <hyperlink ref="H271" location="A126303066A" display="A126303066A" xr:uid="{B9789725-AAAC-4CBB-963D-276A2C6942B4}"/>
    <hyperlink ref="I271" location="A126291402V" display="A126291402V" xr:uid="{812C1A1A-2BAC-4B2B-B9E8-196B22A863B3}"/>
    <hyperlink ref="G272" location="A126279622V" display="A126279622V" xr:uid="{4D1CCBAA-A191-4ED9-8270-C474E96FD0AC}"/>
    <hyperlink ref="H272" location="A126302950W" display="A126302950W" xr:uid="{4914AB82-26CD-46B7-8452-E5FF22BA95F6}"/>
    <hyperlink ref="I272" location="A126291286W" display="A126291286W" xr:uid="{A4AD5745-3BAA-4971-BCE1-2FC5A03E2BE0}"/>
    <hyperlink ref="G273" location="A126279694F" display="A126279694F" xr:uid="{87BD3E9A-7F71-4FF1-977A-5248D9EEEFB8}"/>
    <hyperlink ref="H273" location="A126303022X" display="A126303022X" xr:uid="{BFA15E01-D420-4540-BC93-63745D09D5F5}"/>
    <hyperlink ref="I273" location="A126291358W" display="A126291358W" xr:uid="{9FD94E88-8DCB-4C28-A3EA-1B8003E2C3E9}"/>
    <hyperlink ref="J199" location="A126275810F" display="A126275810F" xr:uid="{6BF8CE80-D53C-4683-BE7B-C10D5D1E6611}"/>
    <hyperlink ref="K199" location="A126299138R" display="A126299138R" xr:uid="{1B557CB9-A0F4-4DB9-8928-550F1AC01C07}"/>
    <hyperlink ref="L199" location="A126287474C" display="A126287474C" xr:uid="{DF8EFD9B-56F8-46F6-84FF-9C70999C5B35}"/>
    <hyperlink ref="J205" location="A126275738X" display="A126275738X" xr:uid="{DFB39923-941C-4AF5-B45C-EBF83BAD2F5A}"/>
    <hyperlink ref="K205" location="A126299066R" display="A126299066R" xr:uid="{6AED27AC-3954-4851-B0C6-6DD115AC2F4E}"/>
    <hyperlink ref="L205" location="A126287402T" display="A126287402T" xr:uid="{7EB6E70B-67CC-4AF4-A1C8-93A56200A912}"/>
    <hyperlink ref="J209" location="A126275814R" display="A126275814R" xr:uid="{A29FABF2-0AA3-407A-B574-05C2A81050AD}"/>
    <hyperlink ref="K209" location="A126299142F" display="A126299142F" xr:uid="{FB387A0A-368A-497B-AF2C-0A90736CC0A3}"/>
    <hyperlink ref="L209" location="A126287478L" display="A126287478L" xr:uid="{2FBDD74B-A606-4D49-98DC-9251B2B2C33A}"/>
    <hyperlink ref="J210" location="A126275818X" display="A126275818X" xr:uid="{BCEC10B0-632E-45D9-90A9-28391BAE4C8C}"/>
    <hyperlink ref="K210" location="A126299146R" display="A126299146R" xr:uid="{94AB387A-21F5-41C2-92B9-1D1D6A2050B1}"/>
    <hyperlink ref="L210" location="A126287482C" display="A126287482C" xr:uid="{2AAF9121-37C3-457F-9D43-6BC89999053D}"/>
    <hyperlink ref="J212" location="A126275742R" display="A126275742R" xr:uid="{C544920C-CD5B-4BEF-81E8-95CD3FB69AEF}"/>
    <hyperlink ref="K212" location="A126299070F" display="A126299070F" xr:uid="{314DA0B4-0ED0-43A7-B543-E8241FE7C168}"/>
    <hyperlink ref="L212" location="A126287406A" display="A126287406A" xr:uid="{EBF5BFF3-E477-4396-8B28-8BDFA48F8431}"/>
    <hyperlink ref="J213" location="A126275746X" display="A126275746X" xr:uid="{BFD1B31F-CFA4-4AB5-9EBD-61A9CA189742}"/>
    <hyperlink ref="K213" location="A126299074R" display="A126299074R" xr:uid="{6F738552-E885-4562-A8B1-8AD4D5DDC43D}"/>
    <hyperlink ref="L213" location="A126287410T" display="A126287410T" xr:uid="{E388CF30-6BE6-407F-888C-A6E23CDF8E67}"/>
    <hyperlink ref="J215" location="A126275786T" display="A126275786T" xr:uid="{30D5BAB7-D60B-4E6B-AF1D-329FAB526F0F}"/>
    <hyperlink ref="K215" location="A126299114W" display="A126299114W" xr:uid="{E12E5E1F-D0D0-4930-8252-39E525EAAC4B}"/>
    <hyperlink ref="L215" location="A126287450K" display="A126287450K" xr:uid="{21C5EA54-C4A8-4937-B3BD-3FC9FDF8C4C5}"/>
    <hyperlink ref="J216" location="A126275702W" display="A126275702W" xr:uid="{54321C96-3520-43B1-AA0A-CB53A046E592}"/>
    <hyperlink ref="K216" location="A126299030L" display="A126299030L" xr:uid="{A11C3A01-BC7E-425B-B93D-F86D8722C0AF}"/>
    <hyperlink ref="L216" location="A126287366V" display="A126287366V" xr:uid="{E6F2B1A2-8272-4EA9-838A-0059C9B9BB6B}"/>
    <hyperlink ref="J217" location="A126275822R" display="A126275822R" xr:uid="{DF07417B-FC44-476C-A6EC-AEF950E6FB62}"/>
    <hyperlink ref="K217" location="A126299150F" display="A126299150F" xr:uid="{F9B30191-D687-4503-B669-3DEB2D15AB49}"/>
    <hyperlink ref="L217" location="A126287486L" display="A126287486L" xr:uid="{BE7B32A0-E1D4-43A0-B33E-C6BB9586FF12}"/>
    <hyperlink ref="J218" location="A126275790J" display="A126275790J" xr:uid="{DAF5838F-81BD-419E-914F-EC35C279E389}"/>
    <hyperlink ref="K218" location="A126299118F" display="A126299118F" xr:uid="{F4B1E7FC-D76F-4C3F-BDF1-82691F3C983E}"/>
    <hyperlink ref="L218" location="A126287454V" display="A126287454V" xr:uid="{D1208EF9-BB44-4556-B8E6-0BA29B743E31}"/>
    <hyperlink ref="J219" location="A126275834X" display="A126275834X" xr:uid="{B281E602-3549-4822-9997-6F5BCA5C418F}"/>
    <hyperlink ref="K219" location="A126299162R" display="A126299162R" xr:uid="{798523F7-EFB9-40CE-970E-53AB48C5B375}"/>
    <hyperlink ref="L219" location="A126287498W" display="A126287498W" xr:uid="{A9F25AF1-4B5F-4206-B921-6F121662CEF3}"/>
    <hyperlink ref="J220" location="A126275706F" display="A126275706F" xr:uid="{87BAE799-A68A-4168-9C3A-D6C9C6B98167}"/>
    <hyperlink ref="K220" location="A126299034W" display="A126299034W" xr:uid="{8E5C6B0F-EDA5-4FCB-885F-05C88BFC6CF7}"/>
    <hyperlink ref="L220" location="A126287370K" display="A126287370K" xr:uid="{B9CAB32D-DA4D-47E4-8EE8-FDCDC32F312E}"/>
    <hyperlink ref="J221" location="A126275642F" display="A126275642F" xr:uid="{A4E39CAE-80D0-42D2-AF2B-47E731B73F09}"/>
    <hyperlink ref="K221" location="A126298970V" display="A126298970V" xr:uid="{AE995573-CF11-461A-B73B-35E4573E7BF7}"/>
    <hyperlink ref="L221" location="A126287306T" display="A126287306T" xr:uid="{9383B90C-2A24-4951-834C-BFA93C868DA0}"/>
    <hyperlink ref="J222" location="A126275670R" display="A126275670R" xr:uid="{1C659C32-7A45-46BD-9735-9C5ACA260CE5}"/>
    <hyperlink ref="K222" location="A126298998W" display="A126298998W" xr:uid="{FF5608CE-2114-47BD-A0F8-627437A47E4C}"/>
    <hyperlink ref="L222" location="A126287334A" display="A126287334A" xr:uid="{9903BAA2-6BAF-4DB4-85DB-AEF7916F6EFA}"/>
    <hyperlink ref="J223" location="A126275750R" display="A126275750R" xr:uid="{BBB32E9E-8CFE-40EE-A1C2-AB6B10850941}"/>
    <hyperlink ref="K223" location="A126299078X" display="A126299078X" xr:uid="{23BEFC4F-B86F-41F0-BDDE-069BD71F3FA5}"/>
    <hyperlink ref="L223" location="A126287414A" display="A126287414A" xr:uid="{992AC334-BDD4-4DCD-95AC-C1C1DBC81821}"/>
    <hyperlink ref="J225" location="A126275674X" display="A126275674X" xr:uid="{711388CA-98AE-48DB-8B46-4431A1F2577D}"/>
    <hyperlink ref="K225" location="A126299002C" display="A126299002C" xr:uid="{C36DD561-408F-4389-B237-1EB425439582}"/>
    <hyperlink ref="L225" location="A126287338K" display="A126287338K" xr:uid="{133D0BD1-60BE-4283-BFDA-E82021D34F61}"/>
    <hyperlink ref="J226" location="A126275754X" display="A126275754X" xr:uid="{3C42B148-87F9-48A9-AF19-2A69380FE734}"/>
    <hyperlink ref="K226" location="A126299082R" display="A126299082R" xr:uid="{84A2BB51-5326-4F8D-AC18-432ABC7556AE}"/>
    <hyperlink ref="L226" location="A126287418K" display="A126287418K" xr:uid="{540DF709-C2DE-4A6A-9089-2C70AD484B00}"/>
    <hyperlink ref="J204" location="A126275758J" display="A126275758J" xr:uid="{D2B94B88-7F87-4DC7-A65D-86F3E7422965}"/>
    <hyperlink ref="K204" location="A126299086X" display="A126299086X" xr:uid="{9307BC56-18C8-4173-830C-4BA84F5F69E2}"/>
    <hyperlink ref="L204" location="A126287422A" display="A126287422A" xr:uid="{DD61181B-16CB-4C8C-AC5F-E97D93935901}"/>
    <hyperlink ref="J200" location="A126275838J" display="A126275838J" xr:uid="{8FEE4717-6C14-4338-9DF5-D881D6448C34}"/>
    <hyperlink ref="K200" location="A126299166X" display="A126299166X" xr:uid="{C333FF32-9A29-40E2-AA83-017F7B0A1627}"/>
    <hyperlink ref="L200" location="A126287502A" display="A126287502A" xr:uid="{9242CBF9-873E-4C6A-A37D-7D85F9A39200}"/>
    <hyperlink ref="J230" location="A126275646R" display="A126275646R" xr:uid="{80B76965-B068-4D68-AFBC-9325B5354F44}"/>
    <hyperlink ref="K230" location="A126298974C" display="A126298974C" xr:uid="{FBBE6D6D-D21A-4D87-A99C-EA6120D332AA}"/>
    <hyperlink ref="L230" location="A126287310J" display="A126287310J" xr:uid="{3C5AB8EA-0590-4D6C-B722-AAAA6BA859F2}"/>
    <hyperlink ref="J235" location="A126275826X" display="A126275826X" xr:uid="{8F7936A9-9872-493C-8E71-0C8924262AB7}"/>
    <hyperlink ref="K235" location="A126299154R" display="A126299154R" xr:uid="{877A9B00-19E3-48E7-A350-19D3A1A8A08B}"/>
    <hyperlink ref="L235" location="A126287490C" display="A126287490C" xr:uid="{38A80A1B-A44E-43D2-8E58-AD3BF8CE1687}"/>
    <hyperlink ref="J236" location="A126275830R" display="A126275830R" xr:uid="{12A47A92-8212-4C33-8979-A6970F783E25}"/>
    <hyperlink ref="K236" location="A126299158X" display="A126299158X" xr:uid="{434F3BB3-D5E0-4AAE-9BFE-F5F28A5B88EB}"/>
    <hyperlink ref="L236" location="A126287494L" display="A126287494L" xr:uid="{4F954E87-AEDF-49B6-A872-B5E5D5DC9CF0}"/>
    <hyperlink ref="J237" location="A126275650F" display="A126275650F" xr:uid="{121D9C05-189B-4416-88CE-74ACF72CCFC8}"/>
    <hyperlink ref="K237" location="A126298978L" display="A126298978L" xr:uid="{5DBB1C80-927C-4F78-BE05-188268448EE0}"/>
    <hyperlink ref="L237" location="A126287314T" display="A126287314T" xr:uid="{6591A8B3-21F8-4FFA-A29F-BD87880CA119}"/>
    <hyperlink ref="J239" location="A126275710W" display="A126275710W" xr:uid="{25DECF4A-934D-4951-994C-8D765DC6615C}"/>
    <hyperlink ref="K239" location="A126299038F" display="A126299038F" xr:uid="{25294704-DDC1-4374-8841-C0D1DBBA0EF3}"/>
    <hyperlink ref="L239" location="A126287374V" display="A126287374V" xr:uid="{F47765E6-F8B1-45EB-BCCD-753C372CAB01}"/>
    <hyperlink ref="J240" location="A126275762X" display="A126275762X" xr:uid="{631355F5-1C2A-478F-8B0E-C3B7BE6221CB}"/>
    <hyperlink ref="K240" location="A126299090R" display="A126299090R" xr:uid="{F99E0115-2738-4E6B-BD65-17C530ADA0C3}"/>
    <hyperlink ref="L240" location="A126287426K" display="A126287426K" xr:uid="{463E268C-9694-41DB-A590-3851AEB05B97}"/>
    <hyperlink ref="J241" location="A126275842X" display="A126275842X" xr:uid="{91662EC0-A5A9-45DC-8786-85C34BA7698E}"/>
    <hyperlink ref="K241" location="A126299170R" display="A126299170R" xr:uid="{8F0603A0-63CD-4B54-A14B-910FC923F8EC}"/>
    <hyperlink ref="L241" location="A126287506K" display="A126287506K" xr:uid="{24AFFFE0-6C9A-416A-9B35-C4CF09688794}"/>
    <hyperlink ref="J242" location="A126275654R" display="A126275654R" xr:uid="{4F3D8FEE-1DFC-4B0D-9499-4622D8CA1BD6}"/>
    <hyperlink ref="K242" location="A126298982C" display="A126298982C" xr:uid="{7ADADF0C-8047-4D58-BB9A-E932C6136422}"/>
    <hyperlink ref="L242" location="A126287318A" display="A126287318A" xr:uid="{0A97E405-F346-4717-A8D7-B3C060209207}"/>
    <hyperlink ref="J243" location="A126275794T" display="A126275794T" xr:uid="{37E1F41D-CB7D-43B0-901C-3A575BB98EA4}"/>
    <hyperlink ref="K243" location="A126299122W" display="A126299122W" xr:uid="{DCA629A4-8239-474B-893D-923CE16FEAD5}"/>
    <hyperlink ref="L243" location="A126287458C" display="A126287458C" xr:uid="{FB7A5C27-BA35-4456-9349-DC9D983D7CD5}"/>
    <hyperlink ref="J244" location="A126275798A" display="A126275798A" xr:uid="{82D834D0-16B6-43AF-B06C-008F1B1452A0}"/>
    <hyperlink ref="K244" location="A126299126F" display="A126299126F" xr:uid="{19DD2B51-768C-4B3F-87A8-E000CD5CE9DE}"/>
    <hyperlink ref="L244" location="A126287462V" display="A126287462V" xr:uid="{BD01CB6E-D066-46C7-91CA-1EBFFACC0C17}"/>
    <hyperlink ref="J245" location="A126275686J" display="A126275686J" xr:uid="{6BE5F422-C3C5-4314-9A7A-77E9E306250B}"/>
    <hyperlink ref="K245" location="A126299014L" display="A126299014L" xr:uid="{8DA34808-711E-4746-A7B5-E1042D5D9ECC}"/>
    <hyperlink ref="L245" location="A126287350A" display="A126287350A" xr:uid="{DBB43659-44F1-4C97-B58F-9F2E735B55C0}"/>
    <hyperlink ref="J246" location="A126275658X" display="A126275658X" xr:uid="{E056BA22-9206-4B5D-B6C8-C9FC3215762B}"/>
    <hyperlink ref="K246" location="A126298986L" display="A126298986L" xr:uid="{63E76B40-AE12-4D31-854B-4FA21DF5A8EC}"/>
    <hyperlink ref="L246" location="A126287322T" display="A126287322T" xr:uid="{FCF4B7AE-4493-4512-80E5-E5D07E1982DD}"/>
    <hyperlink ref="J247" location="A126275714F" display="A126275714F" xr:uid="{C0D07FAA-293E-4E9B-82E9-8FD84697646A}"/>
    <hyperlink ref="K247" location="A126299042W" display="A126299042W" xr:uid="{EEFD50AD-F839-4849-8750-EF86367E3449}"/>
    <hyperlink ref="L247" location="A126287378C" display="A126287378C" xr:uid="{AC7DB5E2-0FA6-4C76-8E7E-B62142BC614C}"/>
    <hyperlink ref="J248" location="A126275678J" display="A126275678J" xr:uid="{675C7046-2B22-4F04-9C92-690FB2F5AD7D}"/>
    <hyperlink ref="K248" location="A126299006L" display="A126299006L" xr:uid="{ECBCA82B-760D-4F76-92AF-E4F4E73C1D03}"/>
    <hyperlink ref="L248" location="A126287342A" display="A126287342A" xr:uid="{31DE76BA-F161-418E-93AA-2AE9653EE473}"/>
    <hyperlink ref="J250" location="A126275718R" display="A126275718R" xr:uid="{76B88783-A03E-4E5A-85A5-0C235CA770A6}"/>
    <hyperlink ref="K250" location="A126299046F" display="A126299046F" xr:uid="{6CE32CBE-A540-429E-A378-32DECB025523}"/>
    <hyperlink ref="L250" location="A126287382V" display="A126287382V" xr:uid="{CA80600D-290C-4C49-918A-A3FF978FF390}"/>
    <hyperlink ref="J251" location="A126275690X" display="A126275690X" xr:uid="{66B4F319-0A73-4C7D-AA99-0E40EAC5A849}"/>
    <hyperlink ref="K251" location="A126299018W" display="A126299018W" xr:uid="{137AEB30-BF42-41E3-8CD6-3B653F5BF933}"/>
    <hyperlink ref="L251" location="A126287354K" display="A126287354K" xr:uid="{C16BD3B6-5376-4733-B90B-6AA9F0266B32}"/>
    <hyperlink ref="J253" location="A126275722F" display="A126275722F" xr:uid="{58A89AE3-E469-442D-9160-D673497105BB}"/>
    <hyperlink ref="K253" location="A126299050W" display="A126299050W" xr:uid="{B15E2D24-00E9-496E-9CF6-451F03B2784A}"/>
    <hyperlink ref="L253" location="A126287386C" display="A126287386C" xr:uid="{B3166960-1A31-417D-B6FF-5352BA0FDBE1}"/>
    <hyperlink ref="J254" location="A126275766J" display="A126275766J" xr:uid="{324159CC-F83A-4502-BE0F-E8344C7A9DE1}"/>
    <hyperlink ref="K254" location="A126299094X" display="A126299094X" xr:uid="{37CBA06B-D1EE-4319-BCEF-C0742F60FAF7}"/>
    <hyperlink ref="L254" location="A126287430A" display="A126287430A" xr:uid="{3EE381C1-CB86-462F-97F7-30D037F6E0D0}"/>
    <hyperlink ref="J256" location="A126275726R" display="A126275726R" xr:uid="{A51DAC2E-6EA3-4FFA-91C3-9BEAFC7F60CE}"/>
    <hyperlink ref="K256" location="A126299054F" display="A126299054F" xr:uid="{A396BF68-E6B7-4ABA-B19A-4F682BC72777}"/>
    <hyperlink ref="L256" location="A126287390V" display="A126287390V" xr:uid="{2BFB8F35-B6C8-4A86-A6C2-6F0109B544D3}"/>
    <hyperlink ref="J257" location="A126275694J" display="A126275694J" xr:uid="{B3B4DBC2-934A-49A1-A157-0EA06F5C1A52}"/>
    <hyperlink ref="K257" location="A126299022L" display="A126299022L" xr:uid="{30BC9EE5-D7CB-484B-88FD-41DA64E20CB2}"/>
    <hyperlink ref="L257" location="A126287358V" display="A126287358V" xr:uid="{51D669DD-1619-43A3-85AC-3D3046276DC6}"/>
    <hyperlink ref="J258" location="A126275802F" display="A126275802F" xr:uid="{A6276135-68DE-471D-B917-1B79EAB2DD23}"/>
    <hyperlink ref="K258" location="A126299130W" display="A126299130W" xr:uid="{EC3E8FAF-F58E-4C30-848E-F63C88FECF72}"/>
    <hyperlink ref="L258" location="A126287466C" display="A126287466C" xr:uid="{97CE92A7-2ED1-4000-A52B-58DF9BC818BF}"/>
    <hyperlink ref="J259" location="A126275770X" display="A126275770X" xr:uid="{5B355DB6-C64C-42B3-8419-F07D422CBA1B}"/>
    <hyperlink ref="K259" location="A126299098J" display="A126299098J" xr:uid="{5E8A2324-BA11-4CEE-AB30-642FEC40FD4D}"/>
    <hyperlink ref="L259" location="A126287434K" display="A126287434K" xr:uid="{439198B4-23C7-4D3F-AE08-7D69B516D22E}"/>
    <hyperlink ref="J260" location="A126275774J" display="A126275774J" xr:uid="{453591A4-7145-474C-A52B-8E267D789B1E}"/>
    <hyperlink ref="K260" location="A126299102L" display="A126299102L" xr:uid="{4EB5F676-D0B5-4741-9D76-2008A255E3F8}"/>
    <hyperlink ref="L260" location="A126287438V" display="A126287438V" xr:uid="{5B06FF1C-71CA-40F4-A2BB-E69AEF192196}"/>
    <hyperlink ref="J231" location="A126275846J" display="A126275846J" xr:uid="{000ABED3-EE44-4B6F-8055-B9A2851BC48D}"/>
    <hyperlink ref="K231" location="A126299174X" display="A126299174X" xr:uid="{1EADB051-CE31-41B1-AD61-EC7977FEB715}"/>
    <hyperlink ref="L231" location="A126287510A" display="A126287510A" xr:uid="{97B29711-DCE9-448E-95FF-10B658253D5D}"/>
    <hyperlink ref="J264" location="A126275662R" display="A126275662R" xr:uid="{72F23478-F8F9-48D2-A7F6-7AEF656984E9}"/>
    <hyperlink ref="K264" location="A126298990C" display="A126298990C" xr:uid="{9B32B451-E05B-45D9-B494-02293168E11F}"/>
    <hyperlink ref="L264" location="A126287326A" display="A126287326A" xr:uid="{370871A2-0E43-4EE8-8AA4-DDFB799EC3B8}"/>
    <hyperlink ref="J265" location="A126275730F" display="A126275730F" xr:uid="{66E5C672-88B4-4C91-A0CF-DC9D83E18768}"/>
    <hyperlink ref="K265" location="A126299058R" display="A126299058R" xr:uid="{1D268665-1F78-4F37-B1F8-B78F030B0ED3}"/>
    <hyperlink ref="L265" location="A126287394C" display="A126287394C" xr:uid="{F6F8BE72-6270-40BB-86E9-FE07EE053033}"/>
    <hyperlink ref="J266" location="A126275682X" display="A126275682X" xr:uid="{2BFA89B5-6823-40A0-A3A1-E0F4A362B1ED}"/>
    <hyperlink ref="K266" location="A126299010C" display="A126299010C" xr:uid="{580C5FCD-AB95-462F-AE3E-C531BCDDC700}"/>
    <hyperlink ref="L266" location="A126287346K" display="A126287346K" xr:uid="{CB5D7454-58A9-4ECF-911E-B1055BEFD2B1}"/>
    <hyperlink ref="J267" location="A126275778T" display="A126275778T" xr:uid="{1ADE7268-CA78-4021-BA37-B2F396B27A96}"/>
    <hyperlink ref="K267" location="A126299106W" display="A126299106W" xr:uid="{CF0D9A29-01A6-4ED8-ABDE-88757E20DE76}"/>
    <hyperlink ref="L267" location="A126287442K" display="A126287442K" xr:uid="{3EA69004-C798-4546-811E-B84F4C60C3C8}"/>
    <hyperlink ref="J268" location="A126275782J" display="A126275782J" xr:uid="{7E8D0376-0367-43EC-81BF-239E632B1B0F}"/>
    <hyperlink ref="K268" location="A126299110L" display="A126299110L" xr:uid="{10DDC83E-75EB-4903-91DE-B03F10E4FB08}"/>
    <hyperlink ref="L268" location="A126287446V" display="A126287446V" xr:uid="{FE81DBDD-A09A-450E-9BD0-C225129FC697}"/>
    <hyperlink ref="J269" location="A126275698T" display="A126275698T" xr:uid="{FF966C40-2CA0-456B-A598-712157269C7A}"/>
    <hyperlink ref="K269" location="A126299026W" display="A126299026W" xr:uid="{3161C6F0-D413-427D-9E5E-0407ED2FFA8F}"/>
    <hyperlink ref="L269" location="A126287362K" display="A126287362K" xr:uid="{E9C6920D-03C4-4A68-9A48-4A888B257D68}"/>
    <hyperlink ref="J270" location="A126275666X" display="A126275666X" xr:uid="{1741E66F-419E-4702-8DA9-4767625E027E}"/>
    <hyperlink ref="K270" location="A126298994L" display="A126298994L" xr:uid="{174A096F-8AC5-4B0C-8D99-5013B140C2E0}"/>
    <hyperlink ref="L270" location="A126287330T" display="A126287330T" xr:uid="{6165462A-1DE4-49D9-BA98-D5CBC50FE01A}"/>
    <hyperlink ref="J271" location="A126275850X" display="A126275850X" xr:uid="{61FF8F6C-9A0F-4562-A1AB-C3A5997349FE}"/>
    <hyperlink ref="K271" location="A126299178J" display="A126299178J" xr:uid="{665A5F0B-A875-4484-9334-6A2DBB6550D4}"/>
    <hyperlink ref="L271" location="A126287514K" display="A126287514K" xr:uid="{52D39978-DCB2-41F2-B1D1-E696B0DAEEC2}"/>
    <hyperlink ref="J272" location="A126275734R" display="A126275734R" xr:uid="{DFD80EA9-F266-48AB-B321-2E733FAF1289}"/>
    <hyperlink ref="K272" location="A126299062F" display="A126299062F" xr:uid="{721C8B29-E183-4153-9596-06899E8B9334}"/>
    <hyperlink ref="L272" location="A126287398L" display="A126287398L" xr:uid="{BAB1B184-71C7-47BD-A449-B273D122E3DA}"/>
    <hyperlink ref="J273" location="A126275806R" display="A126275806R" xr:uid="{BDAF911F-7350-4FCE-BD15-082EEA7B8D22}"/>
    <hyperlink ref="K273" location="A126299134F" display="A126299134F" xr:uid="{FBEE580B-45F7-488F-BED7-6449CBE59F42}"/>
    <hyperlink ref="L273" location="A126287470V" display="A126287470V" xr:uid="{B1980C08-237D-4395-87C7-1DDA199D9A3A}"/>
    <hyperlink ref="M199" location="A126281642V" display="A126281642V" xr:uid="{94050BB4-17FD-4623-AAFD-B5CFA2A8942E}"/>
    <hyperlink ref="N199" location="A126304970T" display="A126304970T" xr:uid="{677B74EB-A76A-4427-9167-2A0AC71E4A1C}"/>
    <hyperlink ref="O199" location="A126293306F" display="A126293306F" xr:uid="{C121BEAE-4B63-4C9B-9F26-944E81962374}"/>
    <hyperlink ref="M205" location="A126281570V" display="A126281570V" xr:uid="{C7B28F0E-46AA-4911-8212-828735A683DC}"/>
    <hyperlink ref="N205" location="A126304898K" display="A126304898K" xr:uid="{0AB72B2A-A0CF-4783-831F-CB40B69BA12B}"/>
    <hyperlink ref="O205" location="A126293234F" display="A126293234F" xr:uid="{9EB1C7B8-F765-4071-8260-5B07689B967B}"/>
    <hyperlink ref="M209" location="A126281646C" display="A126281646C" xr:uid="{0AACDB9C-9BAC-4CF2-A659-DE6BF13B26B2}"/>
    <hyperlink ref="N209" location="A126304974A" display="A126304974A" xr:uid="{8898BCEC-DB29-4394-92F0-D21160F41061}"/>
    <hyperlink ref="O209" location="A126293310W" display="A126293310W" xr:uid="{8BE65422-B886-4FBB-B6A6-4607FE90AA7F}"/>
    <hyperlink ref="M210" location="A126281650V" display="A126281650V" xr:uid="{7084789F-E02C-4818-984C-CD768B6FE024}"/>
    <hyperlink ref="N210" location="A126304978K" display="A126304978K" xr:uid="{8A8427D8-782A-43FC-899A-C89E729446E5}"/>
    <hyperlink ref="O210" location="A126293314F" display="A126293314F" xr:uid="{DAE28D1D-1749-4B64-B028-CDB96EEC74A9}"/>
    <hyperlink ref="M212" location="A126281574C" display="A126281574C" xr:uid="{33138C52-63C9-4C51-9883-7D17A827B1BB}"/>
    <hyperlink ref="N212" location="A126304902R" display="A126304902R" xr:uid="{777E3481-3A9D-40A3-A0D9-05E668F635EE}"/>
    <hyperlink ref="O212" location="A126293238R" display="A126293238R" xr:uid="{944D897E-BF41-4274-B5F1-ECC7C2A0DFEE}"/>
    <hyperlink ref="M213" location="A126281578L" display="A126281578L" xr:uid="{31DFAB2E-BE02-4956-ADDF-B9DC590B6803}"/>
    <hyperlink ref="N213" location="A126304906X" display="A126304906X" xr:uid="{0393B2A2-00F1-4535-8CAD-62DD35DEF283}"/>
    <hyperlink ref="O213" location="A126293242F" display="A126293242F" xr:uid="{36EEDD70-DC7F-4988-A5C4-0FF7A2D602AC}"/>
    <hyperlink ref="M215" location="A126281618V" display="A126281618V" xr:uid="{FE19D711-69AE-4DAA-AEB2-D2145178F32D}"/>
    <hyperlink ref="N215" location="A126304946T" display="A126304946T" xr:uid="{42CC3113-E5EE-4CB8-807E-49250B38EC75}"/>
    <hyperlink ref="O215" location="A126293282X" display="A126293282X" xr:uid="{A9AA13C9-D026-4774-8E36-AD4ECE99A190}"/>
    <hyperlink ref="M216" location="A126281534K" display="A126281534K" xr:uid="{3154ACA9-AC9F-4C3C-B12C-784378B7D4D6}"/>
    <hyperlink ref="N216" location="A126304862J" display="A126304862J" xr:uid="{2B418C85-ABE0-41DC-B243-86FF122023CB}"/>
    <hyperlink ref="O216" location="A126293198J" display="A126293198J" xr:uid="{CB3F3168-3001-4F4F-8D67-FCD8B54DB052}"/>
    <hyperlink ref="M217" location="A126281654C" display="A126281654C" xr:uid="{2C48E6F1-E061-4775-AB61-674C9C4BBAEE}"/>
    <hyperlink ref="N217" location="A126304982A" display="A126304982A" xr:uid="{33FD9DAE-63D9-434A-BCC0-2217B8E38848}"/>
    <hyperlink ref="O217" location="A126293318R" display="A126293318R" xr:uid="{3F0B8E84-3F85-4110-A863-1A44C366AED9}"/>
    <hyperlink ref="M218" location="A126281622K" display="A126281622K" xr:uid="{E1E05D9B-C68B-44B5-824A-1D5C6AA85109}"/>
    <hyperlink ref="N218" location="A126304950J" display="A126304950J" xr:uid="{4CC02F30-DBBA-48FB-BA3B-8817154E3A3F}"/>
    <hyperlink ref="O218" location="A126293286J" display="A126293286J" xr:uid="{D0A91042-98AA-436B-85FB-55C9180719AA}"/>
    <hyperlink ref="M219" location="A126281666L" display="A126281666L" xr:uid="{CBF0C546-E569-4C13-B847-4B2C678E7DA1}"/>
    <hyperlink ref="N219" location="A126304994K" display="A126304994K" xr:uid="{B53BE5B4-F06C-44C4-B378-A66D6DE4B416}"/>
    <hyperlink ref="O219" location="A126293330F" display="A126293330F" xr:uid="{84CB8D74-F88E-4BC7-917F-EEEDCF0637F0}"/>
    <hyperlink ref="M220" location="A126281538V" display="A126281538V" xr:uid="{B8219954-BC73-4E4E-A21F-733E7597DB33}"/>
    <hyperlink ref="N220" location="A126304866T" display="A126304866T" xr:uid="{983529C2-B971-4050-B84F-A4EA3405E724}"/>
    <hyperlink ref="O220" location="A126293202L" display="A126293202L" xr:uid="{7C9D44B0-5429-4FBE-88BA-4DBFE4EC8F59}"/>
    <hyperlink ref="M221" location="A126281474V" display="A126281474V" xr:uid="{9DD1B918-EF91-4223-AE10-84AB15BE6FB6}"/>
    <hyperlink ref="N221" location="A126304802F" display="A126304802F" xr:uid="{710D569E-0DBD-41F3-AE51-286C1CEF3CFE}"/>
    <hyperlink ref="O221" location="A126293138F" display="A126293138F" xr:uid="{67641441-FE9C-4C35-8108-E06F3514285D}"/>
    <hyperlink ref="M222" location="A126281502T" display="A126281502T" xr:uid="{19307610-4B4D-4A25-B9D7-F239D81D625B}"/>
    <hyperlink ref="N222" location="A126304830R" display="A126304830R" xr:uid="{12B882CB-B3F9-4087-ADD6-B77D685A48B2}"/>
    <hyperlink ref="O222" location="A126293166R" display="A126293166R" xr:uid="{305259C4-10ED-41BE-B081-BC30570C7EA1}"/>
    <hyperlink ref="M223" location="A126281582C" display="A126281582C" xr:uid="{6EDA47A7-05B8-48CC-9685-6F0B30A6E717}"/>
    <hyperlink ref="N223" location="A126304910R" display="A126304910R" xr:uid="{F96C5F1B-42CD-4FC4-8089-857A8E3AED42}"/>
    <hyperlink ref="O223" location="A126293246R" display="A126293246R" xr:uid="{4E5EDDE2-B0EE-467B-94BE-C50E1F746191}"/>
    <hyperlink ref="M225" location="A126281506A" display="A126281506A" xr:uid="{7B330BE7-56DC-457C-BB31-08DDC03B18EE}"/>
    <hyperlink ref="N225" location="A126304834X" display="A126304834X" xr:uid="{AC415BFB-32E4-4492-83C9-5B3264F9D732}"/>
    <hyperlink ref="O225" location="A126293170F" display="A126293170F" xr:uid="{0CDDD2AF-E901-45A5-8898-FF05680F7CED}"/>
    <hyperlink ref="M226" location="A126281586L" display="A126281586L" xr:uid="{6A25A30E-D630-4D1F-8097-9F83BB476A10}"/>
    <hyperlink ref="N226" location="A126304914X" display="A126304914X" xr:uid="{53D13E2C-CD96-4889-AC5B-3BCFFAA99A14}"/>
    <hyperlink ref="O226" location="A126293250F" display="A126293250F" xr:uid="{7FAE6382-461E-4D03-AB67-C8927C65D9AD}"/>
    <hyperlink ref="M204" location="A126281590C" display="A126281590C" xr:uid="{DB79AD33-3C0B-4D9C-BA18-E51D718297B7}"/>
    <hyperlink ref="N204" location="A126304918J" display="A126304918J" xr:uid="{9E2F0B22-A7AD-4779-B338-C14A2033F849}"/>
    <hyperlink ref="O204" location="A126293254R" display="A126293254R" xr:uid="{8FBF1162-6361-4095-9A19-D45A4F82F565}"/>
    <hyperlink ref="M200" location="A126281670C" display="A126281670C" xr:uid="{6612EDA6-B643-4D9C-82B2-2CF657682B5B}"/>
    <hyperlink ref="N200" location="A126304998V" display="A126304998V" xr:uid="{61F903F7-26D3-4AA0-B78B-A1B60C2C0813}"/>
    <hyperlink ref="O200" location="A126293334R" display="A126293334R" xr:uid="{C0ECC240-764C-4315-AC3A-22400950F061}"/>
    <hyperlink ref="M230" location="A126281478C" display="A126281478C" xr:uid="{EF8694EF-819A-4F5D-B314-56A1DD085CA8}"/>
    <hyperlink ref="N230" location="A126304806R" display="A126304806R" xr:uid="{F9FCC979-093C-482C-981F-514030F85116}"/>
    <hyperlink ref="O230" location="A126293142W" display="A126293142W" xr:uid="{04DF9237-C9F9-47E2-A2C5-19B6288AFAB4}"/>
    <hyperlink ref="M235" location="A126281658L" display="A126281658L" xr:uid="{F2BFE940-BD0D-4CE2-AEC8-B9CD9E0C65C0}"/>
    <hyperlink ref="N235" location="A126304986K" display="A126304986K" xr:uid="{5902C6EA-12AF-4BF3-8708-2B3AD5BD3A85}"/>
    <hyperlink ref="O235" location="A126293322F" display="A126293322F" xr:uid="{E5A855A6-AC38-4703-B05E-4F84CD931503}"/>
    <hyperlink ref="M236" location="A126281662C" display="A126281662C" xr:uid="{E1D1BE15-E2C8-450B-BF5D-0179A7C1D0F2}"/>
    <hyperlink ref="N236" location="A126304990A" display="A126304990A" xr:uid="{CD496A2B-A3A2-41EC-905B-C88C4B79B3D6}"/>
    <hyperlink ref="O236" location="A126293326R" display="A126293326R" xr:uid="{8CA07CC1-7008-4710-8757-2D505A618362}"/>
    <hyperlink ref="M237" location="A126281482V" display="A126281482V" xr:uid="{9AEC9BDC-3F73-4103-BDFC-A8E845818C4E}"/>
    <hyperlink ref="N237" location="A126304810F" display="A126304810F" xr:uid="{6D5651BD-9052-455B-ACF8-41013A9585C1}"/>
    <hyperlink ref="O237" location="A126293146F" display="A126293146F" xr:uid="{1B985D6A-968D-4854-9B45-21B6383C3B68}"/>
    <hyperlink ref="M239" location="A126281542K" display="A126281542K" xr:uid="{5D7C4FE4-1354-4233-99F1-3909E9638059}"/>
    <hyperlink ref="N239" location="A126304870J" display="A126304870J" xr:uid="{F2AA56FE-CADE-48F9-84A4-6790944DC035}"/>
    <hyperlink ref="O239" location="A126293206W" display="A126293206W" xr:uid="{D68EF957-071F-4836-9718-2EA6B4C5F8EE}"/>
    <hyperlink ref="M240" location="A126281594L" display="A126281594L" xr:uid="{F56D0384-0DA2-4556-A8C2-D74B9E935B32}"/>
    <hyperlink ref="N240" location="A126304922X" display="A126304922X" xr:uid="{F8AC6C58-9C9A-401E-92CC-61D2001A120D}"/>
    <hyperlink ref="O240" location="A126293258X" display="A126293258X" xr:uid="{5C0AE6BC-7C6F-4D08-9DC3-1166D5AAA3BD}"/>
    <hyperlink ref="M241" location="A126281674L" display="A126281674L" xr:uid="{90EDE19B-A10B-4A78-8C99-F27277074C58}"/>
    <hyperlink ref="N241" location="A126305002A" display="A126305002A" xr:uid="{EA15EA01-33A8-42D5-ACF1-2B3AAC634793}"/>
    <hyperlink ref="O241" location="A126293338X" display="A126293338X" xr:uid="{EBA0917C-5466-420F-9E1D-5A9188FFFE3F}"/>
    <hyperlink ref="M242" location="A126281486C" display="A126281486C" xr:uid="{2956FCB7-1183-4602-8533-26801F08DA6D}"/>
    <hyperlink ref="N242" location="A126304814R" display="A126304814R" xr:uid="{65630B28-E13E-4F32-A8A1-1662FE97C335}"/>
    <hyperlink ref="O242" location="A126293150W" display="A126293150W" xr:uid="{B8706376-968C-43B2-B573-6F8BCDCE819D}"/>
    <hyperlink ref="M243" location="A126281626V" display="A126281626V" xr:uid="{C92775CE-FE33-429E-B7C5-BF7C54AFA4F4}"/>
    <hyperlink ref="N243" location="A126304954T" display="A126304954T" xr:uid="{88205460-CDDB-46A1-A331-84DCB451E583}"/>
    <hyperlink ref="O243" location="A126293290X" display="A126293290X" xr:uid="{BEC1658B-8F34-4EB7-8919-808C70C8812A}"/>
    <hyperlink ref="M244" location="A126281630K" display="A126281630K" xr:uid="{4D6779D8-C406-4EBC-958C-9D6AB771D086}"/>
    <hyperlink ref="N244" location="A126304958A" display="A126304958A" xr:uid="{9EF3F8F4-8168-49C1-8E3E-D22063D8D797}"/>
    <hyperlink ref="O244" location="A126293294J" display="A126293294J" xr:uid="{1276BD5F-C4A8-4268-9C6B-52D6F32C5A97}"/>
    <hyperlink ref="M245" location="A126281518K" display="A126281518K" xr:uid="{0F769E8B-1AE3-4192-A0D2-9D953758F7AA}"/>
    <hyperlink ref="N245" location="A126304846J" display="A126304846J" xr:uid="{91A44980-9EDC-453C-81A9-9DFD4F8CA865}"/>
    <hyperlink ref="O245" location="A126293182R" display="A126293182R" xr:uid="{96AF12B5-3EBA-46BD-9CB0-AC4F6C95A149}"/>
    <hyperlink ref="M246" location="A126281490V" display="A126281490V" xr:uid="{4825BCEB-FEC9-45A0-9085-7061E86E8C00}"/>
    <hyperlink ref="N246" location="A126304818X" display="A126304818X" xr:uid="{E4ED8DC1-A084-4F08-A89F-66001AA7377A}"/>
    <hyperlink ref="O246" location="A126293154F" display="A126293154F" xr:uid="{1BDD2648-CA57-4BE5-BA9B-5D91C345F49E}"/>
    <hyperlink ref="M247" location="A126281546V" display="A126281546V" xr:uid="{8BBDD17A-B3E1-41A6-BC22-9B625A0B931A}"/>
    <hyperlink ref="N247" location="A126304874T" display="A126304874T" xr:uid="{D701B97D-ABB4-47C0-B9AD-65A85B90609C}"/>
    <hyperlink ref="O247" location="A126293210L" display="A126293210L" xr:uid="{B9803BE9-F541-4317-93C4-0354AA44C7DC}"/>
    <hyperlink ref="M248" location="A126281510T" display="A126281510T" xr:uid="{24F198EE-4F24-4C54-AEBE-6DB9F40292B3}"/>
    <hyperlink ref="N248" location="A126304838J" display="A126304838J" xr:uid="{8AFDA50C-17EF-4D84-BEAF-352C69FBBE88}"/>
    <hyperlink ref="O248" location="A126293174R" display="A126293174R" xr:uid="{2AC68453-1773-416B-B454-8221425FE14F}"/>
    <hyperlink ref="M250" location="A126281550K" display="A126281550K" xr:uid="{1B71AD16-BAAD-4401-9CBE-900DB5068D20}"/>
    <hyperlink ref="N250" location="A126304878A" display="A126304878A" xr:uid="{CDC35F91-F712-42CE-94B8-684585E1A841}"/>
    <hyperlink ref="O250" location="A126293214W" display="A126293214W" xr:uid="{D80EB4C9-A211-4411-91FD-2B2DC1E1BB25}"/>
    <hyperlink ref="M251" location="A126281522A" display="A126281522A" xr:uid="{65652270-A63B-47FA-8316-B82B722775B2}"/>
    <hyperlink ref="N251" location="A126304850X" display="A126304850X" xr:uid="{10A6C391-5DAC-4604-8020-5C4159F8BDA8}"/>
    <hyperlink ref="O251" location="A126293186X" display="A126293186X" xr:uid="{C6F679E4-951F-41A2-92D2-86B57F39505D}"/>
    <hyperlink ref="M253" location="A126281554V" display="A126281554V" xr:uid="{94EC59E0-4A1E-4671-BFED-1129E966A86E}"/>
    <hyperlink ref="N253" location="A126304882T" display="A126304882T" xr:uid="{AA8BD17F-96DA-4944-8736-9B0C7B8FC5AB}"/>
    <hyperlink ref="O253" location="A126293218F" display="A126293218F" xr:uid="{78D19CEB-BC5A-4D5C-800D-0A2EF15B8F7D}"/>
    <hyperlink ref="M254" location="A126281598W" display="A126281598W" xr:uid="{F32A8E72-1EFE-4629-BE59-610956DF5A39}"/>
    <hyperlink ref="N254" location="A126304926J" display="A126304926J" xr:uid="{C97EC48A-C43F-4CDF-9C59-739D4C8956AB}"/>
    <hyperlink ref="O254" location="A126293262R" display="A126293262R" xr:uid="{7D4DB9DF-83A0-4BEB-B79B-7BD02449D01F}"/>
    <hyperlink ref="M256" location="A126281558C" display="A126281558C" xr:uid="{2F58D5F6-91B4-42D2-9984-DE56CA254B65}"/>
    <hyperlink ref="N256" location="A126304886A" display="A126304886A" xr:uid="{6BF67902-E527-4C18-9E79-497FA9E648D2}"/>
    <hyperlink ref="O256" location="A126293222W" display="A126293222W" xr:uid="{F266703B-252B-41C8-A6D6-B33E562BA5ED}"/>
    <hyperlink ref="M257" location="A126281526K" display="A126281526K" xr:uid="{E0512E23-1B07-4251-81D3-1D6E406871A7}"/>
    <hyperlink ref="N257" location="A126304854J" display="A126304854J" xr:uid="{93C2D670-3869-47D6-9C21-F99D2E803A43}"/>
    <hyperlink ref="O257" location="A126293190R" display="A126293190R" xr:uid="{0911909C-C74D-46A2-827B-603032BF451A}"/>
    <hyperlink ref="M258" location="A126281634V" display="A126281634V" xr:uid="{E18BDC9B-B311-4103-8429-99869150B925}"/>
    <hyperlink ref="N258" location="A126304962T" display="A126304962T" xr:uid="{ED2D9339-49F4-4604-806B-7204563A5EB6}"/>
    <hyperlink ref="O258" location="A126293298T" display="A126293298T" xr:uid="{F00CA351-B2DE-4D13-B12E-F5FAC4D6A0CB}"/>
    <hyperlink ref="M259" location="A126281602A" display="A126281602A" xr:uid="{7318C8C8-3CF5-4B97-A037-826E148D2A04}"/>
    <hyperlink ref="N259" location="A126304930X" display="A126304930X" xr:uid="{0C172C3B-B31D-4875-A5CD-56017D25E596}"/>
    <hyperlink ref="O259" location="A126293266X" display="A126293266X" xr:uid="{C36EC47C-FBF8-47E9-8111-AA5975D98C2A}"/>
    <hyperlink ref="M260" location="A126281606K" display="A126281606K" xr:uid="{C4CA3A28-FA12-44E2-A2C9-ADC8F7411063}"/>
    <hyperlink ref="N260" location="A126304934J" display="A126304934J" xr:uid="{AA3B0087-4377-41C5-9193-FB0A7512E1AB}"/>
    <hyperlink ref="O260" location="A126293270R" display="A126293270R" xr:uid="{2BA21BD1-FC17-43BE-8EA8-2974F97E51E9}"/>
    <hyperlink ref="M231" location="A126281678W" display="A126281678W" xr:uid="{3DC5E246-174A-42E9-8201-2E0CBBB5C828}"/>
    <hyperlink ref="N231" location="A126305006K" display="A126305006K" xr:uid="{897CFD34-DAE8-42AF-B455-B2ABE13D3A38}"/>
    <hyperlink ref="O231" location="A126293342R" display="A126293342R" xr:uid="{481E951C-20D4-4EC1-9A9E-1F9E1EA56065}"/>
    <hyperlink ref="M264" location="A126281494C" display="A126281494C" xr:uid="{91BE4F13-2EF9-4E37-84D6-B53EE89B59EA}"/>
    <hyperlink ref="N264" location="A126304822R" display="A126304822R" xr:uid="{043FB754-D52A-4F98-979C-9BEC6A545ECC}"/>
    <hyperlink ref="O264" location="A126293158R" display="A126293158R" xr:uid="{0EEE6A2E-4F29-4783-9BD7-D08984C57185}"/>
    <hyperlink ref="M265" location="A126281562V" display="A126281562V" xr:uid="{B286E395-A764-4FBF-AC3F-A11FFAED4C3A}"/>
    <hyperlink ref="N265" location="A126304890T" display="A126304890T" xr:uid="{20454E6A-B280-43D9-8011-55E63B292AEA}"/>
    <hyperlink ref="O265" location="A126293226F" display="A126293226F" xr:uid="{FEF6E748-751C-4317-A093-EFC1C081A1B4}"/>
    <hyperlink ref="M266" location="A126281514A" display="A126281514A" xr:uid="{4D99FCED-2D11-4108-8306-56BD3237B7A5}"/>
    <hyperlink ref="N266" location="A126304842X" display="A126304842X" xr:uid="{75C6056F-1573-491E-8577-1E8375570AAC}"/>
    <hyperlink ref="O266" location="A126293178X" display="A126293178X" xr:uid="{69121563-0984-4EA2-9B0B-36C79B00928A}"/>
    <hyperlink ref="M267" location="A126281610A" display="A126281610A" xr:uid="{008FA6B5-4534-4C7C-9FA3-30775EBD5960}"/>
    <hyperlink ref="N267" location="A126304938T" display="A126304938T" xr:uid="{F774C437-B009-4BB5-A819-7D400A1B0091}"/>
    <hyperlink ref="O267" location="A126293274X" display="A126293274X" xr:uid="{6646AD26-A6A8-458B-A95F-5F0ADC7334C6}"/>
    <hyperlink ref="M268" location="A126281614K" display="A126281614K" xr:uid="{ACCC8A6E-BA08-4F10-8D7B-24AA31094BCC}"/>
    <hyperlink ref="N268" location="A126304942J" display="A126304942J" xr:uid="{37BEF4A1-6800-468F-A39F-07A3B5A986B2}"/>
    <hyperlink ref="O268" location="A126293278J" display="A126293278J" xr:uid="{D67ED4C3-321C-48B5-99E8-90B82760BF1F}"/>
    <hyperlink ref="M269" location="A126281530A" display="A126281530A" xr:uid="{4299571E-D848-4399-A8CE-F6B5C4B37413}"/>
    <hyperlink ref="N269" location="A126304858T" display="A126304858T" xr:uid="{A72C43D8-E554-4695-9808-364843EB9E4F}"/>
    <hyperlink ref="O269" location="A126293194X" display="A126293194X" xr:uid="{CA2F6D9E-4A9F-4BDD-A720-BC98C6D1BA75}"/>
    <hyperlink ref="M270" location="A126281498L" display="A126281498L" xr:uid="{3FEF4453-E1D7-4B09-8BAF-59C007DC2895}"/>
    <hyperlink ref="N270" location="A126304826X" display="A126304826X" xr:uid="{182A154A-C9B1-4A04-9127-C33B7F477281}"/>
    <hyperlink ref="O270" location="A126293162F" display="A126293162F" xr:uid="{C77234C1-D27B-4FC5-9C5E-A028C5F5BA7F}"/>
    <hyperlink ref="M271" location="A126281682L" display="A126281682L" xr:uid="{20E1F092-8847-4BA8-ADE6-5EBFF44AC5C0}"/>
    <hyperlink ref="N271" location="A126305010A" display="A126305010A" xr:uid="{82BCF9D6-0B67-4324-9031-804C81A6ADBC}"/>
    <hyperlink ref="O271" location="A126293346X" display="A126293346X" xr:uid="{79964D6C-7385-43A3-AC87-8F137D7AF749}"/>
    <hyperlink ref="M272" location="A126281566C" display="A126281566C" xr:uid="{EB5A07B2-1335-4468-826B-A4D344A21650}"/>
    <hyperlink ref="N272" location="A126304894A" display="A126304894A" xr:uid="{05BA0662-DD8C-4D21-BB77-1E1C9EF15FDE}"/>
    <hyperlink ref="O272" location="A126293230W" display="A126293230W" xr:uid="{DD73F24B-D513-471D-BC86-8251CCD856DA}"/>
    <hyperlink ref="M273" location="A126281638C" display="A126281638C" xr:uid="{24FA8F02-1051-4D34-9406-04AC0F7508C1}"/>
    <hyperlink ref="N273" location="A126304966A" display="A126304966A" xr:uid="{A82A8F23-546D-4DDC-950A-8F4B53903F67}"/>
    <hyperlink ref="O273" location="A126293302W" display="A126293302W" xr:uid="{F9C600AD-F2B7-4303-98F5-28EFE165FEBD}"/>
    <hyperlink ref="P199" location="A126283586X" display="A126283586X" xr:uid="{E91AE1AE-3C22-4D1E-82FE-62C05EFEC6FF}"/>
    <hyperlink ref="Q199" location="A126306914K" display="A126306914K" xr:uid="{5E1D18AF-459F-48D7-B0BD-D4DC59C61992}"/>
    <hyperlink ref="R199" location="A126295250T" display="A126295250T" xr:uid="{1EF45578-CFED-45F1-A853-47DE629CB6CA}"/>
    <hyperlink ref="P205" location="A126283514L" display="A126283514L" xr:uid="{CBE181C9-31AA-4BCA-9D11-37DC66245843}"/>
    <hyperlink ref="Q205" location="A126306842K" display="A126306842K" xr:uid="{040B21B6-6CB3-4E2F-B73A-1D487C4F000F}"/>
    <hyperlink ref="R205" location="A126295178K" display="A126295178K" xr:uid="{8AC3E03F-3F32-4D48-8F12-9E815B8D5AA6}"/>
    <hyperlink ref="P209" location="A126283590R" display="A126283590R" xr:uid="{079E84F2-184F-437D-8112-6378CC393237}"/>
    <hyperlink ref="Q209" location="A126306918V" display="A126306918V" xr:uid="{2AF8CD1D-8124-4F50-85BC-A369B71311BF}"/>
    <hyperlink ref="R209" location="A126295254A" display="A126295254A" xr:uid="{E0291068-1A96-4D5C-97A1-E0209C650134}"/>
    <hyperlink ref="P210" location="A126283594X" display="A126283594X" xr:uid="{9AD0894A-3479-4AF4-B212-0FD8B5BCCF85}"/>
    <hyperlink ref="Q210" location="A126306922K" display="A126306922K" xr:uid="{89B85BF5-E213-4F7F-91BC-2A003082F58E}"/>
    <hyperlink ref="R210" location="A126295258K" display="A126295258K" xr:uid="{13BAA080-08B8-4593-BE12-79D6C6417B39}"/>
    <hyperlink ref="P212" location="A126283518W" display="A126283518W" xr:uid="{07010BDA-A9FE-4643-96C0-E79CEE250DFC}"/>
    <hyperlink ref="Q212" location="A126306846V" display="A126306846V" xr:uid="{0398619B-D34C-460F-9068-B9D31BD9A625}"/>
    <hyperlink ref="R212" location="A126295182A" display="A126295182A" xr:uid="{4BB1B49F-6F56-41A4-9E82-26822D3BB79A}"/>
    <hyperlink ref="P213" location="A126283522L" display="A126283522L" xr:uid="{8114AFA8-FB53-4D9C-87CA-3419F724406B}"/>
    <hyperlink ref="Q213" location="A126306850K" display="A126306850K" xr:uid="{187BE14B-1A73-4631-BE8C-C66127897249}"/>
    <hyperlink ref="R213" location="A126295186K" display="A126295186K" xr:uid="{A1DEC870-0CF1-4B3C-A578-8609DB6346DF}"/>
    <hyperlink ref="P215" location="A126283562F" display="A126283562F" xr:uid="{617891CB-58CD-441D-9861-8786AAF7B3BE}"/>
    <hyperlink ref="Q215" location="A126306890C" display="A126306890C" xr:uid="{3B28A40C-6F68-4AA4-A6A8-CAE5D0FB24A4}"/>
    <hyperlink ref="R215" location="A126295226T" display="A126295226T" xr:uid="{BD6B0823-B586-4405-BEEA-199DE9B2E0D6}"/>
    <hyperlink ref="P216" location="A126283478R" display="A126283478R" xr:uid="{54B4162E-7CE8-429E-837F-67AE61864BC2}"/>
    <hyperlink ref="Q216" location="A126306806A" display="A126306806A" xr:uid="{843DCB7E-F0F7-45B3-8826-DF8EF9C1D8EE}"/>
    <hyperlink ref="R216" location="A126295142J" display="A126295142J" xr:uid="{DC3E5065-1EE7-4BC0-A6FB-3AA854F4976C}"/>
    <hyperlink ref="P217" location="A126283598J" display="A126283598J" xr:uid="{C42D11F9-7810-4837-8F4C-0C4093ABE4C2}"/>
    <hyperlink ref="Q217" location="A126306926V" display="A126306926V" xr:uid="{72F06AE2-9E4C-4EE3-904C-011C88FE206E}"/>
    <hyperlink ref="R217" location="A126295262A" display="A126295262A" xr:uid="{E2F772DA-F442-4630-84FD-6B2916031911}"/>
    <hyperlink ref="P218" location="A126283566R" display="A126283566R" xr:uid="{53D33993-C516-4530-A3AB-F3E648838846}"/>
    <hyperlink ref="Q218" location="A126306894L" display="A126306894L" xr:uid="{063C7052-501E-44D4-8324-FE32F66F402B}"/>
    <hyperlink ref="R218" location="A126295230J" display="A126295230J" xr:uid="{488FB21C-E3B0-490C-9270-FBF0148FEBC0}"/>
    <hyperlink ref="P219" location="A126283610L" display="A126283610L" xr:uid="{998F6E11-82B1-4A32-BA22-617105196718}"/>
    <hyperlink ref="Q219" location="A126306938C" display="A126306938C" xr:uid="{1B98D7B3-1B38-4BB1-AF7B-1FE475AB9165}"/>
    <hyperlink ref="R219" location="A126295274K" display="A126295274K" xr:uid="{A74423C7-4A2C-4953-832D-69C5A11D7E40}"/>
    <hyperlink ref="P220" location="A126283482F" display="A126283482F" xr:uid="{E4F26FB9-52B7-486B-893F-85CA98322B88}"/>
    <hyperlink ref="Q220" location="A126306810T" display="A126306810T" xr:uid="{8B1333DC-EE28-4620-BC0A-17399DD21D3B}"/>
    <hyperlink ref="R220" location="A126295146T" display="A126295146T" xr:uid="{31EF2D26-58AC-447C-B163-D9D2D8955330}"/>
    <hyperlink ref="P221" location="A126283418L" display="A126283418L" xr:uid="{5B569A81-E351-42B8-AFB9-9BA49E1D7353}"/>
    <hyperlink ref="Q221" location="A126306746K" display="A126306746K" xr:uid="{0621A63F-CD51-484D-BBF6-9D1DF5A0C7C3}"/>
    <hyperlink ref="R221" location="A126295082T" display="A126295082T" xr:uid="{E127E40C-F818-4CA9-85E7-768503CDC08B}"/>
    <hyperlink ref="P222" location="A126283446W" display="A126283446W" xr:uid="{9DAA25B0-682B-4815-A317-77ED0E3BF3ED}"/>
    <hyperlink ref="Q222" location="A126306774V" display="A126306774V" xr:uid="{79E4B2AD-FEF9-4D29-A310-89B7C3B5AAEF}"/>
    <hyperlink ref="R222" location="A126295110R" display="A126295110R" xr:uid="{2DD81710-561A-41D3-88C9-DEBFFAFC73E7}"/>
    <hyperlink ref="P223" location="A126283526W" display="A126283526W" xr:uid="{E1C54758-60C3-454B-BE53-C96802098FC6}"/>
    <hyperlink ref="Q223" location="A126306854V" display="A126306854V" xr:uid="{FA814B5E-8FB4-4901-A533-BB1E04ABA890}"/>
    <hyperlink ref="R223" location="A126295190A" display="A126295190A" xr:uid="{88658216-C5D6-44E8-AAC2-47EA545C9EAF}"/>
    <hyperlink ref="P225" location="A126283450L" display="A126283450L" xr:uid="{5DB6686C-4A01-4199-BE1A-5E28D423F784}"/>
    <hyperlink ref="Q225" location="A126306778C" display="A126306778C" xr:uid="{049C6FF8-924A-4E00-9305-6ED7B64752E7}"/>
    <hyperlink ref="R225" location="A126295114X" display="A126295114X" xr:uid="{38A13A58-9C6A-49EB-BE75-A50FF712A9CC}"/>
    <hyperlink ref="P226" location="A126283530L" display="A126283530L" xr:uid="{F173275B-04AF-45C5-8778-458204AD27C2}"/>
    <hyperlink ref="Q226" location="A126306858C" display="A126306858C" xr:uid="{C6FD7AF9-B262-417D-9912-ACDF8B01DFED}"/>
    <hyperlink ref="R226" location="A126295194K" display="A126295194K" xr:uid="{8CED4DFF-3947-44F6-9BAA-65E37C911C4A}"/>
    <hyperlink ref="P204" location="A126283534W" display="A126283534W" xr:uid="{7DE6F289-1C32-4E3C-82F2-073A685C863E}"/>
    <hyperlink ref="Q204" location="A126306862V" display="A126306862V" xr:uid="{C198414D-FAF5-4165-AE81-C51B560C5B9C}"/>
    <hyperlink ref="R204" location="A126295198V" display="A126295198V" xr:uid="{6F1EA7C2-3C02-43BA-8E4E-EC4B8B09EF1A}"/>
    <hyperlink ref="P200" location="A126283614W" display="A126283614W" xr:uid="{6211FDF6-39AA-4532-94A4-70DC48FD735A}"/>
    <hyperlink ref="Q200" location="A126306942V" display="A126306942V" xr:uid="{83FF2398-BF7D-476D-905A-010D80333187}"/>
    <hyperlink ref="R200" location="A126295278V" display="A126295278V" xr:uid="{B710F51D-9EE6-4FFC-A34F-57C8EEEBF1A6}"/>
    <hyperlink ref="P230" location="A126283422C" display="A126283422C" xr:uid="{B72E44D8-2716-4043-8359-734D1C2703BF}"/>
    <hyperlink ref="Q230" location="A126306750A" display="A126306750A" xr:uid="{3C1ECF7F-DA15-4FEF-AA51-518E4AE0C891}"/>
    <hyperlink ref="R230" location="A126295086A" display="A126295086A" xr:uid="{62E59381-91A3-4F74-ACE1-3D0F9E36A62F}"/>
    <hyperlink ref="P235" location="A126283602L" display="A126283602L" xr:uid="{9DCB5AB1-B25D-4C92-833D-4B3A58F5A7EA}"/>
    <hyperlink ref="Q235" location="A126306930K" display="A126306930K" xr:uid="{A0B1EF65-462C-4E9B-961C-26620D636094}"/>
    <hyperlink ref="R235" location="A126295266K" display="A126295266K" xr:uid="{EC427A6C-957F-47AD-AFAF-8D6E5FD9EA93}"/>
    <hyperlink ref="P236" location="A126283606W" display="A126283606W" xr:uid="{DD264840-0EF4-4EC5-937B-D3CC77753CB9}"/>
    <hyperlink ref="Q236" location="A126306934V" display="A126306934V" xr:uid="{72047B51-24C0-4B9D-83EF-A319198A128D}"/>
    <hyperlink ref="R236" location="A126295270A" display="A126295270A" xr:uid="{F17E2857-2315-4B1F-AA00-F3F8D63EC51B}"/>
    <hyperlink ref="P237" location="A126283426L" display="A126283426L" xr:uid="{4EE78776-5058-497A-979A-86294D7D2DD3}"/>
    <hyperlink ref="Q237" location="A126306754K" display="A126306754K" xr:uid="{8F2D2092-08F3-49CD-AF9D-3DC19CB62329}"/>
    <hyperlink ref="R237" location="A126295090T" display="A126295090T" xr:uid="{203EC7BE-A93C-4594-94B8-1EDF36EB0651}"/>
    <hyperlink ref="P239" location="A126283486R" display="A126283486R" xr:uid="{5170CF4F-34C9-4F22-8280-3D5AF6EF6EC6}"/>
    <hyperlink ref="Q239" location="A126306814A" display="A126306814A" xr:uid="{7C15D75C-BAC5-4CAD-8514-B18479A35DF4}"/>
    <hyperlink ref="R239" location="A126295150J" display="A126295150J" xr:uid="{7103E7CB-ADB9-48DE-97D8-EEB2495B96F0}"/>
    <hyperlink ref="P240" location="A126283538F" display="A126283538F" xr:uid="{BB005148-7275-49B7-88B7-F141EC37D852}"/>
    <hyperlink ref="Q240" location="A126306866C" display="A126306866C" xr:uid="{DEB82936-2AF8-41E0-A2F5-45A25D3B6B67}"/>
    <hyperlink ref="R240" location="A126295202X" display="A126295202X" xr:uid="{5A22D3ED-7F02-4D13-A83E-9DB69134E335}"/>
    <hyperlink ref="P241" location="A126283618F" display="A126283618F" xr:uid="{28F84453-ABC1-4AED-9691-D6790A7083D2}"/>
    <hyperlink ref="Q241" location="A126306946C" display="A126306946C" xr:uid="{457E7735-1AC5-4C50-AEA6-29ED35C8F91D}"/>
    <hyperlink ref="R241" location="A126295282K" display="A126295282K" xr:uid="{ED0ECDE1-EF1D-4C0E-B0E8-AB82AD9AD221}"/>
    <hyperlink ref="P242" location="A126283430C" display="A126283430C" xr:uid="{99C801BB-8971-4D96-9E48-B43BE57155C2}"/>
    <hyperlink ref="Q242" location="A126306758V" display="A126306758V" xr:uid="{AC404ECE-B3BC-4D5C-9DEC-33DEB5C0E94D}"/>
    <hyperlink ref="R242" location="A126295094A" display="A126295094A" xr:uid="{DD9237B3-FD04-46BA-9A1D-9CC7EDE003ED}"/>
    <hyperlink ref="P243" location="A126283570F" display="A126283570F" xr:uid="{69C7A526-B2C4-452B-857F-E57DC0ABE711}"/>
    <hyperlink ref="Q243" location="A126306898W" display="A126306898W" xr:uid="{F1E2F11D-9EA2-44BC-B451-989B35F57450}"/>
    <hyperlink ref="R243" location="A126295234T" display="A126295234T" xr:uid="{91269033-798D-43AF-83CE-2A2137963F45}"/>
    <hyperlink ref="P244" location="A126283574R" display="A126283574R" xr:uid="{5FB74E6D-49A0-45B1-A5D2-104B44B90BF5}"/>
    <hyperlink ref="Q244" location="A126306902A" display="A126306902A" xr:uid="{6361D7DD-9B87-4C95-B4CB-15D7C67C252A}"/>
    <hyperlink ref="R244" location="A126295238A" display="A126295238A" xr:uid="{72ECEB01-1E8B-480F-BD5F-E93C090A3F3D}"/>
    <hyperlink ref="P245" location="A126283462W" display="A126283462W" xr:uid="{F146C472-F90C-4C51-9583-FC5B6E08E2A2}"/>
    <hyperlink ref="Q245" location="A126306790V" display="A126306790V" xr:uid="{B5A67664-B5CB-4046-B619-66DB6CF6EE57}"/>
    <hyperlink ref="R245" location="A126295126J" display="A126295126J" xr:uid="{0D86886F-1648-4665-BCD8-1CCE3CC0EAA3}"/>
    <hyperlink ref="P246" location="A126283434L" display="A126283434L" xr:uid="{5F46C27F-016D-42B0-8E30-53987D3C0320}"/>
    <hyperlink ref="Q246" location="A126306762K" display="A126306762K" xr:uid="{5FE790B8-02B2-4098-8BDD-EC4CDAC10E93}"/>
    <hyperlink ref="R246" location="A126295098K" display="A126295098K" xr:uid="{60E2D400-E919-44FB-A195-BEA7CF6EBAAD}"/>
    <hyperlink ref="P247" location="A126283490F" display="A126283490F" xr:uid="{2196AD43-ED21-4580-A06F-B0CE580E68F8}"/>
    <hyperlink ref="Q247" location="A126306818K" display="A126306818K" xr:uid="{687EBE85-B933-4884-90F4-553978487D73}"/>
    <hyperlink ref="R247" location="A126295154T" display="A126295154T" xr:uid="{2640FCDA-87D1-40A4-9651-AC1628AFB1FE}"/>
    <hyperlink ref="P248" location="A126283454W" display="A126283454W" xr:uid="{867F0D48-9C89-4112-BDB5-9B688356DC18}"/>
    <hyperlink ref="Q248" location="A126306782V" display="A126306782V" xr:uid="{EB1D694F-078C-41BA-A684-7C46707CF4E3}"/>
    <hyperlink ref="R248" location="A126295118J" display="A126295118J" xr:uid="{3BA3E5B3-FB68-475D-A333-A5246D2B6279}"/>
    <hyperlink ref="P250" location="A126283494R" display="A126283494R" xr:uid="{F185A6C8-26E2-48D2-84FA-AC3E7DB26928}"/>
    <hyperlink ref="Q250" location="A126306822A" display="A126306822A" xr:uid="{9997466F-AD4F-431B-92AD-6DAEE8B3167B}"/>
    <hyperlink ref="R250" location="A126295158A" display="A126295158A" xr:uid="{E5B00947-0565-45C7-9BA8-D2B760E2D5C0}"/>
    <hyperlink ref="P251" location="A126283466F" display="A126283466F" xr:uid="{618DB88C-7D7A-422D-90C1-3678C264C9BF}"/>
    <hyperlink ref="Q251" location="A126306794C" display="A126306794C" xr:uid="{E7CEDC1B-460D-4398-82F4-CAF607B0A2FB}"/>
    <hyperlink ref="R251" location="A126295130X" display="A126295130X" xr:uid="{DD97E98D-8C39-4AEE-ADE2-3118EFEEA677}"/>
    <hyperlink ref="P253" location="A126283498X" display="A126283498X" xr:uid="{82089FB0-8D5B-4B2A-9DE1-C1A26BB27F8C}"/>
    <hyperlink ref="Q253" location="A126306826K" display="A126306826K" xr:uid="{989BBAA5-B67E-4A7C-A44F-47E0772A5C6C}"/>
    <hyperlink ref="R253" location="A126295162T" display="A126295162T" xr:uid="{2505CE62-44C6-43BC-A400-1DA0FBE1E874}"/>
    <hyperlink ref="P254" location="A126283542W" display="A126283542W" xr:uid="{CB8FF06D-F6B3-4DF3-98D6-92AEE086C110}"/>
    <hyperlink ref="Q254" location="A126306870V" display="A126306870V" xr:uid="{25556778-B8D9-4FC8-854F-3D671B2D443F}"/>
    <hyperlink ref="R254" location="A126295206J" display="A126295206J" xr:uid="{05D22177-88FA-4990-9621-FD65B1E6E418}"/>
    <hyperlink ref="P256" location="A126283502C" display="A126283502C" xr:uid="{97C8EFB9-1254-4300-8C79-C5BCD1FAE86D}"/>
    <hyperlink ref="Q256" location="A126306830A" display="A126306830A" xr:uid="{DF061C4A-9F40-4515-9FAD-D63BBD4AF273}"/>
    <hyperlink ref="R256" location="A126295166A" display="A126295166A" xr:uid="{B72500F5-BD1E-4E43-9889-1D6227E3C701}"/>
    <hyperlink ref="P257" location="A126283470W" display="A126283470W" xr:uid="{79BEDFBE-97DE-47F8-8833-CD8C08793038}"/>
    <hyperlink ref="Q257" location="A126306798L" display="A126306798L" xr:uid="{C9257A18-583E-4749-933B-3732EF50674B}"/>
    <hyperlink ref="R257" location="A126295134J" display="A126295134J" xr:uid="{D389CB4C-D610-41BA-B5DC-DE660AA42530}"/>
    <hyperlink ref="P258" location="A126283578X" display="A126283578X" xr:uid="{42678EF9-BDC8-4156-8A97-F2E55C74E04D}"/>
    <hyperlink ref="Q258" location="A126306906K" display="A126306906K" xr:uid="{B6368A49-063A-4655-AF1D-8E015EE6C83F}"/>
    <hyperlink ref="R258" location="A126295242T" display="A126295242T" xr:uid="{9BCB17A0-4800-4B5B-A7AB-85E00F2F0632}"/>
    <hyperlink ref="P259" location="A126283546F" display="A126283546F" xr:uid="{6C95B9DF-F2D1-4B76-B733-901F380997E8}"/>
    <hyperlink ref="Q259" location="A126306874C" display="A126306874C" xr:uid="{58675EDB-1A13-4DA6-80E0-915F61AB3090}"/>
    <hyperlink ref="R259" location="A126295210X" display="A126295210X" xr:uid="{54037A16-5E9F-4CC3-B06A-2206017AFEED}"/>
    <hyperlink ref="P260" location="A126283550W" display="A126283550W" xr:uid="{1A49A950-08CF-40F0-9D11-6A8C434EBFC8}"/>
    <hyperlink ref="Q260" location="A126306878L" display="A126306878L" xr:uid="{D8B98A70-1B87-4A19-A149-3143605C805F}"/>
    <hyperlink ref="R260" location="A126295214J" display="A126295214J" xr:uid="{45F90E00-0A6F-4CE2-AA87-B810E6C50A7D}"/>
    <hyperlink ref="P231" location="A126283622W" display="A126283622W" xr:uid="{64B67B13-0B49-4964-8615-B38C78A089B4}"/>
    <hyperlink ref="Q231" location="A126306950V" display="A126306950V" xr:uid="{6AE7A995-A6FB-4D16-8BEE-AB16967155FC}"/>
    <hyperlink ref="R231" location="A126295286V" display="A126295286V" xr:uid="{31F26709-AF5D-44A8-8D7E-03A84C0F72C9}"/>
    <hyperlink ref="P264" location="A126283438W" display="A126283438W" xr:uid="{10CA4E0B-1523-426F-BEE2-A8BDF6908FDB}"/>
    <hyperlink ref="Q264" location="A126306766V" display="A126306766V" xr:uid="{64BBD5FF-90AB-4A7E-9876-23C14C952F86}"/>
    <hyperlink ref="R264" location="A126295102R" display="A126295102R" xr:uid="{6A7CFA30-5293-4957-BB80-07A05CE5172A}"/>
    <hyperlink ref="P265" location="A126283506L" display="A126283506L" xr:uid="{A9C3D782-C32F-4FF6-8761-33B14D592316}"/>
    <hyperlink ref="Q265" location="A126306834K" display="A126306834K" xr:uid="{B3A52CF1-FE40-4D4A-B988-C6C74F4CC0EA}"/>
    <hyperlink ref="R265" location="A126295170T" display="A126295170T" xr:uid="{AB220E13-1275-4629-BA6A-E8F61CD99561}"/>
    <hyperlink ref="P266" location="A126283458F" display="A126283458F" xr:uid="{06F546EA-3FB5-40DD-B6F8-166E5D2637ED}"/>
    <hyperlink ref="Q266" location="A126306786C" display="A126306786C" xr:uid="{33727500-51CF-41D2-9AAA-78A374330C88}"/>
    <hyperlink ref="R266" location="A126295122X" display="A126295122X" xr:uid="{41442E61-E58E-46F5-B89D-AC36DBF81C3A}"/>
    <hyperlink ref="P267" location="A126283554F" display="A126283554F" xr:uid="{E07330B0-81D2-409E-8667-0C85E81B2FD1}"/>
    <hyperlink ref="Q267" location="A126306882C" display="A126306882C" xr:uid="{D032EA9B-B079-4381-9F44-C1508037885C}"/>
    <hyperlink ref="R267" location="A126295218T" display="A126295218T" xr:uid="{43AD20BC-5524-4F80-B2B8-9D6E5F1F923D}"/>
    <hyperlink ref="P268" location="A126283558R" display="A126283558R" xr:uid="{B3DE3F16-ED74-456D-AF63-3DF43C6DF0C3}"/>
    <hyperlink ref="Q268" location="A126306886L" display="A126306886L" xr:uid="{53705AEA-0A15-4B7D-9F00-F20089775536}"/>
    <hyperlink ref="R268" location="A126295222J" display="A126295222J" xr:uid="{6EE14B2E-1973-4EB8-9E20-040F21739F66}"/>
    <hyperlink ref="P269" location="A126283474F" display="A126283474F" xr:uid="{F0112ACD-B8F6-44EA-BAD0-074A2C41C7E9}"/>
    <hyperlink ref="Q269" location="A126306802T" display="A126306802T" xr:uid="{1368388B-5281-461A-94A7-46820A877A7C}"/>
    <hyperlink ref="R269" location="A126295138T" display="A126295138T" xr:uid="{35B082BD-9038-485A-AC99-DCC258204E13}"/>
    <hyperlink ref="P270" location="A126283442L" display="A126283442L" xr:uid="{38412FBB-C7F4-4D57-BB9B-D2140FB13CE7}"/>
    <hyperlink ref="Q270" location="A126306770K" display="A126306770K" xr:uid="{0BE973E3-9199-4627-91F7-433CA5A01DC1}"/>
    <hyperlink ref="R270" location="A126295106X" display="A126295106X" xr:uid="{8708AAD6-1367-428C-BE00-7CE29963AA68}"/>
    <hyperlink ref="P271" location="A126283626F" display="A126283626F" xr:uid="{340959D7-1FA6-43E3-BEA1-D63D64BA257E}"/>
    <hyperlink ref="Q271" location="A126306954C" display="A126306954C" xr:uid="{FEA5FB75-7F8E-4DCC-A392-4AA36E58E8E0}"/>
    <hyperlink ref="R271" location="A126295290K" display="A126295290K" xr:uid="{B6B29984-97BC-4D59-AA8A-A30F7E56808A}"/>
    <hyperlink ref="P272" location="A126283510C" display="A126283510C" xr:uid="{A7F5EEB0-F8DA-4631-9BB9-1D93A8380FED}"/>
    <hyperlink ref="Q272" location="A126306838V" display="A126306838V" xr:uid="{891924E0-2C2A-43EB-8D18-491B2D810B7A}"/>
    <hyperlink ref="R272" location="A126295174A" display="A126295174A" xr:uid="{5BA7E999-D676-425B-84C0-F73A3D23CA71}"/>
    <hyperlink ref="P273" location="A126283582R" display="A126283582R" xr:uid="{CB592305-BADA-411D-B6C0-86C1CBFAFC71}"/>
    <hyperlink ref="Q273" location="A126306910A" display="A126306910A" xr:uid="{2356846D-0118-470B-B8E5-67C1027578CF}"/>
    <hyperlink ref="R273" location="A126295246A" display="A126295246A" xr:uid="{827FF2C0-3FC4-46AE-819E-50B047134669}"/>
    <hyperlink ref="S199" location="A126277754K" display="A126277754K" xr:uid="{8F9680F3-461D-42ED-8EC1-CA88B154ED50}"/>
    <hyperlink ref="T199" location="A126301082R" display="A126301082R" xr:uid="{0F775712-4AA6-4734-BEFC-42C29B4B4947}"/>
    <hyperlink ref="U199" location="A126289418W" display="A126289418W" xr:uid="{62D80E11-A675-46E3-ABFD-22AB3A23D6D0}"/>
    <hyperlink ref="S205" location="A126277682K" display="A126277682K" xr:uid="{7E56E44B-70EC-4FE3-AA04-1BFE1F67B750}"/>
    <hyperlink ref="T205" location="A126301010C" display="A126301010C" xr:uid="{5B3EF125-9CCA-49BD-898C-2EFABC7927F4}"/>
    <hyperlink ref="U205" location="A126289346W" display="A126289346W" xr:uid="{B3ECC75D-CDB3-4446-8C84-633AC70BFB40}"/>
    <hyperlink ref="S209" location="A126277758V" display="A126277758V" xr:uid="{C8678FDE-4E21-4A82-91B4-FB066E28463B}"/>
    <hyperlink ref="T209" location="A126301086X" display="A126301086X" xr:uid="{20802414-BBBE-467C-B610-B8456E3DE2C7}"/>
    <hyperlink ref="U209" location="A126289422L" display="A126289422L" xr:uid="{0BEA5085-9139-405E-8408-D594B4856FBB}"/>
    <hyperlink ref="S210" location="A126277762K" display="A126277762K" xr:uid="{F6D971D5-37F9-497A-9348-D8054F296637}"/>
    <hyperlink ref="T210" location="A126301090R" display="A126301090R" xr:uid="{E4A46DB7-DF76-4DA2-8B8F-6B4A6EBF7FCE}"/>
    <hyperlink ref="U210" location="A126289426W" display="A126289426W" xr:uid="{61568E87-6872-41FB-A787-5DC28167A535}"/>
    <hyperlink ref="S212" location="A126277686V" display="A126277686V" xr:uid="{A8E56052-7CF7-4333-928F-9FA429F2DB83}"/>
    <hyperlink ref="T212" location="A126301014L" display="A126301014L" xr:uid="{4031E78D-4A5E-4ECD-8070-5880014FC4BC}"/>
    <hyperlink ref="U212" location="A126289350L" display="A126289350L" xr:uid="{39DA34C4-DFFE-4931-BD46-3D87A05B596B}"/>
    <hyperlink ref="S213" location="A126277690K" display="A126277690K" xr:uid="{9F5F0D1F-D82E-415D-B157-F114DEB61A16}"/>
    <hyperlink ref="T213" location="A126301018W" display="A126301018W" xr:uid="{4C62917F-696E-44FC-89CB-3CECBFD45EB9}"/>
    <hyperlink ref="U213" location="A126289354W" display="A126289354W" xr:uid="{00B71D3A-48D1-4202-9EE4-5F06E2A750B5}"/>
    <hyperlink ref="S215" location="A126277730T" display="A126277730T" xr:uid="{E7E1C3CD-6E17-4C66-81E3-3E470C0EE5DC}"/>
    <hyperlink ref="T215" location="A126301058R" display="A126301058R" xr:uid="{8B9E77F4-3FAF-481C-A0E8-38F2D5444BA4}"/>
    <hyperlink ref="U215" location="A126289394R" display="A126289394R" xr:uid="{F6D01355-98A7-4C66-9032-79043A8FB2B0}"/>
    <hyperlink ref="S216" location="A126277646A" display="A126277646A" xr:uid="{EC10E204-2489-4B5C-9150-EAACC344BEB3}"/>
    <hyperlink ref="T216" location="A126300974C" display="A126300974C" xr:uid="{F12B1157-170A-4F35-9EA5-5818218365E0}"/>
    <hyperlink ref="U216" location="A126289310V" display="A126289310V" xr:uid="{3C0274F0-9E26-479E-BA9F-4E633407A65D}"/>
    <hyperlink ref="S217" location="A126277766V" display="A126277766V" xr:uid="{0A3BB2D8-1794-4679-8435-76EAD76223FA}"/>
    <hyperlink ref="T217" location="A126301094X" display="A126301094X" xr:uid="{427325EC-F7DC-4FF5-8673-B4002738D925}"/>
    <hyperlink ref="U217" location="A126289430L" display="A126289430L" xr:uid="{22885386-F86A-4D5F-8615-C80AC09371FC}"/>
    <hyperlink ref="S218" location="A126277734A" display="A126277734A" xr:uid="{735ACCF7-1B91-477F-8E3F-D850FD30A993}"/>
    <hyperlink ref="T218" location="A126301062F" display="A126301062F" xr:uid="{2FC762D1-8994-498C-B17E-26F502245135}"/>
    <hyperlink ref="U218" location="A126289398X" display="A126289398X" xr:uid="{1C3F9E7A-DD58-42C9-ABE5-8E2CC3296F01}"/>
    <hyperlink ref="S219" location="A126277778C" display="A126277778C" xr:uid="{690A084B-69AD-4D1C-BC4B-9B65D560A03A}"/>
    <hyperlink ref="T219" location="A126301106W" display="A126301106W" xr:uid="{0B64C39E-EA45-44E1-AF5B-CBF465B83D12}"/>
    <hyperlink ref="U219" location="A126289442W" display="A126289442W" xr:uid="{5B7EDB0C-D824-434B-87DB-F32084D329BD}"/>
    <hyperlink ref="S220" location="A126277650T" display="A126277650T" xr:uid="{D2B62EC2-AFB2-4D69-94F7-D0E4C8DBEE35}"/>
    <hyperlink ref="T220" location="A126300978L" display="A126300978L" xr:uid="{63F74253-7DE0-4E2C-A779-50AA25EC5129}"/>
    <hyperlink ref="U220" location="A126289314C" display="A126289314C" xr:uid="{C6348563-451B-454F-BEB6-F43011259F3A}"/>
    <hyperlink ref="S221" location="A126277586K" display="A126277586K" xr:uid="{81B34F63-CCB9-4301-BA5A-D27FA54ED514}"/>
    <hyperlink ref="T221" location="A126300914A" display="A126300914A" xr:uid="{9B1290A6-BC2E-4E00-B80E-6DC6548F7B4D}"/>
    <hyperlink ref="U221" location="A126289250C" display="A126289250C" xr:uid="{DBFDB70D-F2AE-4564-BBC2-0870E46D3214}"/>
    <hyperlink ref="S222" location="A126277614J" display="A126277614J" xr:uid="{EF633C6E-C39D-4241-9585-4B09AD2BB39A}"/>
    <hyperlink ref="T222" location="A126300942K" display="A126300942K" xr:uid="{255C049E-E351-4199-B3EC-C68D1F2F1816}"/>
    <hyperlink ref="U222" location="A126289278F" display="A126289278F" xr:uid="{7D19E9BD-C9A1-4C32-ADD3-34901A04FDB6}"/>
    <hyperlink ref="S223" location="A126277694V" display="A126277694V" xr:uid="{723617BD-87F4-4050-AED3-FD1C007F8969}"/>
    <hyperlink ref="T223" location="A126301022L" display="A126301022L" xr:uid="{1C66274F-831C-4085-A7BD-9EFA91D4A8B6}"/>
    <hyperlink ref="U223" location="A126289358F" display="A126289358F" xr:uid="{6B3401DB-B855-4161-BEDC-C1CEB3B8C3CC}"/>
    <hyperlink ref="S225" location="A126277618T" display="A126277618T" xr:uid="{4EAD8A11-D5A3-47A6-BEA7-52E362BFD27C}"/>
    <hyperlink ref="T225" location="A126300946V" display="A126300946V" xr:uid="{F17B4F6B-9616-4771-82A9-040F1A2DA821}"/>
    <hyperlink ref="U225" location="A126289282W" display="A126289282W" xr:uid="{E6D39C47-EC6D-4F36-803D-AD78B7EC95A4}"/>
    <hyperlink ref="S226" location="A126277698C" display="A126277698C" xr:uid="{5D93AF5E-803D-487F-83DF-ECDA6558E47C}"/>
    <hyperlink ref="T226" location="A126301026W" display="A126301026W" xr:uid="{A5D0AD92-35C3-489F-A87A-9384752B1656}"/>
    <hyperlink ref="U226" location="A126289362W" display="A126289362W" xr:uid="{EE8D7C84-1BCE-46BC-8BF2-20A2A4252F7D}"/>
    <hyperlink ref="S204" location="A126277702J" display="A126277702J" xr:uid="{2E0FE237-437D-4D85-A53D-F46A0C560F78}"/>
    <hyperlink ref="T204" location="A126301030L" display="A126301030L" xr:uid="{4CF0E1B3-6AAC-41B7-B576-0EE72C21485E}"/>
    <hyperlink ref="U204" location="A126289366F" display="A126289366F" xr:uid="{89D123F3-B7C8-43CC-9B17-F3CCDE3EDAA3}"/>
    <hyperlink ref="S200" location="A126277782V" display="A126277782V" xr:uid="{500AC0D2-8FD0-4F5E-ABEC-99B25B17FF52}"/>
    <hyperlink ref="T200" location="A126301110L" display="A126301110L" xr:uid="{2ED6D74F-9E1D-4CCE-A65F-68F0FF89FBE3}"/>
    <hyperlink ref="U200" location="A126289446F" display="A126289446F" xr:uid="{E480EA7E-775D-429B-9348-421A7A00861A}"/>
    <hyperlink ref="S230" location="A126277590A" display="A126277590A" xr:uid="{812BD925-1DC0-47B1-B1B4-38446AF411C2}"/>
    <hyperlink ref="T230" location="A126300918K" display="A126300918K" xr:uid="{0509746A-AB10-4F21-9B76-4A52D7C52AAF}"/>
    <hyperlink ref="U230" location="A126289254L" display="A126289254L" xr:uid="{2C6E013E-F185-4116-9B33-FB9AA526EE53}"/>
    <hyperlink ref="S235" location="A126277770K" display="A126277770K" xr:uid="{1B5FB0B5-96D4-4C53-A2E7-BA50C0DB2875}"/>
    <hyperlink ref="T235" location="A126301098J" display="A126301098J" xr:uid="{64390D86-FE17-4035-9073-6AEFD9E5C25A}"/>
    <hyperlink ref="U235" location="A126289434W" display="A126289434W" xr:uid="{5AFA07BE-2622-4AD4-AD38-02233997047B}"/>
    <hyperlink ref="S236" location="A126277774V" display="A126277774V" xr:uid="{4DF97D52-BBAA-47B3-9313-D55B1EA6210C}"/>
    <hyperlink ref="T236" location="A126301102L" display="A126301102L" xr:uid="{C7E8846D-E945-4A5C-BC96-8384CEA27A21}"/>
    <hyperlink ref="U236" location="A126289438F" display="A126289438F" xr:uid="{414D7A5F-1824-4EC2-821B-D4894840795A}"/>
    <hyperlink ref="S237" location="A126277594K" display="A126277594K" xr:uid="{11C7B3FD-2F99-4C10-85A3-1F62B7877DBB}"/>
    <hyperlink ref="T237" location="A126300922A" display="A126300922A" xr:uid="{33F865F8-61FC-4975-83B6-C62D19B6516A}"/>
    <hyperlink ref="U237" location="A126289258W" display="A126289258W" xr:uid="{EC2F50F9-0451-4ED7-A020-23E05480E9A4}"/>
    <hyperlink ref="S239" location="A126277654A" display="A126277654A" xr:uid="{CC0B6499-20FA-4211-8F06-9C1F0B66535D}"/>
    <hyperlink ref="T239" location="A126300982C" display="A126300982C" xr:uid="{79083D86-2AA5-46D9-9765-017B6EF7321C}"/>
    <hyperlink ref="U239" location="A126289318L" display="A126289318L" xr:uid="{5191842F-915E-42B9-870A-A9CFD38533F4}"/>
    <hyperlink ref="S240" location="A126277706T" display="A126277706T" xr:uid="{F072FF86-0B36-48F9-87C9-8ACEAAE4F951}"/>
    <hyperlink ref="T240" location="A126301034W" display="A126301034W" xr:uid="{349E5A49-DAD2-4685-96B4-0D25C3ADC6C7}"/>
    <hyperlink ref="U240" location="A126289370W" display="A126289370W" xr:uid="{9D3CA019-9B06-4AE9-8B4D-6930F23185D0}"/>
    <hyperlink ref="S241" location="A126277786C" display="A126277786C" xr:uid="{34D99F9A-2FBB-42DF-9D16-7F97BBA07D15}"/>
    <hyperlink ref="T241" location="A126301114W" display="A126301114W" xr:uid="{F8323A47-0CE7-48F1-A8D0-90C99277BEF9}"/>
    <hyperlink ref="U241" location="A126289450W" display="A126289450W" xr:uid="{3345072D-9BC9-4E37-A3B2-624B980A527C}"/>
    <hyperlink ref="S242" location="A126277598V" display="A126277598V" xr:uid="{66B5B074-DE31-44E4-9B62-6310BB62E4B0}"/>
    <hyperlink ref="T242" location="A126300926K" display="A126300926K" xr:uid="{C3C7A1BD-CAD3-41DF-A966-DA94AF923424}"/>
    <hyperlink ref="U242" location="A126289262L" display="A126289262L" xr:uid="{0E5BCDAA-A65C-4820-BB4D-36B8CDBC5617}"/>
    <hyperlink ref="S243" location="A126277738K" display="A126277738K" xr:uid="{8FA52AC3-3C57-44FA-A4EA-E09ABD8E26C1}"/>
    <hyperlink ref="T243" location="A126301066R" display="A126301066R" xr:uid="{8BEE7070-7D04-4FE1-86BB-A10F318BCDA3}"/>
    <hyperlink ref="U243" location="A126289402C" display="A126289402C" xr:uid="{B508DE87-1B3B-4E31-AFB9-4727D08904E1}"/>
    <hyperlink ref="S244" location="A126277742A" display="A126277742A" xr:uid="{7D469AAC-F876-4AA2-B4BA-0BCFFE5EDCB4}"/>
    <hyperlink ref="T244" location="A126301070F" display="A126301070F" xr:uid="{99AC3BB2-5F9D-41F2-A712-BE6193A4FC68}"/>
    <hyperlink ref="U244" location="A126289406L" display="A126289406L" xr:uid="{21C572F1-B371-4198-87EE-41B30DDBE06A}"/>
    <hyperlink ref="S245" location="A126277630J" display="A126277630J" xr:uid="{DD1FFBE7-307E-47D2-8996-C170CCA8157A}"/>
    <hyperlink ref="T245" location="A126300958C" display="A126300958C" xr:uid="{973DA1A2-8949-48B4-BCB0-953CFB3EE64A}"/>
    <hyperlink ref="U245" location="A126289294F" display="A126289294F" xr:uid="{1B5C8E2C-201B-4744-AF6B-178E25454DE4}"/>
    <hyperlink ref="S246" location="A126277602X" display="A126277602X" xr:uid="{C384CB27-760F-4880-8C4F-3B61E4D0DAEB}"/>
    <hyperlink ref="T246" location="A126300930A" display="A126300930A" xr:uid="{1DF7F801-C705-4F1C-AC7C-6C307D124321}"/>
    <hyperlink ref="U246" location="A126289266W" display="A126289266W" xr:uid="{C4C8527F-A2AA-42E7-87C3-618C74516439}"/>
    <hyperlink ref="S247" location="A126277658K" display="A126277658K" xr:uid="{6221B3A1-A6D5-4229-B763-C615539C1A7F}"/>
    <hyperlink ref="T247" location="A126300986L" display="A126300986L" xr:uid="{AC7D561A-EECB-4B07-9342-3DEB6BE9AA20}"/>
    <hyperlink ref="U247" location="A126289322C" display="A126289322C" xr:uid="{F90172E5-ACF0-4621-98E9-D78E79042C92}"/>
    <hyperlink ref="S248" location="A126277622J" display="A126277622J" xr:uid="{14577D58-336E-46A5-AF57-1C4208C001C8}"/>
    <hyperlink ref="T248" location="A126300950K" display="A126300950K" xr:uid="{8B1C7C2A-FB33-4040-B1BD-9139AEB82199}"/>
    <hyperlink ref="U248" location="A126289286F" display="A126289286F" xr:uid="{49129C28-C1B8-42AA-AAC2-708772E62C35}"/>
    <hyperlink ref="S250" location="A126277662A" display="A126277662A" xr:uid="{4FC45BA6-2A1C-4708-862D-6E7910559244}"/>
    <hyperlink ref="T250" location="A126300990C" display="A126300990C" xr:uid="{C9273073-E01F-4E0E-8384-C8D9ACD07C4D}"/>
    <hyperlink ref="U250" location="A126289326L" display="A126289326L" xr:uid="{9D9997B3-C6CB-40A2-A7DE-0008EDAA400C}"/>
    <hyperlink ref="S251" location="A126277634T" display="A126277634T" xr:uid="{C4ADFF2D-FA28-48EA-8BF0-84808CFEA5B4}"/>
    <hyperlink ref="T251" location="A126300962V" display="A126300962V" xr:uid="{DB1370DA-4212-4F87-B6F6-2EC8FBEB2B21}"/>
    <hyperlink ref="U251" location="A126289298R" display="A126289298R" xr:uid="{E77ABBB0-6EB6-4787-9090-5D7B23C81CB8}"/>
    <hyperlink ref="S253" location="A126277666K" display="A126277666K" xr:uid="{F1D58EDF-5C55-413E-834E-63B481AB139B}"/>
    <hyperlink ref="T253" location="A126300994L" display="A126300994L" xr:uid="{609C0EED-D298-443C-9593-BF11719337E4}"/>
    <hyperlink ref="U253" location="A126289330C" display="A126289330C" xr:uid="{23DF16B4-78FA-4798-9F8D-05CDE4A71863}"/>
    <hyperlink ref="S254" location="A126277710J" display="A126277710J" xr:uid="{70709AAD-C525-4868-8A6F-389439F27336}"/>
    <hyperlink ref="T254" location="A126301038F" display="A126301038F" xr:uid="{1E8FFD5B-288D-48E5-8CB4-A8C6D45819AF}"/>
    <hyperlink ref="U254" location="A126289374F" display="A126289374F" xr:uid="{77D10719-6479-41D9-8EB6-1DB259FFBCF0}"/>
    <hyperlink ref="S256" location="A126277670A" display="A126277670A" xr:uid="{432E28B7-74FA-4126-A3C8-634F8C2F3E36}"/>
    <hyperlink ref="T256" location="A126300998W" display="A126300998W" xr:uid="{2C573470-2CC0-40D5-9F70-7A2A014354EA}"/>
    <hyperlink ref="U256" location="A126289334L" display="A126289334L" xr:uid="{F00A35DE-1D87-47A6-A0FF-B7B5B54533A4}"/>
    <hyperlink ref="S257" location="A126277638A" display="A126277638A" xr:uid="{EE8985DC-45B1-4BC7-A5B8-D690315689DE}"/>
    <hyperlink ref="T257" location="A126300966C" display="A126300966C" xr:uid="{1C026343-B4A7-4359-8CEF-EE7D360A7205}"/>
    <hyperlink ref="U257" location="A126289302V" display="A126289302V" xr:uid="{5D8A8D8D-7CFC-47F7-A27F-25E07AFE3FC8}"/>
    <hyperlink ref="S258" location="A126277746K" display="A126277746K" xr:uid="{6E027C84-9DC8-4954-AAAC-6CB7F21BC1A1}"/>
    <hyperlink ref="T258" location="A126301074R" display="A126301074R" xr:uid="{32A465F8-CFD0-471D-ADD5-D286C3CA3416}"/>
    <hyperlink ref="U258" location="A126289410C" display="A126289410C" xr:uid="{199A6D3A-B91F-433C-BCC3-2FA8B5A009C8}"/>
    <hyperlink ref="S259" location="A126277714T" display="A126277714T" xr:uid="{77F27BD6-E542-45E2-A497-15AC484AAE68}"/>
    <hyperlink ref="T259" location="A126301042W" display="A126301042W" xr:uid="{46CA3276-DD67-4BEE-AEAD-D19475DD0D40}"/>
    <hyperlink ref="U259" location="A126289378R" display="A126289378R" xr:uid="{FC85F21B-D8E9-46D9-9324-AB2547530A38}"/>
    <hyperlink ref="S260" location="A126277718A" display="A126277718A" xr:uid="{D3051610-9DAB-400F-9A6E-5224FCE4C341}"/>
    <hyperlink ref="T260" location="A126301046F" display="A126301046F" xr:uid="{2A4452C2-73EA-4055-9023-357FC35994D6}"/>
    <hyperlink ref="U260" location="A126289382F" display="A126289382F" xr:uid="{1CA84E1D-FA76-4D03-9957-625B528DF11B}"/>
    <hyperlink ref="S231" location="A126277790V" display="A126277790V" xr:uid="{749383D2-FCAC-445C-9547-5845040AC69A}"/>
    <hyperlink ref="T231" location="A126301118F" display="A126301118F" xr:uid="{58910664-1FC4-4D8C-AF52-4580FAA06F41}"/>
    <hyperlink ref="U231" location="A126289454F" display="A126289454F" xr:uid="{92DBEE87-EC81-4BD5-B9FA-E8402780A784}"/>
    <hyperlink ref="S264" location="A126277606J" display="A126277606J" xr:uid="{AB863017-76C8-4B37-9D85-44D5197A3106}"/>
    <hyperlink ref="T264" location="A126300934K" display="A126300934K" xr:uid="{5A4DA7D7-A6B7-461D-815E-A056F42DA4C4}"/>
    <hyperlink ref="U264" location="A126289270L" display="A126289270L" xr:uid="{5E8956B7-0FE4-4B89-A2B8-100FB97185FE}"/>
    <hyperlink ref="S265" location="A126277674K" display="A126277674K" xr:uid="{252DF88F-3444-4F7E-BDF6-C79240B5F973}"/>
    <hyperlink ref="T265" location="A126301002C" display="A126301002C" xr:uid="{E1E6272C-640D-46DA-8F1F-96085B02E0E3}"/>
    <hyperlink ref="U265" location="A126289338W" display="A126289338W" xr:uid="{4F28D041-C54D-47AC-B170-61AA53C3FD46}"/>
    <hyperlink ref="S266" location="A126277626T" display="A126277626T" xr:uid="{9036FDF8-A043-4547-8145-4C6F13A3DAAE}"/>
    <hyperlink ref="T266" location="A126300954V" display="A126300954V" xr:uid="{2B04F251-6A42-41FC-90A7-8BA550764BD8}"/>
    <hyperlink ref="U266" location="A126289290W" display="A126289290W" xr:uid="{CB09AC4F-074E-425D-BCC6-2BC15F99FE33}"/>
    <hyperlink ref="S267" location="A126277722T" display="A126277722T" xr:uid="{16094B86-13F5-4FE8-BF95-5B9D1970D8D0}"/>
    <hyperlink ref="T267" location="A126301050W" display="A126301050W" xr:uid="{0B4962AA-C78A-4030-8271-1E51E40BCA97}"/>
    <hyperlink ref="U267" location="A126289386R" display="A126289386R" xr:uid="{2F94A0C8-CA1D-40F3-90ED-6FADFAC9E513}"/>
    <hyperlink ref="S268" location="A126277726A" display="A126277726A" xr:uid="{72321519-A3D1-4C19-A2B4-A280AE829F3B}"/>
    <hyperlink ref="T268" location="A126301054F" display="A126301054F" xr:uid="{67B0013E-B9E8-4954-883B-1CEC74B3360E}"/>
    <hyperlink ref="U268" location="A126289390F" display="A126289390F" xr:uid="{25E55E1D-4A36-485A-95E3-D8B751D64B93}"/>
    <hyperlink ref="S269" location="A126277642T" display="A126277642T" xr:uid="{6C28333A-A5F8-4E87-8C3D-A484B5701748}"/>
    <hyperlink ref="T269" location="A126300970V" display="A126300970V" xr:uid="{A9A5A16F-89E1-4EA2-AB13-5F41BB166743}"/>
    <hyperlink ref="U269" location="A126289306C" display="A126289306C" xr:uid="{E6F576DA-29B1-4710-B59D-306471F84C33}"/>
    <hyperlink ref="S270" location="A126277610X" display="A126277610X" xr:uid="{F4C823F5-1E1F-416D-9252-125E4D434460}"/>
    <hyperlink ref="T270" location="A126300938V" display="A126300938V" xr:uid="{2A760479-2D45-469E-BA4E-22075B580206}"/>
    <hyperlink ref="U270" location="A126289274W" display="A126289274W" xr:uid="{03BDD2BE-5DB7-477F-9BD8-1BD73412EC00}"/>
    <hyperlink ref="S271" location="A126277794C" display="A126277794C" xr:uid="{9923A086-AB50-494C-B28E-527985FC8F03}"/>
    <hyperlink ref="T271" location="A126301122W" display="A126301122W" xr:uid="{3BB12F38-BC0F-4F97-B18A-7935DFC27F0D}"/>
    <hyperlink ref="U271" location="A126289458R" display="A126289458R" xr:uid="{C3EE9861-C1AB-4AE8-A454-1314F49C486D}"/>
    <hyperlink ref="S272" location="A126277678V" display="A126277678V" xr:uid="{3069024F-95EF-4040-8B3D-3022CD3B83D0}"/>
    <hyperlink ref="T272" location="A126301006L" display="A126301006L" xr:uid="{5D4AC43F-D671-4C76-B8BF-FBBC7E066343}"/>
    <hyperlink ref="U272" location="A126289342L" display="A126289342L" xr:uid="{2B997935-E720-4FC6-B82A-925638B0C5D9}"/>
    <hyperlink ref="S273" location="A126277750A" display="A126277750A" xr:uid="{4A2318ED-B469-4496-81FC-711E1602F94B}"/>
    <hyperlink ref="T273" location="A126301078X" display="A126301078X" xr:uid="{42A77F50-EFC5-4698-A9B5-071C3B310ACE}"/>
    <hyperlink ref="U273" location="A126289414L" display="A126289414L" xr:uid="{39F30EE0-08A5-4034-89AF-77466EC472E3}"/>
    <hyperlink ref="D201" location="A126273910C" display="A126273910C" xr:uid="{ACEEFCCD-D126-4F5B-83EF-52BD776D286E}"/>
    <hyperlink ref="E201" location="A126297238L" display="A126297238L" xr:uid="{CDF56621-BB64-4750-A7F7-85434E1B9273}"/>
    <hyperlink ref="F201" location="A126285574A" display="A126285574A" xr:uid="{F77E355C-1E2E-43A3-85CD-5C5BACC67799}"/>
    <hyperlink ref="G201" location="A126279742L" display="A126279742L" xr:uid="{004A1941-8A26-4CA8-A3AC-6809182CF824}"/>
    <hyperlink ref="H201" location="A126303070T" display="A126303070T" xr:uid="{771C39B1-FC8A-4B61-B388-E1F43F34D951}"/>
    <hyperlink ref="I201" location="A126291406C" display="A126291406C" xr:uid="{78563203-5F2D-4E1B-A7ED-583DB8A3D2F5}"/>
    <hyperlink ref="J201" location="A126275854J" display="A126275854J" xr:uid="{2EBCB832-5316-4CCB-9B12-0BD250FA2081}"/>
    <hyperlink ref="K201" location="A126299182X" display="A126299182X" xr:uid="{B7D6A6C0-0FA6-4B78-9B55-2F82DC21EE5D}"/>
    <hyperlink ref="L201" location="A126287518V" display="A126287518V" xr:uid="{5860FB27-9BEC-430F-AF8B-76D0545081A1}"/>
    <hyperlink ref="M201" location="A126281686W" display="A126281686W" xr:uid="{454FB79A-F185-4251-938B-A822269EA527}"/>
    <hyperlink ref="N201" location="A126305014K" display="A126305014K" xr:uid="{D55AE181-35A5-4CAB-A13F-F51AA8659EFF}"/>
    <hyperlink ref="O201" location="A126293350R" display="A126293350R" xr:uid="{0C4FADE3-BDF6-40DE-9256-4C3F5435CE72}"/>
    <hyperlink ref="P201" location="A126283630W" display="A126283630W" xr:uid="{13257E74-3284-42E1-9F7F-10DB9D421AF0}"/>
    <hyperlink ref="Q201" location="A126306958L" display="A126306958L" xr:uid="{581FF787-61AD-4636-878F-3DA23652B384}"/>
    <hyperlink ref="R201" location="A126295294V" display="A126295294V" xr:uid="{49733E28-5965-4021-9997-383715C3030D}"/>
    <hyperlink ref="S201" location="A126277798L" display="A126277798L" xr:uid="{2DB4B031-6AE3-4C49-A8CC-65075DFAC0CA}"/>
    <hyperlink ref="T201" location="A126301126F" display="A126301126F" xr:uid="{76BB8E60-04B4-43D2-8BA6-131517AF0D95}"/>
    <hyperlink ref="U201" location="A126289462F" display="A126289462F" xr:uid="{C539AED9-9888-4110-B5C7-E963C5979A4C}"/>
    <hyperlink ref="D206" location="A126273866F" display="A126273866F" xr:uid="{F3E91F52-28B1-46D9-9E85-1AA31D1D7F47}"/>
    <hyperlink ref="E206" location="A126297194W" display="A126297194W" xr:uid="{1780FBF5-5A03-496B-B60B-D6962D51291C}"/>
    <hyperlink ref="F206" location="A126285530X" display="A126285530X" xr:uid="{4E3C0FFE-7860-4C67-8073-BA5D77866F90}"/>
    <hyperlink ref="G206" location="A126279698R" display="A126279698R" xr:uid="{1B52155F-0168-4D79-B917-99F8F98B2869}"/>
    <hyperlink ref="H206" location="A126303026J" display="A126303026J" xr:uid="{72C6F573-79EE-439D-A950-91935E7B1CE9}"/>
    <hyperlink ref="I206" location="A126291362L" display="A126291362L" xr:uid="{DB26637E-47DC-4ADD-9B16-E4114A94CD4C}"/>
    <hyperlink ref="J206" location="A126275810F" display="A126275810F" xr:uid="{C08EF714-92FD-4473-BFB2-7067C2EF15D4}"/>
    <hyperlink ref="K206" location="A126299138R" display="A126299138R" xr:uid="{FD18CE81-AD8C-4B8B-BBC3-146B150A98C4}"/>
    <hyperlink ref="L206" location="A126287474C" display="A126287474C" xr:uid="{957C55DB-C08B-43A1-BC3D-7F563F5CC638}"/>
    <hyperlink ref="M206" location="A126281642V" display="A126281642V" xr:uid="{4D574202-439C-4B13-8874-91A0F006C9E7}"/>
    <hyperlink ref="N206" location="A126304970T" display="A126304970T" xr:uid="{82319136-A393-4235-AB9C-159A7C7D5DB9}"/>
    <hyperlink ref="O206" location="A126293306F" display="A126293306F" xr:uid="{00581985-B75D-49AD-8287-3BF18A2431AF}"/>
    <hyperlink ref="P206" location="A126283586X" display="A126283586X" xr:uid="{2AB27546-A6B5-4903-8049-6E2B4A3776DD}"/>
    <hyperlink ref="Q206" location="A126306914K" display="A126306914K" xr:uid="{B7600D4A-DF91-42FC-B959-31AF018E8005}"/>
    <hyperlink ref="R206" location="A126295250T" display="A126295250T" xr:uid="{BB46184F-A35E-4778-8071-30114449A7CF}"/>
    <hyperlink ref="S206" location="A126277754K" display="A126277754K" xr:uid="{78C2D41A-0F67-45C3-B041-B185AFBB5518}"/>
    <hyperlink ref="T206" location="A126301082R" display="A126301082R" xr:uid="{67D28974-58C9-4562-823D-0F0291216FF1}"/>
    <hyperlink ref="U206" location="A126289418W" display="A126289418W" xr:uid="{7617702B-ECE4-41E9-9594-2761530C2257}"/>
    <hyperlink ref="D227" location="A126273794F" display="A126273794F" xr:uid="{E1F56DFC-3FBB-4F1E-9B4B-4ED470CC3D0C}"/>
    <hyperlink ref="E227" location="A126297122K" display="A126297122K" xr:uid="{4777AB5A-FE3A-4573-A474-D410DACCF333}"/>
    <hyperlink ref="F227" location="A126285458T" display="A126285458T" xr:uid="{4246B8A6-4D1F-4571-AF1A-BC9FA6B7E592}"/>
    <hyperlink ref="G227" location="A126279626C" display="A126279626C" xr:uid="{408C414F-63D3-46FA-AA98-AE10C6B5C6E8}"/>
    <hyperlink ref="H227" location="A126302954F" display="A126302954F" xr:uid="{31A5E46A-42D2-484E-9C28-E79D5DFC180D}"/>
    <hyperlink ref="I227" location="A126291290L" display="A126291290L" xr:uid="{0327E926-1908-447B-8F11-58C59D804C74}"/>
    <hyperlink ref="J227" location="A126275738X" display="A126275738X" xr:uid="{6C593CCA-4774-44CB-894F-1117FB21BDAA}"/>
    <hyperlink ref="K227" location="A126299066R" display="A126299066R" xr:uid="{CF00434C-5115-4875-8F06-BF1E2A8F5A5F}"/>
    <hyperlink ref="L227" location="A126287402T" display="A126287402T" xr:uid="{9AA0D74B-1271-48D2-8770-EF0F87DB3F86}"/>
    <hyperlink ref="M227" location="A126281570V" display="A126281570V" xr:uid="{02761A17-9591-46DC-A8ED-43CC855D0C74}"/>
    <hyperlink ref="N227" location="A126304898K" display="A126304898K" xr:uid="{D3B5E2BC-E54A-4879-BECC-8797EE635FC4}"/>
    <hyperlink ref="O227" location="A126293234F" display="A126293234F" xr:uid="{4B12635F-C4DB-4D81-83C3-BBC7C3525DF4}"/>
    <hyperlink ref="P227" location="A126283514L" display="A126283514L" xr:uid="{5F1F3414-1AFF-41A6-AC88-F7E02F1CD383}"/>
    <hyperlink ref="Q227" location="A126306842K" display="A126306842K" xr:uid="{7C10B7FD-6ED4-4F18-AFE6-1BE6129D235B}"/>
    <hyperlink ref="R227" location="A126295178K" display="A126295178K" xr:uid="{27DC5075-845A-4DEC-81D6-13F7B4491E8D}"/>
    <hyperlink ref="S227" location="A126277682K" display="A126277682K" xr:uid="{9B0838A1-82AD-40D0-8E14-0ABD34D05C8C}"/>
    <hyperlink ref="T227" location="A126301010C" display="A126301010C" xr:uid="{BE97BBB6-462B-46FD-A030-51F6271E2CF8}"/>
    <hyperlink ref="U227" location="A126289346W" display="A126289346W" xr:uid="{A85ACFE6-4F20-404C-95B9-DE0D6CAEE6E6}"/>
    <hyperlink ref="D232" location="A126273894R" display="A126273894R" xr:uid="{780D22D9-4602-4BED-8D8B-BA0FEB67D744}"/>
    <hyperlink ref="E232" location="A126297222V" display="A126297222V" xr:uid="{E61E12FB-32A7-454F-B97C-1D26D8C8E10F}"/>
    <hyperlink ref="F232" location="A126285558A" display="A126285558A" xr:uid="{E8DB2859-48E3-477B-9E5C-0C437058E595}"/>
    <hyperlink ref="G232" location="A126279726L" display="A126279726L" xr:uid="{7F7E9BA8-BACB-4BD9-8EC5-18A0C366F0DC}"/>
    <hyperlink ref="H232" location="A126303054T" display="A126303054T" xr:uid="{173C8DB2-2EB0-48ED-A5FD-FED0256D3C64}"/>
    <hyperlink ref="I232" location="A126291390W" display="A126291390W" xr:uid="{7105A66F-7D84-4B9E-BEFC-0933A48C19A8}"/>
    <hyperlink ref="J232" location="A126275838J" display="A126275838J" xr:uid="{16D64347-103C-4A56-8108-AB03FAFB1805}"/>
    <hyperlink ref="K232" location="A126299166X" display="A126299166X" xr:uid="{9FEB30F9-28DE-4AC2-A9D0-201DC5733CA7}"/>
    <hyperlink ref="L232" location="A126287502A" display="A126287502A" xr:uid="{84E106D7-1D9E-4D32-AA2F-75C7A4932B37}"/>
    <hyperlink ref="M232" location="A126281670C" display="A126281670C" xr:uid="{1AD840F2-CD42-4734-8286-BFDEB7A43E21}"/>
    <hyperlink ref="N232" location="A126304998V" display="A126304998V" xr:uid="{29069497-B067-4E6A-917B-D67EE4A13166}"/>
    <hyperlink ref="O232" location="A126293334R" display="A126293334R" xr:uid="{2B5F733B-F21F-4C3B-8C78-AD9CEA83BDD2}"/>
    <hyperlink ref="P232" location="A126283614W" display="A126283614W" xr:uid="{CECD8799-A0AD-4D4F-9E9F-1021645DACE2}"/>
    <hyperlink ref="Q232" location="A126306942V" display="A126306942V" xr:uid="{ADF8078E-C59A-48A4-84CA-C181CB570E29}"/>
    <hyperlink ref="R232" location="A126295278V" display="A126295278V" xr:uid="{E61D2D54-2A41-497A-B680-51DDE29DB15B}"/>
    <hyperlink ref="S232" location="A126277782V" display="A126277782V" xr:uid="{2919FFE7-87B7-4810-999A-DA0A7DB0FE52}"/>
    <hyperlink ref="T232" location="A126301110L" display="A126301110L" xr:uid="{E71D2735-14DD-4F7F-AA80-008185A61C3F}"/>
    <hyperlink ref="U232" location="A126289446F" display="A126289446F" xr:uid="{5E080160-13EE-4A6B-9B33-A4717FC1DCD7}"/>
    <hyperlink ref="D261" location="A126273702K" display="A126273702K" xr:uid="{8ED4DF72-B59D-4975-AB9D-4FCE2A364D01}"/>
    <hyperlink ref="E261" location="A126297030A" display="A126297030A" xr:uid="{0DABB6D9-B86B-4406-A598-D246C0006812}"/>
    <hyperlink ref="F261" location="A126285366J" display="A126285366J" xr:uid="{9D203075-8B0B-4BCC-A112-7CFA3A66D106}"/>
    <hyperlink ref="G261" location="A126279534V" display="A126279534V" xr:uid="{FD258B65-9634-455A-A38F-7D1AC7329D58}"/>
    <hyperlink ref="H261" location="A126302862W" display="A126302862W" xr:uid="{80D76185-1D18-4D6F-AD2A-91F1B326B736}"/>
    <hyperlink ref="I261" location="A126291198W" display="A126291198W" xr:uid="{7835E660-0473-4176-9AEC-794912C3D80C}"/>
    <hyperlink ref="J261" location="A126275646R" display="A126275646R" xr:uid="{34E5B7F0-28CB-4B70-ACC9-F7D4E140DA1B}"/>
    <hyperlink ref="K261" location="A126298974C" display="A126298974C" xr:uid="{72A5B16A-1ADC-46C9-A5E3-E84250522A17}"/>
    <hyperlink ref="L261" location="A126287310J" display="A126287310J" xr:uid="{4FF641E0-17F5-41C0-8408-9BFD267BD70E}"/>
    <hyperlink ref="M261" location="A126281478C" display="A126281478C" xr:uid="{1B00EC0E-BE56-490D-A23E-B8501F570194}"/>
    <hyperlink ref="N261" location="A126304806R" display="A126304806R" xr:uid="{A9D5EB51-4181-4D58-833A-AC9D4CEAD9EE}"/>
    <hyperlink ref="O261" location="A126293142W" display="A126293142W" xr:uid="{9C000CFD-3001-4F12-8EB1-0AA493C55EAA}"/>
    <hyperlink ref="P261" location="A126283422C" display="A126283422C" xr:uid="{2C57220C-B3F0-4ED3-812B-2DF0D622B2C5}"/>
    <hyperlink ref="Q261" location="A126306750A" display="A126306750A" xr:uid="{2D49DA48-413E-4413-B1CF-DDB7A4769018}"/>
    <hyperlink ref="R261" location="A126295086A" display="A126295086A" xr:uid="{07AD25B5-319B-4EED-93E2-72B81ED16201}"/>
    <hyperlink ref="S261" location="A126277590A" display="A126277590A" xr:uid="{FA6AD735-E3CB-4742-A7C9-7FC1628FF659}"/>
    <hyperlink ref="T261" location="A126300918K" display="A126300918K" xr:uid="{404F56F1-811D-4431-BA58-1D032FE66132}"/>
    <hyperlink ref="U261" location="A126289254L" display="A126289254L" xr:uid="{2E4275B7-21AD-4AE6-BCF6-74BA64F873E9}"/>
    <hyperlink ref="D274" location="A126273902C" display="A126273902C" xr:uid="{01D66E2B-D4F5-4345-8CEC-DC06E75656D1}"/>
    <hyperlink ref="E274" location="A126297230V" display="A126297230V" xr:uid="{06F9D8AF-7CC3-4A41-A379-9D6DED721513}"/>
    <hyperlink ref="F274" location="A126285566A" display="A126285566A" xr:uid="{36E305CA-B730-42ED-BE86-B929FD3A2D4C}"/>
    <hyperlink ref="G274" location="A126279734L" display="A126279734L" xr:uid="{7639A0B7-A418-490A-93B7-44E1D31A9BC2}"/>
    <hyperlink ref="H274" location="A126303062T" display="A126303062T" xr:uid="{2ED4B3B2-DB5B-4ADB-9383-210A70E28C8E}"/>
    <hyperlink ref="I274" location="A126291398R" display="A126291398R" xr:uid="{72B9F15E-8FAF-4BBE-9D6A-C7E82D94F01D}"/>
    <hyperlink ref="J274" location="A126275846J" display="A126275846J" xr:uid="{0B0DDC6A-1F3A-4620-AD55-59A14DD4DA18}"/>
    <hyperlink ref="K274" location="A126299174X" display="A126299174X" xr:uid="{46EEFCF3-CC62-45C4-8F1B-FED5FD678AE8}"/>
    <hyperlink ref="L274" location="A126287510A" display="A126287510A" xr:uid="{E8C38D92-D343-4A98-BE7B-DC47B6051441}"/>
    <hyperlink ref="M274" location="A126281678W" display="A126281678W" xr:uid="{1B75BAA2-82CD-4B6D-B661-C50582E21CFC}"/>
    <hyperlink ref="N274" location="A126305006K" display="A126305006K" xr:uid="{17CBD282-AFBB-4336-A570-C696FC88BC6A}"/>
    <hyperlink ref="O274" location="A126293342R" display="A126293342R" xr:uid="{3EF5D060-2516-49FD-98A3-18E713B716F8}"/>
    <hyperlink ref="P274" location="A126283622W" display="A126283622W" xr:uid="{8E12088D-8A33-4EF0-9BC0-20FB0B42721D}"/>
    <hyperlink ref="Q274" location="A126306950V" display="A126306950V" xr:uid="{0310F068-0BEC-49FC-8DA9-0D7CF7A77DBF}"/>
    <hyperlink ref="R274" location="A126295286V" display="A126295286V" xr:uid="{CCC6E75E-2389-458C-89FE-CFCF5A780A44}"/>
    <hyperlink ref="S274" location="A126277790V" display="A126277790V" xr:uid="{BA45C416-C280-4994-81A5-9C657E63ADE5}"/>
    <hyperlink ref="T274" location="A126301118F" display="A126301118F" xr:uid="{11433D57-A01C-4E52-B037-A188BD7635A5}"/>
    <hyperlink ref="U274" location="A126289454F" display="A126289454F" xr:uid="{1B226095-A942-47AB-8090-6A9684CFDFDC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D690D-2D18-441F-B7DB-D0A09A72AAD9}">
  <sheetPr>
    <pageSetUpPr fitToPage="1"/>
  </sheetPr>
  <dimension ref="A1:AD276"/>
  <sheetViews>
    <sheetView zoomScaleNormal="100" workbookViewId="0">
      <pane ySplit="12" topLeftCell="A13" activePane="bottomLeft" state="frozen"/>
      <selection activeCell="B11" sqref="B11"/>
      <selection pane="bottomLeft" activeCell="C10" sqref="C10:E10"/>
    </sheetView>
  </sheetViews>
  <sheetFormatPr defaultRowHeight="15" customHeight="1"/>
  <cols>
    <col min="1" max="1" width="3" customWidth="1"/>
    <col min="2" max="2" width="77" bestFit="1" customWidth="1"/>
    <col min="3" max="20" width="11" customWidth="1"/>
    <col min="216" max="227" width="9.140625" customWidth="1"/>
    <col min="231" max="231" width="9.140625" customWidth="1"/>
    <col min="472" max="483" width="9.140625" customWidth="1"/>
    <col min="487" max="487" width="9.140625" customWidth="1"/>
    <col min="728" max="739" width="9.140625" customWidth="1"/>
    <col min="743" max="743" width="9.140625" customWidth="1"/>
    <col min="984" max="995" width="9.140625" customWidth="1"/>
    <col min="999" max="999" width="9.140625" customWidth="1"/>
    <col min="1240" max="1251" width="9.140625" customWidth="1"/>
    <col min="1255" max="1255" width="9.140625" customWidth="1"/>
    <col min="1496" max="1507" width="9.140625" customWidth="1"/>
    <col min="1511" max="1511" width="9.140625" customWidth="1"/>
    <col min="1752" max="1763" width="9.140625" customWidth="1"/>
    <col min="1767" max="1767" width="9.140625" customWidth="1"/>
    <col min="2008" max="2019" width="9.140625" customWidth="1"/>
    <col min="2023" max="2023" width="9.140625" customWidth="1"/>
    <col min="2264" max="2275" width="9.140625" customWidth="1"/>
    <col min="2279" max="2279" width="9.140625" customWidth="1"/>
    <col min="2520" max="2531" width="9.140625" customWidth="1"/>
    <col min="2535" max="2535" width="9.140625" customWidth="1"/>
    <col min="2776" max="2787" width="9.140625" customWidth="1"/>
    <col min="2791" max="2791" width="9.140625" customWidth="1"/>
    <col min="3032" max="3043" width="9.140625" customWidth="1"/>
    <col min="3047" max="3047" width="9.140625" customWidth="1"/>
    <col min="3288" max="3299" width="9.140625" customWidth="1"/>
    <col min="3303" max="3303" width="9.140625" customWidth="1"/>
    <col min="3544" max="3555" width="9.140625" customWidth="1"/>
    <col min="3559" max="3559" width="9.140625" customWidth="1"/>
    <col min="3800" max="3811" width="9.140625" customWidth="1"/>
    <col min="3815" max="3815" width="9.140625" customWidth="1"/>
    <col min="4056" max="4067" width="9.140625" customWidth="1"/>
    <col min="4071" max="4071" width="9.140625" customWidth="1"/>
    <col min="4312" max="4323" width="9.140625" customWidth="1"/>
    <col min="4327" max="4327" width="9.140625" customWidth="1"/>
    <col min="4568" max="4579" width="9.140625" customWidth="1"/>
    <col min="4583" max="4583" width="9.140625" customWidth="1"/>
    <col min="4824" max="4835" width="9.140625" customWidth="1"/>
    <col min="4839" max="4839" width="9.140625" customWidth="1"/>
    <col min="5080" max="5091" width="9.140625" customWidth="1"/>
    <col min="5095" max="5095" width="9.140625" customWidth="1"/>
    <col min="5336" max="5347" width="9.140625" customWidth="1"/>
    <col min="5351" max="5351" width="9.140625" customWidth="1"/>
    <col min="5592" max="5603" width="9.140625" customWidth="1"/>
    <col min="5607" max="5607" width="9.140625" customWidth="1"/>
    <col min="5848" max="5859" width="9.140625" customWidth="1"/>
    <col min="5863" max="5863" width="9.140625" customWidth="1"/>
    <col min="6104" max="6115" width="9.140625" customWidth="1"/>
    <col min="6119" max="6119" width="9.140625" customWidth="1"/>
    <col min="6360" max="6371" width="9.140625" customWidth="1"/>
    <col min="6375" max="6375" width="9.140625" customWidth="1"/>
    <col min="6616" max="6627" width="9.140625" customWidth="1"/>
    <col min="6631" max="6631" width="9.140625" customWidth="1"/>
    <col min="6872" max="6883" width="9.140625" customWidth="1"/>
    <col min="6887" max="6887" width="9.140625" customWidth="1"/>
    <col min="7128" max="7139" width="9.140625" customWidth="1"/>
    <col min="7143" max="7143" width="9.140625" customWidth="1"/>
    <col min="7384" max="7395" width="9.140625" customWidth="1"/>
    <col min="7399" max="7399" width="9.140625" customWidth="1"/>
    <col min="7640" max="7651" width="9.140625" customWidth="1"/>
    <col min="7655" max="7655" width="9.140625" customWidth="1"/>
    <col min="7896" max="7907" width="9.140625" customWidth="1"/>
    <col min="7911" max="7911" width="9.140625" customWidth="1"/>
    <col min="8152" max="8163" width="9.140625" customWidth="1"/>
    <col min="8167" max="8167" width="9.140625" customWidth="1"/>
    <col min="8408" max="8419" width="9.140625" customWidth="1"/>
    <col min="8423" max="8423" width="9.140625" customWidth="1"/>
    <col min="8664" max="8675" width="9.140625" customWidth="1"/>
    <col min="8679" max="8679" width="9.140625" customWidth="1"/>
    <col min="8920" max="8931" width="9.140625" customWidth="1"/>
    <col min="8935" max="8935" width="9.140625" customWidth="1"/>
    <col min="9176" max="9187" width="9.140625" customWidth="1"/>
    <col min="9191" max="9191" width="9.140625" customWidth="1"/>
    <col min="9432" max="9443" width="9.140625" customWidth="1"/>
    <col min="9447" max="9447" width="9.140625" customWidth="1"/>
    <col min="9688" max="9699" width="9.140625" customWidth="1"/>
    <col min="9703" max="9703" width="9.140625" customWidth="1"/>
    <col min="9944" max="9955" width="9.140625" customWidth="1"/>
    <col min="9959" max="9959" width="9.140625" customWidth="1"/>
    <col min="10200" max="10211" width="9.140625" customWidth="1"/>
    <col min="10215" max="10215" width="9.140625" customWidth="1"/>
    <col min="10456" max="10467" width="9.140625" customWidth="1"/>
    <col min="10471" max="10471" width="9.140625" customWidth="1"/>
    <col min="10712" max="10723" width="9.140625" customWidth="1"/>
    <col min="10727" max="10727" width="9.140625" customWidth="1"/>
    <col min="10968" max="10979" width="9.140625" customWidth="1"/>
    <col min="10983" max="10983" width="9.140625" customWidth="1"/>
    <col min="11224" max="11235" width="9.140625" customWidth="1"/>
    <col min="11239" max="11239" width="9.140625" customWidth="1"/>
    <col min="11480" max="11491" width="9.140625" customWidth="1"/>
    <col min="11495" max="11495" width="9.140625" customWidth="1"/>
    <col min="11736" max="11747" width="9.140625" customWidth="1"/>
    <col min="11751" max="11751" width="9.140625" customWidth="1"/>
    <col min="11992" max="12003" width="9.140625" customWidth="1"/>
    <col min="12007" max="12007" width="9.140625" customWidth="1"/>
    <col min="12248" max="12259" width="9.140625" customWidth="1"/>
    <col min="12263" max="12263" width="9.140625" customWidth="1"/>
    <col min="12504" max="12515" width="9.140625" customWidth="1"/>
    <col min="12519" max="12519" width="9.140625" customWidth="1"/>
    <col min="12760" max="12771" width="9.140625" customWidth="1"/>
    <col min="12775" max="12775" width="9.140625" customWidth="1"/>
    <col min="13016" max="13027" width="9.140625" customWidth="1"/>
    <col min="13031" max="13031" width="9.140625" customWidth="1"/>
    <col min="13272" max="13283" width="9.140625" customWidth="1"/>
    <col min="13287" max="13287" width="9.140625" customWidth="1"/>
    <col min="13528" max="13539" width="9.140625" customWidth="1"/>
    <col min="13543" max="13543" width="9.140625" customWidth="1"/>
    <col min="13784" max="13795" width="9.140625" customWidth="1"/>
    <col min="13799" max="13799" width="9.140625" customWidth="1"/>
    <col min="14040" max="14051" width="9.140625" customWidth="1"/>
    <col min="14055" max="14055" width="9.140625" customWidth="1"/>
    <col min="14296" max="14307" width="9.140625" customWidth="1"/>
    <col min="14311" max="14311" width="9.140625" customWidth="1"/>
    <col min="14552" max="14563" width="9.140625" customWidth="1"/>
    <col min="14567" max="14567" width="9.140625" customWidth="1"/>
    <col min="14808" max="14819" width="9.140625" customWidth="1"/>
    <col min="14823" max="14823" width="9.140625" customWidth="1"/>
    <col min="15064" max="15075" width="9.140625" customWidth="1"/>
    <col min="15079" max="15079" width="9.140625" customWidth="1"/>
    <col min="15320" max="15331" width="9.140625" customWidth="1"/>
    <col min="15335" max="15335" width="9.140625" customWidth="1"/>
    <col min="15576" max="15587" width="9.140625" customWidth="1"/>
    <col min="15591" max="15591" width="9.140625" customWidth="1"/>
    <col min="15832" max="15843" width="9.140625" customWidth="1"/>
    <col min="15847" max="15847" width="9.140625" customWidth="1"/>
    <col min="16088" max="16099" width="9.140625" customWidth="1"/>
    <col min="16103" max="16103" width="9.140625" customWidth="1"/>
  </cols>
  <sheetData>
    <row r="1" spans="1:20" ht="11.25" customHeight="1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</row>
    <row r="2" spans="1:20" ht="15.95" customHeight="1">
      <c r="A2" s="21"/>
      <c r="B2" s="32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32"/>
      <c r="M2" s="12"/>
      <c r="N2" s="12"/>
      <c r="O2" s="12"/>
      <c r="P2" s="12"/>
      <c r="Q2" s="12"/>
      <c r="R2" s="12"/>
      <c r="S2" s="12"/>
      <c r="T2" s="12"/>
    </row>
    <row r="3" spans="1:20" ht="11.25" customHeight="1">
      <c r="A3" s="21"/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</row>
    <row r="4" spans="1:20" ht="11.25" customHeight="1">
      <c r="A4" s="21"/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</row>
    <row r="5" spans="1:20" ht="15.95" customHeight="1">
      <c r="A5" s="31"/>
      <c r="B5" s="73" t="str">
        <f>Contents!B5</f>
        <v>6223.0 Job Mobility</v>
      </c>
      <c r="C5" s="73"/>
      <c r="D5" s="73"/>
      <c r="E5" s="73"/>
      <c r="F5" s="73"/>
      <c r="G5" s="73"/>
      <c r="H5" s="73"/>
      <c r="I5" s="73"/>
      <c r="J5" s="73"/>
      <c r="K5" s="73"/>
      <c r="L5" s="33"/>
      <c r="M5" s="31"/>
      <c r="N5" s="31"/>
      <c r="O5" s="31"/>
      <c r="P5" s="31"/>
      <c r="Q5" s="31"/>
      <c r="R5" s="31"/>
      <c r="S5" s="31"/>
      <c r="T5" s="31"/>
    </row>
    <row r="6" spans="1:20" ht="15.95" customHeight="1">
      <c r="A6" s="31"/>
      <c r="B6" s="73" t="str">
        <f>Contents!B6</f>
        <v>Table 3. Changes in employment characteristics of people employed last year</v>
      </c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3"/>
    </row>
    <row r="7" spans="1:20" ht="15.95" customHeight="1">
      <c r="A7" s="31"/>
      <c r="B7" s="34" t="str">
        <f>Contents!B7</f>
        <v>Released at 11:30 am (Canberra time) Tue 24 May 2022</v>
      </c>
      <c r="C7" s="31"/>
      <c r="D7" s="31"/>
      <c r="E7" s="31"/>
      <c r="F7" s="31"/>
      <c r="G7" s="31"/>
      <c r="H7" s="31"/>
      <c r="I7" s="31"/>
      <c r="J7" s="31"/>
      <c r="K7" s="31"/>
      <c r="L7" s="34"/>
      <c r="M7" s="31"/>
      <c r="N7" s="31"/>
      <c r="O7" s="31"/>
      <c r="P7" s="31"/>
      <c r="Q7" s="31"/>
      <c r="R7" s="31"/>
      <c r="S7" s="31"/>
      <c r="T7" s="31"/>
    </row>
    <row r="8" spans="1:20" ht="15.75" customHeight="1">
      <c r="A8" s="74" t="str">
        <f>Contents!C12</f>
        <v>Table 3.2 - Changes in employment characteristics of people employed last year by state and territory, February 2022</v>
      </c>
      <c r="B8" s="74"/>
      <c r="C8" s="74"/>
      <c r="D8" s="74"/>
      <c r="E8" s="74"/>
      <c r="F8" s="74"/>
      <c r="G8" s="74"/>
      <c r="H8" s="74"/>
      <c r="I8" s="35"/>
      <c r="J8" s="36"/>
      <c r="K8" s="36"/>
      <c r="L8" s="74"/>
      <c r="M8" s="74"/>
      <c r="N8" s="74"/>
      <c r="O8" s="74"/>
      <c r="P8" s="74"/>
      <c r="Q8" s="74"/>
      <c r="R8" s="74"/>
      <c r="S8" s="35"/>
      <c r="T8" s="36"/>
    </row>
    <row r="9" spans="1:20" ht="15.75" customHeight="1">
      <c r="A9" s="37"/>
      <c r="B9" s="37"/>
      <c r="C9" s="38"/>
      <c r="D9" s="38"/>
      <c r="E9" s="38"/>
      <c r="F9" s="38"/>
      <c r="G9" s="38"/>
      <c r="H9" s="38"/>
      <c r="I9" s="38"/>
      <c r="J9" s="38"/>
      <c r="K9" s="38"/>
      <c r="L9" s="38"/>
      <c r="M9" s="38"/>
      <c r="N9" s="38"/>
      <c r="O9" s="38"/>
      <c r="P9" s="38"/>
      <c r="Q9" s="38"/>
      <c r="R9" s="38"/>
      <c r="S9" s="38"/>
      <c r="T9" s="38"/>
    </row>
    <row r="10" spans="1:20" ht="15" customHeight="1">
      <c r="A10" s="37"/>
      <c r="B10" s="39" t="s">
        <v>4353</v>
      </c>
      <c r="C10" s="75" t="s">
        <v>4354</v>
      </c>
      <c r="D10" s="75"/>
      <c r="E10" s="75"/>
      <c r="F10" s="40"/>
      <c r="G10" s="76" t="s">
        <v>4280</v>
      </c>
      <c r="H10" s="76"/>
      <c r="I10" s="76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</row>
    <row r="11" spans="1:20">
      <c r="A11" s="37"/>
      <c r="B11" s="37"/>
      <c r="C11" s="38" t="s">
        <v>4281</v>
      </c>
      <c r="D11" s="38" t="s">
        <v>4282</v>
      </c>
      <c r="E11" s="38" t="s">
        <v>4283</v>
      </c>
      <c r="F11" s="38"/>
      <c r="G11" s="38" t="s">
        <v>4281</v>
      </c>
      <c r="H11" s="38" t="s">
        <v>4282</v>
      </c>
      <c r="I11" s="38" t="s">
        <v>4283</v>
      </c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</row>
    <row r="12" spans="1:20">
      <c r="A12" s="37"/>
      <c r="B12" s="37"/>
      <c r="C12" s="41" t="s">
        <v>4284</v>
      </c>
      <c r="D12" s="41" t="s">
        <v>4284</v>
      </c>
      <c r="E12" s="41" t="s">
        <v>4284</v>
      </c>
      <c r="F12" s="41"/>
      <c r="G12" s="41" t="s">
        <v>4284</v>
      </c>
      <c r="H12" s="41" t="s">
        <v>4284</v>
      </c>
      <c r="I12" s="41" t="s">
        <v>4284</v>
      </c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</row>
    <row r="13" spans="1:20">
      <c r="A13" s="42" t="s">
        <v>4285</v>
      </c>
      <c r="B13" s="43"/>
      <c r="C13" s="43"/>
      <c r="D13" s="43"/>
      <c r="E13" s="43"/>
      <c r="F13" s="44"/>
      <c r="G13" s="43"/>
      <c r="H13" s="43"/>
      <c r="I13" s="43"/>
    </row>
    <row r="14" spans="1:20">
      <c r="A14" s="45" t="s">
        <v>4286</v>
      </c>
      <c r="B14" s="46"/>
      <c r="C14" s="47"/>
      <c r="D14" s="47"/>
      <c r="E14" s="47"/>
      <c r="F14" s="47"/>
      <c r="G14" s="16"/>
      <c r="H14" s="19"/>
      <c r="I14" s="19"/>
    </row>
    <row r="15" spans="1:20">
      <c r="A15" s="46"/>
      <c r="B15" s="46" t="s">
        <v>4287</v>
      </c>
      <c r="C15" s="47" cm="1">
        <f t="array" ref="C15">INDEX($D$115:$AD$190,$C115,C$104)</f>
        <v>2830.6390000000001</v>
      </c>
      <c r="D15" s="47" cm="1">
        <f t="array" ref="D15">INDEX($D$115:$AD$190,$C115,D$104)</f>
        <v>1385.211</v>
      </c>
      <c r="E15" s="47" cm="1">
        <f t="array" ref="E15">INDEX($D$115:$AD$190,$C115,E$104)</f>
        <v>1445.4280000000001</v>
      </c>
      <c r="F15" s="47"/>
      <c r="G15" s="19" t="str" cm="1">
        <f t="array" ref="G15">HYPERLINK(TEXT("#"&amp;INDEX($D$199:$AD$274,$C199,C$104),),INDEX($D$199:$AD$274,$C199,C$104))</f>
        <v>A126273866F</v>
      </c>
      <c r="H15" s="19" t="str" cm="1">
        <f t="array" ref="H15">HYPERLINK(TEXT("#"&amp;INDEX($D$199:$AD$274,$C199,D$104),),INDEX($D$199:$AD$274,$C199,D$104))</f>
        <v>A126297194W</v>
      </c>
      <c r="I15" s="19" t="str" cm="1">
        <f t="array" ref="I15">HYPERLINK(TEXT("#"&amp;INDEX($D$199:$AD$274,$C199,E$104),),INDEX($D$199:$AD$274,$C199,E$104))</f>
        <v>A126285530X</v>
      </c>
    </row>
    <row r="16" spans="1:20">
      <c r="A16" s="46"/>
      <c r="B16" s="46" t="s">
        <v>4288</v>
      </c>
      <c r="C16" s="47" cm="1">
        <f t="array" ref="C16">INDEX($D$115:$AD$190,$C116,C$104)</f>
        <v>10532.781999999999</v>
      </c>
      <c r="D16" s="47" cm="1">
        <f t="array" ref="D16">INDEX($D$115:$AD$190,$C116,D$104)</f>
        <v>5577.6570000000002</v>
      </c>
      <c r="E16" s="47" cm="1">
        <f t="array" ref="E16">INDEX($D$115:$AD$190,$C116,E$104)</f>
        <v>4955.125</v>
      </c>
      <c r="F16" s="47"/>
      <c r="G16" s="19" t="str" cm="1">
        <f t="array" ref="G16">HYPERLINK(TEXT("#"&amp;INDEX($D$199:$AD$274,$C200,C$104),),INDEX($D$199:$AD$274,$C200,C$104))</f>
        <v>A126273894R</v>
      </c>
      <c r="H16" s="19" t="str" cm="1">
        <f t="array" ref="H16">HYPERLINK(TEXT("#"&amp;INDEX($D$199:$AD$274,$C200,D$104),),INDEX($D$199:$AD$274,$C200,D$104))</f>
        <v>A126297222V</v>
      </c>
      <c r="I16" s="19" t="str" cm="1">
        <f t="array" ref="I16">HYPERLINK(TEXT("#"&amp;INDEX($D$199:$AD$274,$C200,E$104),),INDEX($D$199:$AD$274,$C200,E$104))</f>
        <v>A126285558A</v>
      </c>
    </row>
    <row r="17" spans="1:9">
      <c r="A17" s="45" t="s">
        <v>4289</v>
      </c>
      <c r="B17" s="46"/>
      <c r="C17" s="48" cm="1">
        <f t="array" ref="C17">INDEX($D$115:$AD$190,$C117,C$104)</f>
        <v>13363.421</v>
      </c>
      <c r="D17" s="48" cm="1">
        <f t="array" ref="D17">INDEX($D$115:$AD$190,$C117,D$104)</f>
        <v>6962.8680000000004</v>
      </c>
      <c r="E17" s="48" cm="1">
        <f t="array" ref="E17">INDEX($D$115:$AD$190,$C117,E$104)</f>
        <v>6400.5529999999999</v>
      </c>
      <c r="F17" s="47"/>
      <c r="G17" s="19" t="str" cm="1">
        <f t="array" ref="G17">HYPERLINK(TEXT("#"&amp;INDEX($D$199:$AD$274,$C201,C$104),),INDEX($D$199:$AD$274,$C201,C$104))</f>
        <v>A126273910C</v>
      </c>
      <c r="H17" s="19" t="str" cm="1">
        <f t="array" ref="H17">HYPERLINK(TEXT("#"&amp;INDEX($D$199:$AD$274,$C201,D$104),),INDEX($D$199:$AD$274,$C201,D$104))</f>
        <v>A126297238L</v>
      </c>
      <c r="I17" s="19" t="str" cm="1">
        <f t="array" ref="I17">HYPERLINK(TEXT("#"&amp;INDEX($D$199:$AD$274,$C201,E$104),),INDEX($D$199:$AD$274,$C201,E$104))</f>
        <v>A126285574A</v>
      </c>
    </row>
    <row r="18" spans="1:9">
      <c r="A18" s="42" t="s">
        <v>4287</v>
      </c>
      <c r="B18" s="43"/>
      <c r="C18" s="43"/>
      <c r="D18" s="43"/>
      <c r="E18" s="43"/>
      <c r="F18" s="47"/>
      <c r="G18" s="43"/>
      <c r="H18" s="43"/>
      <c r="I18" s="43"/>
    </row>
    <row r="19" spans="1:9">
      <c r="A19" s="45" t="s">
        <v>4290</v>
      </c>
      <c r="B19" s="46"/>
      <c r="C19" s="47"/>
      <c r="D19" s="47"/>
      <c r="E19" s="47"/>
      <c r="F19" s="47"/>
      <c r="G19" s="19"/>
      <c r="H19" s="19"/>
      <c r="I19" s="19"/>
    </row>
    <row r="20" spans="1:9">
      <c r="A20" s="45"/>
      <c r="B20" s="46" t="s">
        <v>4291</v>
      </c>
      <c r="C20" s="47" cm="1">
        <f t="array" ref="C20">INDEX($D$115:$AD$190,$C120,C$104)</f>
        <v>1558.528</v>
      </c>
      <c r="D20" s="47" cm="1">
        <f t="array" ref="D20">INDEX($D$115:$AD$190,$C120,D$104)</f>
        <v>750.23400000000004</v>
      </c>
      <c r="E20" s="47" cm="1">
        <f t="array" ref="E20">INDEX($D$115:$AD$190,$C120,E$104)</f>
        <v>808.29399999999998</v>
      </c>
      <c r="F20" s="47"/>
      <c r="G20" s="19" t="str" cm="1">
        <f t="array" ref="G20">HYPERLINK(TEXT("#"&amp;INDEX($D$199:$AD$274,$C204,C$104),),INDEX($D$199:$AD$274,$C204,C$104))</f>
        <v>A126273814C</v>
      </c>
      <c r="H20" s="19" t="str" cm="1">
        <f t="array" ref="H20">HYPERLINK(TEXT("#"&amp;INDEX($D$199:$AD$274,$C204,D$104),),INDEX($D$199:$AD$274,$C204,D$104))</f>
        <v>A126297142V</v>
      </c>
      <c r="I20" s="19" t="str" cm="1">
        <f t="array" ref="I20">HYPERLINK(TEXT("#"&amp;INDEX($D$199:$AD$274,$C204,E$104),),INDEX($D$199:$AD$274,$C204,E$104))</f>
        <v>A126285478A</v>
      </c>
    </row>
    <row r="21" spans="1:9">
      <c r="A21" s="46"/>
      <c r="B21" s="46" t="s">
        <v>4292</v>
      </c>
      <c r="C21" s="47" cm="1">
        <f t="array" ref="C21">INDEX($D$115:$AD$190,$C121,C$104)</f>
        <v>1272.1110000000001</v>
      </c>
      <c r="D21" s="47" cm="1">
        <f t="array" ref="D21">INDEX($D$115:$AD$190,$C121,D$104)</f>
        <v>634.97699999999998</v>
      </c>
      <c r="E21" s="47" cm="1">
        <f t="array" ref="E21">INDEX($D$115:$AD$190,$C121,E$104)</f>
        <v>637.13400000000001</v>
      </c>
      <c r="F21" s="47"/>
      <c r="G21" s="19" t="str" cm="1">
        <f t="array" ref="G21">HYPERLINK(TEXT("#"&amp;INDEX($D$199:$AD$274,$C205,C$104),),INDEX($D$199:$AD$274,$C205,C$104))</f>
        <v>A126273794F</v>
      </c>
      <c r="H21" s="19" t="str" cm="1">
        <f t="array" ref="H21">HYPERLINK(TEXT("#"&amp;INDEX($D$199:$AD$274,$C205,D$104),),INDEX($D$199:$AD$274,$C205,D$104))</f>
        <v>A126297122K</v>
      </c>
      <c r="I21" s="19" t="str" cm="1">
        <f t="array" ref="I21">HYPERLINK(TEXT("#"&amp;INDEX($D$199:$AD$274,$C205,E$104),),INDEX($D$199:$AD$274,$C205,E$104))</f>
        <v>A126285458T</v>
      </c>
    </row>
    <row r="22" spans="1:9">
      <c r="A22" s="45" t="s">
        <v>4289</v>
      </c>
      <c r="B22" s="45"/>
      <c r="C22" s="48" cm="1">
        <f t="array" ref="C22">INDEX($D$115:$AD$190,$C122,C$104)</f>
        <v>2830.6390000000001</v>
      </c>
      <c r="D22" s="48" cm="1">
        <f t="array" ref="D22">INDEX($D$115:$AD$190,$C122,D$104)</f>
        <v>1385.211</v>
      </c>
      <c r="E22" s="48" cm="1">
        <f t="array" ref="E22">INDEX($D$115:$AD$190,$C122,E$104)</f>
        <v>1445.4280000000001</v>
      </c>
      <c r="F22" s="47"/>
      <c r="G22" s="19" t="str" cm="1">
        <f t="array" ref="G22">HYPERLINK(TEXT("#"&amp;INDEX($D$199:$AD$274,$C206,C$104),),INDEX($D$199:$AD$274,$C206,C$104))</f>
        <v>A126273866F</v>
      </c>
      <c r="H22" s="19" t="str" cm="1">
        <f t="array" ref="H22">HYPERLINK(TEXT("#"&amp;INDEX($D$199:$AD$274,$C206,D$104),),INDEX($D$199:$AD$274,$C206,D$104))</f>
        <v>A126297194W</v>
      </c>
      <c r="I22" s="19" t="str" cm="1">
        <f t="array" ref="I22">HYPERLINK(TEXT("#"&amp;INDEX($D$199:$AD$274,$C206,E$104),),INDEX($D$199:$AD$274,$C206,E$104))</f>
        <v>A126285530X</v>
      </c>
    </row>
    <row r="23" spans="1:9">
      <c r="A23" s="42" t="s">
        <v>4292</v>
      </c>
      <c r="B23" s="43"/>
      <c r="C23" s="43"/>
      <c r="D23" s="43"/>
      <c r="E23" s="43"/>
      <c r="F23" s="47"/>
      <c r="G23" s="43"/>
      <c r="H23" s="43"/>
      <c r="I23" s="43"/>
    </row>
    <row r="24" spans="1:9">
      <c r="A24" s="45" t="s">
        <v>4293</v>
      </c>
      <c r="B24" s="49"/>
      <c r="C24" s="47"/>
      <c r="D24" s="47"/>
      <c r="E24" s="47"/>
      <c r="F24" s="47"/>
      <c r="G24" s="19"/>
      <c r="H24" s="19"/>
      <c r="I24" s="19"/>
    </row>
    <row r="25" spans="1:9">
      <c r="A25" s="46"/>
      <c r="B25" s="50" t="s">
        <v>4294</v>
      </c>
      <c r="C25" s="47" cm="1">
        <f t="array" ref="C25">INDEX($D$115:$AD$190,$C125,C$104)</f>
        <v>548.94100000000003</v>
      </c>
      <c r="D25" s="47" cm="1">
        <f t="array" ref="D25">INDEX($D$115:$AD$190,$C125,D$104)</f>
        <v>276.24299999999999</v>
      </c>
      <c r="E25" s="47" cm="1">
        <f t="array" ref="E25">INDEX($D$115:$AD$190,$C125,E$104)</f>
        <v>272.69900000000001</v>
      </c>
      <c r="F25" s="47"/>
      <c r="G25" s="19" t="str" cm="1">
        <f t="array" ref="G25">HYPERLINK(TEXT("#"&amp;INDEX($D$199:$AD$274,$C209,C$104),),INDEX($D$199:$AD$274,$C209,C$104))</f>
        <v>A126273870W</v>
      </c>
      <c r="H25" s="19" t="str" cm="1">
        <f t="array" ref="H25">HYPERLINK(TEXT("#"&amp;INDEX($D$199:$AD$274,$C209,D$104),),INDEX($D$199:$AD$274,$C209,D$104))</f>
        <v>A126297198F</v>
      </c>
      <c r="I25" s="19" t="str" cm="1">
        <f t="array" ref="I25">HYPERLINK(TEXT("#"&amp;INDEX($D$199:$AD$274,$C209,E$104),),INDEX($D$199:$AD$274,$C209,E$104))</f>
        <v>A126285534J</v>
      </c>
    </row>
    <row r="26" spans="1:9">
      <c r="A26" s="46"/>
      <c r="B26" s="50" t="s">
        <v>4295</v>
      </c>
      <c r="C26" s="47" cm="1">
        <f t="array" ref="C26">INDEX($D$115:$AD$190,$C126,C$104)</f>
        <v>721.78</v>
      </c>
      <c r="D26" s="47" cm="1">
        <f t="array" ref="D26">INDEX($D$115:$AD$190,$C126,D$104)</f>
        <v>358.73500000000001</v>
      </c>
      <c r="E26" s="47" cm="1">
        <f t="array" ref="E26">INDEX($D$115:$AD$190,$C126,E$104)</f>
        <v>363.04500000000002</v>
      </c>
      <c r="F26" s="47"/>
      <c r="G26" s="19" t="str" cm="1">
        <f t="array" ref="G26">HYPERLINK(TEXT("#"&amp;INDEX($D$199:$AD$274,$C210,C$104),),INDEX($D$199:$AD$274,$C210,C$104))</f>
        <v>A126273874F</v>
      </c>
      <c r="H26" s="19" t="str" cm="1">
        <f t="array" ref="H26">HYPERLINK(TEXT("#"&amp;INDEX($D$199:$AD$274,$C210,D$104),),INDEX($D$199:$AD$274,$C210,D$104))</f>
        <v>A126297202K</v>
      </c>
      <c r="I26" s="19" t="str" cm="1">
        <f t="array" ref="I26">HYPERLINK(TEXT("#"&amp;INDEX($D$199:$AD$274,$C210,E$104),),INDEX($D$199:$AD$274,$C210,E$104))</f>
        <v>A126285538T</v>
      </c>
    </row>
    <row r="27" spans="1:9">
      <c r="A27" s="45" t="s">
        <v>4296</v>
      </c>
      <c r="B27" s="46"/>
      <c r="C27" s="47"/>
      <c r="D27" s="47"/>
      <c r="E27" s="47"/>
      <c r="F27" s="47"/>
      <c r="G27" s="19"/>
      <c r="H27" s="19"/>
      <c r="I27" s="19"/>
    </row>
    <row r="28" spans="1:9">
      <c r="A28" s="46"/>
      <c r="B28" s="46" t="s">
        <v>4297</v>
      </c>
      <c r="C28" s="47" cm="1">
        <f t="array" ref="C28">INDEX($D$115:$AD$190,$C128,C$104)</f>
        <v>695.9</v>
      </c>
      <c r="D28" s="47" cm="1">
        <f t="array" ref="D28">INDEX($D$115:$AD$190,$C128,D$104)</f>
        <v>355.61700000000002</v>
      </c>
      <c r="E28" s="47" cm="1">
        <f t="array" ref="E28">INDEX($D$115:$AD$190,$C128,E$104)</f>
        <v>340.28300000000002</v>
      </c>
      <c r="F28" s="47"/>
      <c r="G28" s="19" t="str" cm="1">
        <f t="array" ref="G28">HYPERLINK(TEXT("#"&amp;INDEX($D$199:$AD$274,$C212,C$104),),INDEX($D$199:$AD$274,$C212,C$104))</f>
        <v>A126273798R</v>
      </c>
      <c r="H28" s="19" t="str" cm="1">
        <f t="array" ref="H28">HYPERLINK(TEXT("#"&amp;INDEX($D$199:$AD$274,$C212,D$104),),INDEX($D$199:$AD$274,$C212,D$104))</f>
        <v>A126297126V</v>
      </c>
      <c r="I28" s="19" t="str" cm="1">
        <f t="array" ref="I28">HYPERLINK(TEXT("#"&amp;INDEX($D$199:$AD$274,$C212,E$104),),INDEX($D$199:$AD$274,$C212,E$104))</f>
        <v>A126285462J</v>
      </c>
    </row>
    <row r="29" spans="1:9">
      <c r="A29" s="46"/>
      <c r="B29" s="46" t="s">
        <v>4298</v>
      </c>
      <c r="C29" s="47" cm="1">
        <f t="array" ref="C29">INDEX($D$115:$AD$190,$C129,C$104)</f>
        <v>573.60799999999995</v>
      </c>
      <c r="D29" s="47" cm="1">
        <f t="array" ref="D29">INDEX($D$115:$AD$190,$C129,D$104)</f>
        <v>278.14699999999999</v>
      </c>
      <c r="E29" s="47" cm="1">
        <f t="array" ref="E29">INDEX($D$115:$AD$190,$C129,E$104)</f>
        <v>295.46100000000001</v>
      </c>
      <c r="F29" s="47"/>
      <c r="G29" s="19" t="str" cm="1">
        <f t="array" ref="G29">HYPERLINK(TEXT("#"&amp;INDEX($D$199:$AD$274,$C213,C$104),),INDEX($D$199:$AD$274,$C213,C$104))</f>
        <v>A126273802V</v>
      </c>
      <c r="H29" s="19" t="str" cm="1">
        <f t="array" ref="H29">HYPERLINK(TEXT("#"&amp;INDEX($D$199:$AD$274,$C213,D$104),),INDEX($D$199:$AD$274,$C213,D$104))</f>
        <v>A126297130K</v>
      </c>
      <c r="I29" s="19" t="str" cm="1">
        <f t="array" ref="I29">HYPERLINK(TEXT("#"&amp;INDEX($D$199:$AD$274,$C213,E$104),),INDEX($D$199:$AD$274,$C213,E$104))</f>
        <v>A126285466T</v>
      </c>
    </row>
    <row r="30" spans="1:9">
      <c r="A30" s="45" t="s">
        <v>4299</v>
      </c>
      <c r="B30" s="46"/>
      <c r="C30" s="47"/>
      <c r="D30" s="47"/>
      <c r="E30" s="47"/>
      <c r="F30" s="47"/>
      <c r="G30" s="19"/>
      <c r="H30" s="19"/>
      <c r="I30" s="19"/>
    </row>
    <row r="31" spans="1:9">
      <c r="A31" s="46"/>
      <c r="B31" s="46" t="s">
        <v>4300</v>
      </c>
      <c r="C31" s="47" cm="1">
        <f t="array" ref="C31">INDEX($D$115:$AD$190,$C131,C$104)</f>
        <v>422.52699999999999</v>
      </c>
      <c r="D31" s="47" cm="1">
        <f t="array" ref="D31">INDEX($D$115:$AD$190,$C131,D$104)</f>
        <v>225.8</v>
      </c>
      <c r="E31" s="47" cm="1">
        <f t="array" ref="E31">INDEX($D$115:$AD$190,$C131,E$104)</f>
        <v>196.726</v>
      </c>
      <c r="F31" s="47"/>
      <c r="G31" s="19" t="str" cm="1">
        <f t="array" ref="G31">HYPERLINK(TEXT("#"&amp;INDEX($D$199:$AD$274,$C215,C$104),),INDEX($D$199:$AD$274,$C215,C$104))</f>
        <v>A126273842L</v>
      </c>
      <c r="H31" s="19" t="str" cm="1">
        <f t="array" ref="H31">HYPERLINK(TEXT("#"&amp;INDEX($D$199:$AD$274,$C215,D$104),),INDEX($D$199:$AD$274,$C215,D$104))</f>
        <v>A126297170C</v>
      </c>
      <c r="I31" s="19" t="str" cm="1">
        <f t="array" ref="I31">HYPERLINK(TEXT("#"&amp;INDEX($D$199:$AD$274,$C215,E$104),),INDEX($D$199:$AD$274,$C215,E$104))</f>
        <v>A126285506X</v>
      </c>
    </row>
    <row r="32" spans="1:9">
      <c r="A32" s="46"/>
      <c r="B32" s="46" t="s">
        <v>4301</v>
      </c>
      <c r="C32" s="47" cm="1">
        <f t="array" ref="C32">INDEX($D$115:$AD$190,$C132,C$104)</f>
        <v>459.45299999999997</v>
      </c>
      <c r="D32" s="47" cm="1">
        <f t="array" ref="D32">INDEX($D$115:$AD$190,$C132,D$104)</f>
        <v>214.71899999999999</v>
      </c>
      <c r="E32" s="47" cm="1">
        <f t="array" ref="E32">INDEX($D$115:$AD$190,$C132,E$104)</f>
        <v>244.73400000000001</v>
      </c>
      <c r="F32" s="47"/>
      <c r="G32" s="19" t="str" cm="1">
        <f t="array" ref="G32">HYPERLINK(TEXT("#"&amp;INDEX($D$199:$AD$274,$C216,C$104),),INDEX($D$199:$AD$274,$C216,C$104))</f>
        <v>A126273758W</v>
      </c>
      <c r="H32" s="19" t="str" cm="1">
        <f t="array" ref="H32">HYPERLINK(TEXT("#"&amp;INDEX($D$199:$AD$274,$C216,D$104),),INDEX($D$199:$AD$274,$C216,D$104))</f>
        <v>A126297086L</v>
      </c>
      <c r="I32" s="19" t="str" cm="1">
        <f t="array" ref="I32">HYPERLINK(TEXT("#"&amp;INDEX($D$199:$AD$274,$C216,E$104),),INDEX($D$199:$AD$274,$C216,E$104))</f>
        <v>A126285422R</v>
      </c>
    </row>
    <row r="33" spans="1:9">
      <c r="A33" s="46"/>
      <c r="B33" s="50" t="s">
        <v>4302</v>
      </c>
      <c r="C33" s="47" cm="1">
        <f t="array" ref="C33">INDEX($D$115:$AD$190,$C133,C$104)</f>
        <v>143.54499999999999</v>
      </c>
      <c r="D33" s="47" cm="1">
        <f t="array" ref="D33">INDEX($D$115:$AD$190,$C133,D$104)</f>
        <v>97.89</v>
      </c>
      <c r="E33" s="47" cm="1">
        <f t="array" ref="E33">INDEX($D$115:$AD$190,$C133,E$104)</f>
        <v>45.655000000000001</v>
      </c>
      <c r="F33" s="47"/>
      <c r="G33" s="19" t="str" cm="1">
        <f t="array" ref="G33">HYPERLINK(TEXT("#"&amp;INDEX($D$199:$AD$274,$C217,C$104),),INDEX($D$199:$AD$274,$C217,C$104))</f>
        <v>A126273878R</v>
      </c>
      <c r="H33" s="19" t="str" cm="1">
        <f t="array" ref="H33">HYPERLINK(TEXT("#"&amp;INDEX($D$199:$AD$274,$C217,D$104),),INDEX($D$199:$AD$274,$C217,D$104))</f>
        <v>A126297206V</v>
      </c>
      <c r="I33" s="19" t="str" cm="1">
        <f t="array" ref="I33">HYPERLINK(TEXT("#"&amp;INDEX($D$199:$AD$274,$C217,E$104),),INDEX($D$199:$AD$274,$C217,E$104))</f>
        <v>A126285542J</v>
      </c>
    </row>
    <row r="34" spans="1:9">
      <c r="A34" s="46"/>
      <c r="B34" s="50" t="s">
        <v>4303</v>
      </c>
      <c r="C34" s="47" cm="1">
        <f t="array" ref="C34">INDEX($D$115:$AD$190,$C134,C$104)</f>
        <v>184.64599999999999</v>
      </c>
      <c r="D34" s="47" cm="1">
        <f t="array" ref="D34">INDEX($D$115:$AD$190,$C134,D$104)</f>
        <v>82.078000000000003</v>
      </c>
      <c r="E34" s="47" cm="1">
        <f t="array" ref="E34">INDEX($D$115:$AD$190,$C134,E$104)</f>
        <v>102.56699999999999</v>
      </c>
      <c r="F34" s="47"/>
      <c r="G34" s="19" t="str" cm="1">
        <f t="array" ref="G34">HYPERLINK(TEXT("#"&amp;INDEX($D$199:$AD$274,$C218,C$104),),INDEX($D$199:$AD$274,$C218,C$104))</f>
        <v>A126273846W</v>
      </c>
      <c r="H34" s="19" t="str" cm="1">
        <f t="array" ref="H34">HYPERLINK(TEXT("#"&amp;INDEX($D$199:$AD$274,$C218,D$104),),INDEX($D$199:$AD$274,$C218,D$104))</f>
        <v>A126297174L</v>
      </c>
      <c r="I34" s="19" t="str" cm="1">
        <f t="array" ref="I34">HYPERLINK(TEXT("#"&amp;INDEX($D$199:$AD$274,$C218,E$104),),INDEX($D$199:$AD$274,$C218,E$104))</f>
        <v>A126285510R</v>
      </c>
    </row>
    <row r="35" spans="1:9">
      <c r="A35" s="46"/>
      <c r="B35" s="50" t="s">
        <v>4304</v>
      </c>
      <c r="C35" s="47" cm="1">
        <f t="array" ref="C35">INDEX($D$115:$AD$190,$C135,C$104)</f>
        <v>131.26300000000001</v>
      </c>
      <c r="D35" s="47" cm="1">
        <f t="array" ref="D35">INDEX($D$115:$AD$190,$C135,D$104)</f>
        <v>34.750999999999998</v>
      </c>
      <c r="E35" s="47" cm="1">
        <f t="array" ref="E35">INDEX($D$115:$AD$190,$C135,E$104)</f>
        <v>96.512</v>
      </c>
      <c r="F35" s="47"/>
      <c r="G35" s="19" t="str" cm="1">
        <f t="array" ref="G35">HYPERLINK(TEXT("#"&amp;INDEX($D$199:$AD$274,$C219,C$104),),INDEX($D$199:$AD$274,$C219,C$104))</f>
        <v>A126273890F</v>
      </c>
      <c r="H35" s="19" t="str" cm="1">
        <f t="array" ref="H35">HYPERLINK(TEXT("#"&amp;INDEX($D$199:$AD$274,$C219,D$104),),INDEX($D$199:$AD$274,$C219,D$104))</f>
        <v>A126297218C</v>
      </c>
      <c r="I35" s="19" t="str" cm="1">
        <f t="array" ref="I35">HYPERLINK(TEXT("#"&amp;INDEX($D$199:$AD$274,$C219,E$104),),INDEX($D$199:$AD$274,$C219,E$104))</f>
        <v>A126285554T</v>
      </c>
    </row>
    <row r="36" spans="1:9">
      <c r="A36" s="46"/>
      <c r="B36" s="46" t="s">
        <v>4305</v>
      </c>
      <c r="C36" s="47" cm="1">
        <f t="array" ref="C36">INDEX($D$115:$AD$190,$C136,C$104)</f>
        <v>390.13099999999997</v>
      </c>
      <c r="D36" s="47" cm="1">
        <f t="array" ref="D36">INDEX($D$115:$AD$190,$C136,D$104)</f>
        <v>194.458</v>
      </c>
      <c r="E36" s="47" cm="1">
        <f t="array" ref="E36">INDEX($D$115:$AD$190,$C136,E$104)</f>
        <v>195.673</v>
      </c>
      <c r="F36" s="47"/>
      <c r="G36" s="19" t="str" cm="1">
        <f t="array" ref="G36">HYPERLINK(TEXT("#"&amp;INDEX($D$199:$AD$274,$C220,C$104),),INDEX($D$199:$AD$274,$C220,C$104))</f>
        <v>A126273762L</v>
      </c>
      <c r="H36" s="19" t="str" cm="1">
        <f t="array" ref="H36">HYPERLINK(TEXT("#"&amp;INDEX($D$199:$AD$274,$C220,D$104),),INDEX($D$199:$AD$274,$C220,D$104))</f>
        <v>A126297090C</v>
      </c>
      <c r="I36" s="19" t="str" cm="1">
        <f t="array" ref="I36">HYPERLINK(TEXT("#"&amp;INDEX($D$199:$AD$274,$C220,E$104),),INDEX($D$199:$AD$274,$C220,E$104))</f>
        <v>A126285426X</v>
      </c>
    </row>
    <row r="37" spans="1:9">
      <c r="A37" s="46"/>
      <c r="B37" s="50" t="s">
        <v>4306</v>
      </c>
      <c r="C37" s="47" cm="1">
        <f t="array" ref="C37">INDEX($D$115:$AD$190,$C137,C$104)</f>
        <v>219.43899999999999</v>
      </c>
      <c r="D37" s="47" cm="1">
        <f t="array" ref="D37">INDEX($D$115:$AD$190,$C137,D$104)</f>
        <v>140.87700000000001</v>
      </c>
      <c r="E37" s="47" cm="1">
        <f t="array" ref="E37">INDEX($D$115:$AD$190,$C137,E$104)</f>
        <v>78.563000000000002</v>
      </c>
      <c r="F37" s="47"/>
      <c r="G37" s="19" t="str" cm="1">
        <f t="array" ref="G37">HYPERLINK(TEXT("#"&amp;INDEX($D$199:$AD$274,$C221,C$104),),INDEX($D$199:$AD$274,$C221,C$104))</f>
        <v>A126273698F</v>
      </c>
      <c r="H37" s="19" t="str" cm="1">
        <f t="array" ref="H37">HYPERLINK(TEXT("#"&amp;INDEX($D$199:$AD$274,$C221,D$104),),INDEX($D$199:$AD$274,$C221,D$104))</f>
        <v>A126297026K</v>
      </c>
      <c r="I37" s="19" t="str" cm="1">
        <f t="array" ref="I37">HYPERLINK(TEXT("#"&amp;INDEX($D$199:$AD$274,$C221,E$104),),INDEX($D$199:$AD$274,$C221,E$104))</f>
        <v>A126285362X</v>
      </c>
    </row>
    <row r="38" spans="1:9">
      <c r="A38" s="46"/>
      <c r="B38" s="50" t="s">
        <v>4307</v>
      </c>
      <c r="C38" s="47" cm="1">
        <f t="array" ref="C38">INDEX($D$115:$AD$190,$C138,C$104)</f>
        <v>96.152000000000001</v>
      </c>
      <c r="D38" s="47" cm="1">
        <f t="array" ref="D38">INDEX($D$115:$AD$190,$C138,D$104)</f>
        <v>34.39</v>
      </c>
      <c r="E38" s="47" cm="1">
        <f t="array" ref="E38">INDEX($D$115:$AD$190,$C138,E$104)</f>
        <v>61.762</v>
      </c>
      <c r="F38" s="47"/>
      <c r="G38" s="19" t="str" cm="1">
        <f t="array" ref="G38">HYPERLINK(TEXT("#"&amp;INDEX($D$199:$AD$274,$C222,C$104),),INDEX($D$199:$AD$274,$C222,C$104))</f>
        <v>A126273726C</v>
      </c>
      <c r="H38" s="19" t="str" cm="1">
        <f t="array" ref="H38">HYPERLINK(TEXT("#"&amp;INDEX($D$199:$AD$274,$C222,D$104),),INDEX($D$199:$AD$274,$C222,D$104))</f>
        <v>A126297054V</v>
      </c>
      <c r="I38" s="19" t="str" cm="1">
        <f t="array" ref="I38">HYPERLINK(TEXT("#"&amp;INDEX($D$199:$AD$274,$C222,E$104),),INDEX($D$199:$AD$274,$C222,E$104))</f>
        <v>A126285390J</v>
      </c>
    </row>
    <row r="39" spans="1:9">
      <c r="A39" s="46"/>
      <c r="B39" s="50" t="s">
        <v>4308</v>
      </c>
      <c r="C39" s="47" cm="1">
        <f t="array" ref="C39">INDEX($D$115:$AD$190,$C139,C$104)</f>
        <v>74.540000000000006</v>
      </c>
      <c r="D39" s="47" cm="1">
        <f t="array" ref="D39">INDEX($D$115:$AD$190,$C139,D$104)</f>
        <v>19.190999999999999</v>
      </c>
      <c r="E39" s="47" cm="1">
        <f t="array" ref="E39">INDEX($D$115:$AD$190,$C139,E$104)</f>
        <v>55.347999999999999</v>
      </c>
      <c r="F39" s="47"/>
      <c r="G39" s="19" t="str" cm="1">
        <f t="array" ref="G39">HYPERLINK(TEXT("#"&amp;INDEX($D$199:$AD$274,$C223,C$104),),INDEX($D$199:$AD$274,$C223,C$104))</f>
        <v>A126273806C</v>
      </c>
      <c r="H39" s="19" t="str" cm="1">
        <f t="array" ref="H39">HYPERLINK(TEXT("#"&amp;INDEX($D$199:$AD$274,$C223,D$104),),INDEX($D$199:$AD$274,$C223,D$104))</f>
        <v>A126297134V</v>
      </c>
      <c r="I39" s="19" t="str" cm="1">
        <f t="array" ref="I39">HYPERLINK(TEXT("#"&amp;INDEX($D$199:$AD$274,$C223,E$104),),INDEX($D$199:$AD$274,$C223,E$104))</f>
        <v>A126285470J</v>
      </c>
    </row>
    <row r="40" spans="1:9">
      <c r="A40" s="45" t="s">
        <v>4309</v>
      </c>
      <c r="B40" s="46"/>
      <c r="C40" s="47"/>
      <c r="D40" s="47"/>
      <c r="E40" s="47"/>
      <c r="F40" s="47"/>
      <c r="G40" s="19"/>
      <c r="H40" s="19"/>
      <c r="I40" s="19"/>
    </row>
    <row r="41" spans="1:9">
      <c r="A41" s="46"/>
      <c r="B41" s="46" t="s">
        <v>4310</v>
      </c>
      <c r="C41" s="47" cm="1">
        <f t="array" ref="C41">INDEX($D$115:$AD$190,$C141,C$104)</f>
        <v>882.16600000000005</v>
      </c>
      <c r="D41" s="47" cm="1">
        <f t="array" ref="D41">INDEX($D$115:$AD$190,$C141,D$104)</f>
        <v>428.91</v>
      </c>
      <c r="E41" s="47" cm="1">
        <f t="array" ref="E41">INDEX($D$115:$AD$190,$C141,E$104)</f>
        <v>453.25599999999997</v>
      </c>
      <c r="F41" s="47"/>
      <c r="G41" s="19" t="str" cm="1">
        <f t="array" ref="G41">HYPERLINK(TEXT("#"&amp;INDEX($D$199:$AD$274,$C225,C$104),),INDEX($D$199:$AD$274,$C225,C$104))</f>
        <v>A126273730V</v>
      </c>
      <c r="H41" s="19" t="str" cm="1">
        <f t="array" ref="H41">HYPERLINK(TEXT("#"&amp;INDEX($D$199:$AD$274,$C225,D$104),),INDEX($D$199:$AD$274,$C225,D$104))</f>
        <v>A126297058C</v>
      </c>
      <c r="I41" s="19" t="str" cm="1">
        <f t="array" ref="I41">HYPERLINK(TEXT("#"&amp;INDEX($D$199:$AD$274,$C225,E$104),),INDEX($D$199:$AD$274,$C225,E$104))</f>
        <v>A126285394T</v>
      </c>
    </row>
    <row r="42" spans="1:9">
      <c r="A42" s="46"/>
      <c r="B42" s="46" t="s">
        <v>4311</v>
      </c>
      <c r="C42" s="47" cm="1">
        <f t="array" ref="C42">INDEX($D$115:$AD$190,$C142,C$104)</f>
        <v>389.94499999999999</v>
      </c>
      <c r="D42" s="47" cm="1">
        <f t="array" ref="D42">INDEX($D$115:$AD$190,$C142,D$104)</f>
        <v>206.06700000000001</v>
      </c>
      <c r="E42" s="47" cm="1">
        <f t="array" ref="E42">INDEX($D$115:$AD$190,$C142,E$104)</f>
        <v>183.87799999999999</v>
      </c>
      <c r="F42" s="47"/>
      <c r="G42" s="19" t="str" cm="1">
        <f t="array" ref="G42">HYPERLINK(TEXT("#"&amp;INDEX($D$199:$AD$274,$C226,C$104),),INDEX($D$199:$AD$274,$C226,C$104))</f>
        <v>A126273810V</v>
      </c>
      <c r="H42" s="19" t="str" cm="1">
        <f t="array" ref="H42">HYPERLINK(TEXT("#"&amp;INDEX($D$199:$AD$274,$C226,D$104),),INDEX($D$199:$AD$274,$C226,D$104))</f>
        <v>A126297138C</v>
      </c>
      <c r="I42" s="19" t="str" cm="1">
        <f t="array" ref="I42">HYPERLINK(TEXT("#"&amp;INDEX($D$199:$AD$274,$C226,E$104),),INDEX($D$199:$AD$274,$C226,E$104))</f>
        <v>A126285474T</v>
      </c>
    </row>
    <row r="43" spans="1:9">
      <c r="A43" s="45" t="s">
        <v>4289</v>
      </c>
      <c r="B43" s="51"/>
      <c r="C43" s="48" cm="1">
        <f t="array" ref="C43">INDEX($D$115:$AD$190,$C143,C$104)</f>
        <v>1272.1110000000001</v>
      </c>
      <c r="D43" s="48" cm="1">
        <f t="array" ref="D43">INDEX($D$115:$AD$190,$C143,D$104)</f>
        <v>634.97699999999998</v>
      </c>
      <c r="E43" s="48" cm="1">
        <f t="array" ref="E43">INDEX($D$115:$AD$190,$C143,E$104)</f>
        <v>637.13400000000001</v>
      </c>
      <c r="F43" s="47"/>
      <c r="G43" s="19" t="str" cm="1">
        <f t="array" ref="G43">HYPERLINK(TEXT("#"&amp;INDEX($D$199:$AD$274,$C227,C$104),),INDEX($D$199:$AD$274,$C227,C$104))</f>
        <v>A126273794F</v>
      </c>
      <c r="H43" s="19" t="str" cm="1">
        <f t="array" ref="H43">HYPERLINK(TEXT("#"&amp;INDEX($D$199:$AD$274,$C227,D$104),),INDEX($D$199:$AD$274,$C227,D$104))</f>
        <v>A126297122K</v>
      </c>
      <c r="I43" s="19" t="str" cm="1">
        <f t="array" ref="I43">HYPERLINK(TEXT("#"&amp;INDEX($D$199:$AD$274,$C227,E$104),),INDEX($D$199:$AD$274,$C227,E$104))</f>
        <v>A126285458T</v>
      </c>
    </row>
    <row r="44" spans="1:9">
      <c r="A44" s="42" t="s">
        <v>4288</v>
      </c>
      <c r="B44" s="43"/>
      <c r="C44" s="43"/>
      <c r="D44" s="43"/>
      <c r="E44" s="43"/>
      <c r="F44" s="47"/>
      <c r="G44" s="43"/>
      <c r="H44" s="43"/>
      <c r="I44" s="43"/>
    </row>
    <row r="45" spans="1:9">
      <c r="A45" s="45" t="s">
        <v>4312</v>
      </c>
      <c r="B45" s="46"/>
      <c r="C45" s="47"/>
      <c r="D45" s="47"/>
      <c r="E45" s="47"/>
      <c r="F45" s="47"/>
      <c r="G45" s="19"/>
      <c r="H45" s="19"/>
      <c r="I45" s="19"/>
    </row>
    <row r="46" spans="1:9">
      <c r="A46" s="46"/>
      <c r="B46" s="46" t="s">
        <v>4313</v>
      </c>
      <c r="C46" s="47" cm="1">
        <f t="array" ref="C46">INDEX($D$115:$AD$190,$C146,C$104)</f>
        <v>8546.2270000000008</v>
      </c>
      <c r="D46" s="47" cm="1">
        <f t="array" ref="D46">INDEX($D$115:$AD$190,$C146,D$104)</f>
        <v>4278.8829999999998</v>
      </c>
      <c r="E46" s="47" cm="1">
        <f t="array" ref="E46">INDEX($D$115:$AD$190,$C146,E$104)</f>
        <v>4267.3450000000003</v>
      </c>
      <c r="F46" s="47"/>
      <c r="G46" s="19" t="str" cm="1">
        <f t="array" ref="G46">HYPERLINK(TEXT("#"&amp;INDEX($D$199:$AD$274,$C230,C$104),),INDEX($D$199:$AD$274,$C230,C$104))</f>
        <v>A126273702K</v>
      </c>
      <c r="H46" s="19" t="str" cm="1">
        <f t="array" ref="H46">HYPERLINK(TEXT("#"&amp;INDEX($D$199:$AD$274,$C230,D$104),),INDEX($D$199:$AD$274,$C230,D$104))</f>
        <v>A126297030A</v>
      </c>
      <c r="I46" s="19" t="str" cm="1">
        <f t="array" ref="I46">HYPERLINK(TEXT("#"&amp;INDEX($D$199:$AD$274,$C230,E$104),),INDEX($D$199:$AD$274,$C230,E$104))</f>
        <v>A126285366J</v>
      </c>
    </row>
    <row r="47" spans="1:9">
      <c r="A47" s="46"/>
      <c r="B47" s="46" t="s">
        <v>4314</v>
      </c>
      <c r="C47" s="47" cm="1">
        <f t="array" ref="C47">INDEX($D$115:$AD$190,$C147,C$104)</f>
        <v>1986.5550000000001</v>
      </c>
      <c r="D47" s="47" cm="1">
        <f t="array" ref="D47">INDEX($D$115:$AD$190,$C147,D$104)</f>
        <v>1298.7739999999999</v>
      </c>
      <c r="E47" s="47" cm="1">
        <f t="array" ref="E47">INDEX($D$115:$AD$190,$C147,E$104)</f>
        <v>687.78099999999995</v>
      </c>
      <c r="F47" s="47"/>
      <c r="G47" s="19" t="str" cm="1">
        <f t="array" ref="G47">HYPERLINK(TEXT("#"&amp;INDEX($D$199:$AD$274,$C231,C$104),),INDEX($D$199:$AD$274,$C231,C$104))</f>
        <v>A126273902C</v>
      </c>
      <c r="H47" s="19" t="str" cm="1">
        <f t="array" ref="H47">HYPERLINK(TEXT("#"&amp;INDEX($D$199:$AD$274,$C231,D$104),),INDEX($D$199:$AD$274,$C231,D$104))</f>
        <v>A126297230V</v>
      </c>
      <c r="I47" s="19" t="str" cm="1">
        <f t="array" ref="I47">HYPERLINK(TEXT("#"&amp;INDEX($D$199:$AD$274,$C231,E$104),),INDEX($D$199:$AD$274,$C231,E$104))</f>
        <v>A126285566A</v>
      </c>
    </row>
    <row r="48" spans="1:9">
      <c r="A48" s="45" t="s">
        <v>4289</v>
      </c>
      <c r="B48" s="46"/>
      <c r="C48" s="48" cm="1">
        <f t="array" ref="C48">INDEX($D$115:$AD$190,$C148,C$104)</f>
        <v>10532.781999999999</v>
      </c>
      <c r="D48" s="48" cm="1">
        <f t="array" ref="D48">INDEX($D$115:$AD$190,$C148,D$104)</f>
        <v>5577.6570000000002</v>
      </c>
      <c r="E48" s="48" cm="1">
        <f t="array" ref="E48">INDEX($D$115:$AD$190,$C148,E$104)</f>
        <v>4955.125</v>
      </c>
      <c r="F48" s="47"/>
      <c r="G48" s="19" t="str" cm="1">
        <f t="array" ref="G48">HYPERLINK(TEXT("#"&amp;INDEX($D$199:$AD$274,$C232,C$104),),INDEX($D$199:$AD$274,$C232,C$104))</f>
        <v>A126273894R</v>
      </c>
      <c r="H48" s="19" t="str" cm="1">
        <f t="array" ref="H48">HYPERLINK(TEXT("#"&amp;INDEX($D$199:$AD$274,$C232,D$104),),INDEX($D$199:$AD$274,$C232,D$104))</f>
        <v>A126297222V</v>
      </c>
      <c r="I48" s="19" t="str" cm="1">
        <f t="array" ref="I48">HYPERLINK(TEXT("#"&amp;INDEX($D$199:$AD$274,$C232,E$104),),INDEX($D$199:$AD$274,$C232,E$104))</f>
        <v>A126285558A</v>
      </c>
    </row>
    <row r="49" spans="1:9">
      <c r="A49" s="42" t="s">
        <v>4315</v>
      </c>
      <c r="B49" s="43"/>
      <c r="C49" s="43"/>
      <c r="D49" s="43"/>
      <c r="E49" s="43"/>
      <c r="F49" s="47"/>
      <c r="G49" s="43"/>
      <c r="H49" s="43"/>
      <c r="I49" s="43"/>
    </row>
    <row r="50" spans="1:9">
      <c r="A50" s="45" t="s">
        <v>4316</v>
      </c>
      <c r="B50" s="46"/>
      <c r="C50" s="47"/>
      <c r="D50" s="47"/>
      <c r="E50" s="47"/>
      <c r="F50" s="47"/>
      <c r="G50" s="19"/>
      <c r="H50" s="19"/>
      <c r="I50" s="19"/>
    </row>
    <row r="51" spans="1:9">
      <c r="A51" s="46"/>
      <c r="B51" s="46" t="s">
        <v>4317</v>
      </c>
      <c r="C51" s="47" cm="1">
        <f t="array" ref="C51">INDEX($D$115:$AD$190,$C151,C$104)</f>
        <v>8042.13</v>
      </c>
      <c r="D51" s="47" cm="1">
        <f t="array" ref="D51">INDEX($D$115:$AD$190,$C151,D$104)</f>
        <v>4058.8710000000001</v>
      </c>
      <c r="E51" s="47" cm="1">
        <f t="array" ref="E51">INDEX($D$115:$AD$190,$C151,E$104)</f>
        <v>3983.259</v>
      </c>
      <c r="F51" s="47"/>
      <c r="G51" s="19" t="str" cm="1">
        <f t="array" ref="G51">HYPERLINK(TEXT("#"&amp;INDEX($D$199:$AD$274,$C235,C$104),),INDEX($D$199:$AD$274,$C235,C$104))</f>
        <v>A126273882F</v>
      </c>
      <c r="H51" s="19" t="str" cm="1">
        <f t="array" ref="H51">HYPERLINK(TEXT("#"&amp;INDEX($D$199:$AD$274,$C235,D$104),),INDEX($D$199:$AD$274,$C235,D$104))</f>
        <v>A126297210K</v>
      </c>
      <c r="I51" s="19" t="str" cm="1">
        <f t="array" ref="I51">HYPERLINK(TEXT("#"&amp;INDEX($D$199:$AD$274,$C235,E$104),),INDEX($D$199:$AD$274,$C235,E$104))</f>
        <v>A126285546T</v>
      </c>
    </row>
    <row r="52" spans="1:9">
      <c r="A52" s="46"/>
      <c r="B52" s="46" t="s">
        <v>4318</v>
      </c>
      <c r="C52" s="47" cm="1">
        <f t="array" ref="C52">INDEX($D$115:$AD$190,$C152,C$104)</f>
        <v>272.70999999999998</v>
      </c>
      <c r="D52" s="47" cm="1">
        <f t="array" ref="D52">INDEX($D$115:$AD$190,$C152,D$104)</f>
        <v>118.804</v>
      </c>
      <c r="E52" s="47" cm="1">
        <f t="array" ref="E52">INDEX($D$115:$AD$190,$C152,E$104)</f>
        <v>153.90600000000001</v>
      </c>
      <c r="F52" s="47"/>
      <c r="G52" s="19" t="str" cm="1">
        <f t="array" ref="G52">HYPERLINK(TEXT("#"&amp;INDEX($D$199:$AD$274,$C236,C$104),),INDEX($D$199:$AD$274,$C236,C$104))</f>
        <v>A126273886R</v>
      </c>
      <c r="H52" s="19" t="str" cm="1">
        <f t="array" ref="H52">HYPERLINK(TEXT("#"&amp;INDEX($D$199:$AD$274,$C236,D$104),),INDEX($D$199:$AD$274,$C236,D$104))</f>
        <v>A126297214V</v>
      </c>
      <c r="I52" s="19" t="str" cm="1">
        <f t="array" ref="I52">HYPERLINK(TEXT("#"&amp;INDEX($D$199:$AD$274,$C236,E$104),),INDEX($D$199:$AD$274,$C236,E$104))</f>
        <v>A126285550J</v>
      </c>
    </row>
    <row r="53" spans="1:9">
      <c r="A53" s="46"/>
      <c r="B53" s="46" t="s">
        <v>4319</v>
      </c>
      <c r="C53" s="47" cm="1">
        <f t="array" ref="C53">INDEX($D$115:$AD$190,$C153,C$104)</f>
        <v>224.38300000000001</v>
      </c>
      <c r="D53" s="47" cm="1">
        <f t="array" ref="D53">INDEX($D$115:$AD$190,$C153,D$104)</f>
        <v>96.808999999999997</v>
      </c>
      <c r="E53" s="47" cm="1">
        <f t="array" ref="E53">INDEX($D$115:$AD$190,$C153,E$104)</f>
        <v>127.575</v>
      </c>
      <c r="F53" s="47"/>
      <c r="G53" s="19" t="str" cm="1">
        <f t="array" ref="G53">HYPERLINK(TEXT("#"&amp;INDEX($D$199:$AD$274,$C237,C$104),),INDEX($D$199:$AD$274,$C237,C$104))</f>
        <v>A126273706V</v>
      </c>
      <c r="H53" s="19" t="str" cm="1">
        <f t="array" ref="H53">HYPERLINK(TEXT("#"&amp;INDEX($D$199:$AD$274,$C237,D$104),),INDEX($D$199:$AD$274,$C237,D$104))</f>
        <v>A126297034K</v>
      </c>
      <c r="I53" s="19" t="str" cm="1">
        <f t="array" ref="I53">HYPERLINK(TEXT("#"&amp;INDEX($D$199:$AD$274,$C237,E$104),),INDEX($D$199:$AD$274,$C237,E$104))</f>
        <v>A126285370X</v>
      </c>
    </row>
    <row r="54" spans="1:9">
      <c r="A54" s="45" t="s">
        <v>4320</v>
      </c>
      <c r="B54" s="46"/>
      <c r="C54" s="47"/>
      <c r="D54" s="47"/>
      <c r="E54" s="47"/>
      <c r="F54" s="47"/>
      <c r="G54" s="19"/>
      <c r="H54" s="19"/>
      <c r="I54" s="19"/>
    </row>
    <row r="55" spans="1:9">
      <c r="A55" s="46"/>
      <c r="B55" s="46" t="s">
        <v>4321</v>
      </c>
      <c r="C55" s="47" cm="1">
        <f t="array" ref="C55">INDEX($D$115:$AD$190,$C155,C$104)</f>
        <v>6286.0910000000003</v>
      </c>
      <c r="D55" s="47" cm="1">
        <f t="array" ref="D55">INDEX($D$115:$AD$190,$C155,D$104)</f>
        <v>3255.7979999999998</v>
      </c>
      <c r="E55" s="47" cm="1">
        <f t="array" ref="E55">INDEX($D$115:$AD$190,$C155,E$104)</f>
        <v>3030.2930000000001</v>
      </c>
      <c r="F55" s="47"/>
      <c r="G55" s="19" t="str" cm="1">
        <f t="array" ref="G55">HYPERLINK(TEXT("#"&amp;INDEX($D$199:$AD$274,$C239,C$104),),INDEX($D$199:$AD$274,$C239,C$104))</f>
        <v>A126273766W</v>
      </c>
      <c r="H55" s="19" t="str" cm="1">
        <f t="array" ref="H55">HYPERLINK(TEXT("#"&amp;INDEX($D$199:$AD$274,$C239,D$104),),INDEX($D$199:$AD$274,$C239,D$104))</f>
        <v>A126297094L</v>
      </c>
      <c r="I55" s="19" t="str" cm="1">
        <f t="array" ref="I55">HYPERLINK(TEXT("#"&amp;INDEX($D$199:$AD$274,$C239,E$104),),INDEX($D$199:$AD$274,$C239,E$104))</f>
        <v>A126285430R</v>
      </c>
    </row>
    <row r="56" spans="1:9">
      <c r="A56" s="46"/>
      <c r="B56" s="46" t="s">
        <v>4322</v>
      </c>
      <c r="C56" s="47" cm="1">
        <f t="array" ref="C56">INDEX($D$115:$AD$190,$C156,C$104)</f>
        <v>582.54899999999998</v>
      </c>
      <c r="D56" s="47" cm="1">
        <f t="array" ref="D56">INDEX($D$115:$AD$190,$C156,D$104)</f>
        <v>224.67</v>
      </c>
      <c r="E56" s="47" cm="1">
        <f t="array" ref="E56">INDEX($D$115:$AD$190,$C156,E$104)</f>
        <v>357.87900000000002</v>
      </c>
      <c r="F56" s="47"/>
      <c r="G56" s="19" t="str" cm="1">
        <f t="array" ref="G56">HYPERLINK(TEXT("#"&amp;INDEX($D$199:$AD$274,$C240,C$104),),INDEX($D$199:$AD$274,$C240,C$104))</f>
        <v>A126273818L</v>
      </c>
      <c r="H56" s="19" t="str" cm="1">
        <f t="array" ref="H56">HYPERLINK(TEXT("#"&amp;INDEX($D$199:$AD$274,$C240,D$104),),INDEX($D$199:$AD$274,$C240,D$104))</f>
        <v>A126297146C</v>
      </c>
      <c r="I56" s="19" t="str" cm="1">
        <f t="array" ref="I56">HYPERLINK(TEXT("#"&amp;INDEX($D$199:$AD$274,$C240,E$104),),INDEX($D$199:$AD$274,$C240,E$104))</f>
        <v>A126285482T</v>
      </c>
    </row>
    <row r="57" spans="1:9">
      <c r="A57" s="46"/>
      <c r="B57" s="50" t="s">
        <v>4323</v>
      </c>
      <c r="C57" s="47" cm="1">
        <f t="array" ref="C57">INDEX($D$115:$AD$190,$C157,C$104)</f>
        <v>171.83699999999999</v>
      </c>
      <c r="D57" s="47" cm="1">
        <f t="array" ref="D57">INDEX($D$115:$AD$190,$C157,D$104)</f>
        <v>94.930999999999997</v>
      </c>
      <c r="E57" s="47" cm="1">
        <f t="array" ref="E57">INDEX($D$115:$AD$190,$C157,E$104)</f>
        <v>76.906000000000006</v>
      </c>
      <c r="F57" s="47"/>
      <c r="G57" s="19" t="str" cm="1">
        <f t="array" ref="G57">HYPERLINK(TEXT("#"&amp;INDEX($D$199:$AD$274,$C241,C$104),),INDEX($D$199:$AD$274,$C241,C$104))</f>
        <v>A126273898X</v>
      </c>
      <c r="H57" s="19" t="str" cm="1">
        <f t="array" ref="H57">HYPERLINK(TEXT("#"&amp;INDEX($D$199:$AD$274,$C241,D$104),),INDEX($D$199:$AD$274,$C241,D$104))</f>
        <v>A126297226C</v>
      </c>
      <c r="I57" s="19" t="str" cm="1">
        <f t="array" ref="I57">HYPERLINK(TEXT("#"&amp;INDEX($D$199:$AD$274,$C241,E$104),),INDEX($D$199:$AD$274,$C241,E$104))</f>
        <v>A126285562T</v>
      </c>
    </row>
    <row r="58" spans="1:9">
      <c r="A58" s="46"/>
      <c r="B58" s="50" t="s">
        <v>4324</v>
      </c>
      <c r="C58" s="47" cm="1">
        <f t="array" ref="C58">INDEX($D$115:$AD$190,$C158,C$104)</f>
        <v>192.452</v>
      </c>
      <c r="D58" s="47" cm="1">
        <f t="array" ref="D58">INDEX($D$115:$AD$190,$C158,D$104)</f>
        <v>79.361000000000004</v>
      </c>
      <c r="E58" s="47" cm="1">
        <f t="array" ref="E58">INDEX($D$115:$AD$190,$C158,E$104)</f>
        <v>113.09099999999999</v>
      </c>
      <c r="F58" s="47"/>
      <c r="G58" s="19" t="str" cm="1">
        <f t="array" ref="G58">HYPERLINK(TEXT("#"&amp;INDEX($D$199:$AD$274,$C242,C$104),),INDEX($D$199:$AD$274,$C242,C$104))</f>
        <v>A126273710K</v>
      </c>
      <c r="H58" s="19" t="str" cm="1">
        <f t="array" ref="H58">HYPERLINK(TEXT("#"&amp;INDEX($D$199:$AD$274,$C242,D$104),),INDEX($D$199:$AD$274,$C242,D$104))</f>
        <v>A126297038V</v>
      </c>
      <c r="I58" s="19" t="str" cm="1">
        <f t="array" ref="I58">HYPERLINK(TEXT("#"&amp;INDEX($D$199:$AD$274,$C242,E$104),),INDEX($D$199:$AD$274,$C242,E$104))</f>
        <v>A126285374J</v>
      </c>
    </row>
    <row r="59" spans="1:9">
      <c r="A59" s="46"/>
      <c r="B59" s="50" t="s">
        <v>4325</v>
      </c>
      <c r="C59" s="47" cm="1">
        <f t="array" ref="C59">INDEX($D$115:$AD$190,$C159,C$104)</f>
        <v>218.25899999999999</v>
      </c>
      <c r="D59" s="47" cm="1">
        <f t="array" ref="D59">INDEX($D$115:$AD$190,$C159,D$104)</f>
        <v>50.378</v>
      </c>
      <c r="E59" s="47" cm="1">
        <f t="array" ref="E59">INDEX($D$115:$AD$190,$C159,E$104)</f>
        <v>167.88200000000001</v>
      </c>
      <c r="F59" s="47"/>
      <c r="G59" s="19" t="str" cm="1">
        <f t="array" ref="G59">HYPERLINK(TEXT("#"&amp;INDEX($D$199:$AD$274,$C243,C$104),),INDEX($D$199:$AD$274,$C243,C$104))</f>
        <v>A126273850L</v>
      </c>
      <c r="H59" s="19" t="str" cm="1">
        <f t="array" ref="H59">HYPERLINK(TEXT("#"&amp;INDEX($D$199:$AD$274,$C243,D$104),),INDEX($D$199:$AD$274,$C243,D$104))</f>
        <v>A126297178W</v>
      </c>
      <c r="I59" s="19" t="str" cm="1">
        <f t="array" ref="I59">HYPERLINK(TEXT("#"&amp;INDEX($D$199:$AD$274,$C243,E$104),),INDEX($D$199:$AD$274,$C243,E$104))</f>
        <v>A126285514X</v>
      </c>
    </row>
    <row r="60" spans="1:9">
      <c r="A60" s="46"/>
      <c r="B60" s="46" t="s">
        <v>4326</v>
      </c>
      <c r="C60" s="47" cm="1">
        <f t="array" ref="C60">INDEX($D$115:$AD$190,$C160,C$104)</f>
        <v>452.52100000000002</v>
      </c>
      <c r="D60" s="47" cm="1">
        <f t="array" ref="D60">INDEX($D$115:$AD$190,$C160,D$104)</f>
        <v>174.803</v>
      </c>
      <c r="E60" s="47" cm="1">
        <f t="array" ref="E60">INDEX($D$115:$AD$190,$C160,E$104)</f>
        <v>277.71800000000002</v>
      </c>
      <c r="F60" s="47"/>
      <c r="G60" s="19" t="str" cm="1">
        <f t="array" ref="G60">HYPERLINK(TEXT("#"&amp;INDEX($D$199:$AD$274,$C244,C$104),),INDEX($D$199:$AD$274,$C244,C$104))</f>
        <v>A126273854W</v>
      </c>
      <c r="H60" s="19" t="str" cm="1">
        <f t="array" ref="H60">HYPERLINK(TEXT("#"&amp;INDEX($D$199:$AD$274,$C244,D$104),),INDEX($D$199:$AD$274,$C244,D$104))</f>
        <v>A126297182L</v>
      </c>
      <c r="I60" s="19" t="str" cm="1">
        <f t="array" ref="I60">HYPERLINK(TEXT("#"&amp;INDEX($D$199:$AD$274,$C244,E$104),),INDEX($D$199:$AD$274,$C244,E$104))</f>
        <v>A126285518J</v>
      </c>
    </row>
    <row r="61" spans="1:9">
      <c r="A61" s="46"/>
      <c r="B61" s="50" t="s">
        <v>4327</v>
      </c>
      <c r="C61" s="47" cm="1">
        <f t="array" ref="C61">INDEX($D$115:$AD$190,$C161,C$104)</f>
        <v>130.749</v>
      </c>
      <c r="D61" s="47" cm="1">
        <f t="array" ref="D61">INDEX($D$115:$AD$190,$C161,D$104)</f>
        <v>85.510999999999996</v>
      </c>
      <c r="E61" s="47" cm="1">
        <f t="array" ref="E61">INDEX($D$115:$AD$190,$C161,E$104)</f>
        <v>45.238</v>
      </c>
      <c r="F61" s="47"/>
      <c r="G61" s="19" t="str" cm="1">
        <f t="array" ref="G61">HYPERLINK(TEXT("#"&amp;INDEX($D$199:$AD$274,$C245,C$104),),INDEX($D$199:$AD$274,$C245,C$104))</f>
        <v>A126273742C</v>
      </c>
      <c r="H61" s="19" t="str" cm="1">
        <f t="array" ref="H61">HYPERLINK(TEXT("#"&amp;INDEX($D$199:$AD$274,$C245,D$104),),INDEX($D$199:$AD$274,$C245,D$104))</f>
        <v>A126297070V</v>
      </c>
      <c r="I61" s="19" t="str" cm="1">
        <f t="array" ref="I61">HYPERLINK(TEXT("#"&amp;INDEX($D$199:$AD$274,$C245,E$104),),INDEX($D$199:$AD$274,$C245,E$104))</f>
        <v>A126285406R</v>
      </c>
    </row>
    <row r="62" spans="1:9">
      <c r="A62" s="46"/>
      <c r="B62" s="50" t="s">
        <v>4328</v>
      </c>
      <c r="C62" s="47" cm="1">
        <f t="array" ref="C62">INDEX($D$115:$AD$190,$C162,C$104)</f>
        <v>156.36799999999999</v>
      </c>
      <c r="D62" s="47" cm="1">
        <f t="array" ref="D62">INDEX($D$115:$AD$190,$C162,D$104)</f>
        <v>51.408000000000001</v>
      </c>
      <c r="E62" s="47" cm="1">
        <f t="array" ref="E62">INDEX($D$115:$AD$190,$C162,E$104)</f>
        <v>104.96</v>
      </c>
      <c r="F62" s="47"/>
      <c r="G62" s="19" t="str" cm="1">
        <f t="array" ref="G62">HYPERLINK(TEXT("#"&amp;INDEX($D$199:$AD$274,$C246,C$104),),INDEX($D$199:$AD$274,$C246,C$104))</f>
        <v>A126273714V</v>
      </c>
      <c r="H62" s="19" t="str" cm="1">
        <f t="array" ref="H62">HYPERLINK(TEXT("#"&amp;INDEX($D$199:$AD$274,$C246,D$104),),INDEX($D$199:$AD$274,$C246,D$104))</f>
        <v>A126297042K</v>
      </c>
      <c r="I62" s="19" t="str" cm="1">
        <f t="array" ref="I62">HYPERLINK(TEXT("#"&amp;INDEX($D$199:$AD$274,$C246,E$104),),INDEX($D$199:$AD$274,$C246,E$104))</f>
        <v>A126285378T</v>
      </c>
    </row>
    <row r="63" spans="1:9">
      <c r="A63" s="46"/>
      <c r="B63" s="50" t="s">
        <v>4329</v>
      </c>
      <c r="C63" s="47" cm="1">
        <f t="array" ref="C63">INDEX($D$115:$AD$190,$C163,C$104)</f>
        <v>165.404</v>
      </c>
      <c r="D63" s="47" cm="1">
        <f t="array" ref="D63">INDEX($D$115:$AD$190,$C163,D$104)</f>
        <v>37.884</v>
      </c>
      <c r="E63" s="47" cm="1">
        <f t="array" ref="E63">INDEX($D$115:$AD$190,$C163,E$104)</f>
        <v>127.52</v>
      </c>
      <c r="F63" s="47"/>
      <c r="G63" s="19" t="str" cm="1">
        <f t="array" ref="G63">HYPERLINK(TEXT("#"&amp;INDEX($D$199:$AD$274,$C247,C$104),),INDEX($D$199:$AD$274,$C247,C$104))</f>
        <v>A126273770L</v>
      </c>
      <c r="H63" s="19" t="str" cm="1">
        <f t="array" ref="H63">HYPERLINK(TEXT("#"&amp;INDEX($D$199:$AD$274,$C247,D$104),),INDEX($D$199:$AD$274,$C247,D$104))</f>
        <v>A126297098W</v>
      </c>
      <c r="I63" s="19" t="str" cm="1">
        <f t="array" ref="I63">HYPERLINK(TEXT("#"&amp;INDEX($D$199:$AD$274,$C247,E$104),),INDEX($D$199:$AD$274,$C247,E$104))</f>
        <v>A126285434X</v>
      </c>
    </row>
    <row r="64" spans="1:9">
      <c r="A64" s="46"/>
      <c r="B64" s="46" t="s">
        <v>4330</v>
      </c>
      <c r="C64" s="47" cm="1">
        <f t="array" ref="C64">INDEX($D$115:$AD$190,$C164,C$104)</f>
        <v>1225.067</v>
      </c>
      <c r="D64" s="47" cm="1">
        <f t="array" ref="D64">INDEX($D$115:$AD$190,$C164,D$104)</f>
        <v>623.61300000000006</v>
      </c>
      <c r="E64" s="47" cm="1">
        <f t="array" ref="E64">INDEX($D$115:$AD$190,$C164,E$104)</f>
        <v>601.45399999999995</v>
      </c>
      <c r="F64" s="47"/>
      <c r="G64" s="19" t="str" cm="1">
        <f t="array" ref="G64">HYPERLINK(TEXT("#"&amp;INDEX($D$199:$AD$274,$C248,C$104),),INDEX($D$199:$AD$274,$C248,C$104))</f>
        <v>A126273734C</v>
      </c>
      <c r="H64" s="19" t="str" cm="1">
        <f t="array" ref="H64">HYPERLINK(TEXT("#"&amp;INDEX($D$199:$AD$274,$C248,D$104),),INDEX($D$199:$AD$274,$C248,D$104))</f>
        <v>A126297062V</v>
      </c>
      <c r="I64" s="19" t="str" cm="1">
        <f t="array" ref="I64">HYPERLINK(TEXT("#"&amp;INDEX($D$199:$AD$274,$C248,E$104),),INDEX($D$199:$AD$274,$C248,E$104))</f>
        <v>A126285398A</v>
      </c>
    </row>
    <row r="65" spans="1:9">
      <c r="A65" s="45" t="s">
        <v>4331</v>
      </c>
      <c r="B65" s="46"/>
      <c r="C65" s="47"/>
      <c r="D65" s="47"/>
      <c r="E65" s="47"/>
      <c r="F65" s="47"/>
      <c r="G65" s="19"/>
      <c r="H65" s="19"/>
      <c r="I65" s="19"/>
    </row>
    <row r="66" spans="1:9">
      <c r="A66" s="46"/>
      <c r="B66" s="46" t="s">
        <v>4332</v>
      </c>
      <c r="C66" s="47" cm="1">
        <f t="array" ref="C66">INDEX($D$115:$AD$190,$C166,C$104)</f>
        <v>1091.0709999999999</v>
      </c>
      <c r="D66" s="47" cm="1">
        <f t="array" ref="D66">INDEX($D$115:$AD$190,$C166,D$104)</f>
        <v>563.798</v>
      </c>
      <c r="E66" s="47" cm="1">
        <f t="array" ref="E66">INDEX($D$115:$AD$190,$C166,E$104)</f>
        <v>527.27300000000002</v>
      </c>
      <c r="F66" s="47"/>
      <c r="G66" s="19" t="str" cm="1">
        <f t="array" ref="G66">HYPERLINK(TEXT("#"&amp;INDEX($D$199:$AD$274,$C250,C$104),),INDEX($D$199:$AD$274,$C250,C$104))</f>
        <v>A126273774W</v>
      </c>
      <c r="H66" s="19" t="str" cm="1">
        <f t="array" ref="H66">HYPERLINK(TEXT("#"&amp;INDEX($D$199:$AD$274,$C250,D$104),),INDEX($D$199:$AD$274,$C250,D$104))</f>
        <v>A126297102A</v>
      </c>
      <c r="I66" s="19" t="str" cm="1">
        <f t="array" ref="I66">HYPERLINK(TEXT("#"&amp;INDEX($D$199:$AD$274,$C250,E$104),),INDEX($D$199:$AD$274,$C250,E$104))</f>
        <v>A126285438J</v>
      </c>
    </row>
    <row r="67" spans="1:9">
      <c r="A67" s="46"/>
      <c r="B67" s="46" t="s">
        <v>4333</v>
      </c>
      <c r="C67" s="47" cm="1">
        <f t="array" ref="C67">INDEX($D$115:$AD$190,$C167,C$104)</f>
        <v>7455.1559999999999</v>
      </c>
      <c r="D67" s="47" cm="1">
        <f t="array" ref="D67">INDEX($D$115:$AD$190,$C167,D$104)</f>
        <v>3715.085</v>
      </c>
      <c r="E67" s="47" cm="1">
        <f t="array" ref="E67">INDEX($D$115:$AD$190,$C167,E$104)</f>
        <v>3740.0720000000001</v>
      </c>
      <c r="F67" s="47"/>
      <c r="G67" s="19" t="str" cm="1">
        <f t="array" ref="G67">HYPERLINK(TEXT("#"&amp;INDEX($D$199:$AD$274,$C251,C$104),),INDEX($D$199:$AD$274,$C251,C$104))</f>
        <v>A126273746L</v>
      </c>
      <c r="H67" s="19" t="str" cm="1">
        <f t="array" ref="H67">HYPERLINK(TEXT("#"&amp;INDEX($D$199:$AD$274,$C251,D$104),),INDEX($D$199:$AD$274,$C251,D$104))</f>
        <v>A126297074C</v>
      </c>
      <c r="I67" s="19" t="str" cm="1">
        <f t="array" ref="I67">HYPERLINK(TEXT("#"&amp;INDEX($D$199:$AD$274,$C251,E$104),),INDEX($D$199:$AD$274,$C251,E$104))</f>
        <v>A126285410F</v>
      </c>
    </row>
    <row r="68" spans="1:9">
      <c r="A68" s="45" t="s">
        <v>4334</v>
      </c>
      <c r="B68" s="46"/>
      <c r="C68" s="47"/>
      <c r="D68" s="47"/>
      <c r="E68" s="47"/>
      <c r="F68" s="47"/>
      <c r="G68" s="19"/>
      <c r="H68" s="19"/>
      <c r="I68" s="19"/>
    </row>
    <row r="69" spans="1:9">
      <c r="A69" s="46"/>
      <c r="B69" s="46" t="s">
        <v>4335</v>
      </c>
      <c r="C69" s="47" cm="1">
        <f t="array" ref="C69">INDEX($D$115:$AD$190,$C169,C$104)</f>
        <v>951.40599999999995</v>
      </c>
      <c r="D69" s="47" cm="1">
        <f t="array" ref="D69">INDEX($D$115:$AD$190,$C169,D$104)</f>
        <v>449.17099999999999</v>
      </c>
      <c r="E69" s="47" cm="1">
        <f t="array" ref="E69">INDEX($D$115:$AD$190,$C169,E$104)</f>
        <v>502.23500000000001</v>
      </c>
      <c r="F69" s="47"/>
      <c r="G69" s="19" t="str" cm="1">
        <f t="array" ref="G69">HYPERLINK(TEXT("#"&amp;INDEX($D$199:$AD$274,$C253,C$104),),INDEX($D$199:$AD$274,$C253,C$104))</f>
        <v>A126273778F</v>
      </c>
      <c r="H69" s="19" t="str" cm="1">
        <f t="array" ref="H69">HYPERLINK(TEXT("#"&amp;INDEX($D$199:$AD$274,$C253,D$104),),INDEX($D$199:$AD$274,$C253,D$104))</f>
        <v>A126297106K</v>
      </c>
      <c r="I69" s="19" t="str" cm="1">
        <f t="array" ref="I69">HYPERLINK(TEXT("#"&amp;INDEX($D$199:$AD$274,$C253,E$104),),INDEX($D$199:$AD$274,$C253,E$104))</f>
        <v>A126285442X</v>
      </c>
    </row>
    <row r="70" spans="1:9">
      <c r="A70" s="46"/>
      <c r="B70" s="46" t="s">
        <v>4336</v>
      </c>
      <c r="C70" s="47" cm="1">
        <f t="array" ref="C70">INDEX($D$115:$AD$190,$C170,C$104)</f>
        <v>7594.8209999999999</v>
      </c>
      <c r="D70" s="47" cm="1">
        <f t="array" ref="D70">INDEX($D$115:$AD$190,$C170,D$104)</f>
        <v>3829.712</v>
      </c>
      <c r="E70" s="47" cm="1">
        <f t="array" ref="E70">INDEX($D$115:$AD$190,$C170,E$104)</f>
        <v>3765.1089999999999</v>
      </c>
      <c r="F70" s="47"/>
      <c r="G70" s="19" t="str" cm="1">
        <f t="array" ref="G70">HYPERLINK(TEXT("#"&amp;INDEX($D$199:$AD$274,$C254,C$104),),INDEX($D$199:$AD$274,$C254,C$104))</f>
        <v>A126273822C</v>
      </c>
      <c r="H70" s="19" t="str" cm="1">
        <f t="array" ref="H70">HYPERLINK(TEXT("#"&amp;INDEX($D$199:$AD$274,$C254,D$104),),INDEX($D$199:$AD$274,$C254,D$104))</f>
        <v>A126297150V</v>
      </c>
      <c r="I70" s="19" t="str" cm="1">
        <f t="array" ref="I70">HYPERLINK(TEXT("#"&amp;INDEX($D$199:$AD$274,$C254,E$104),),INDEX($D$199:$AD$274,$C254,E$104))</f>
        <v>A126285486A</v>
      </c>
    </row>
    <row r="71" spans="1:9">
      <c r="A71" s="45" t="s">
        <v>4337</v>
      </c>
      <c r="B71" s="46"/>
      <c r="C71" s="47"/>
      <c r="D71" s="47"/>
      <c r="E71" s="47"/>
      <c r="F71" s="47"/>
      <c r="G71" s="19"/>
      <c r="H71" s="19"/>
      <c r="I71" s="19"/>
    </row>
    <row r="72" spans="1:9">
      <c r="A72" s="46"/>
      <c r="B72" s="46" t="s">
        <v>4338</v>
      </c>
      <c r="C72" s="47" cm="1">
        <f t="array" ref="C72">INDEX($D$115:$AD$190,$C172,C$104)</f>
        <v>1514.163</v>
      </c>
      <c r="D72" s="47" cm="1">
        <f t="array" ref="D72">INDEX($D$115:$AD$190,$C172,D$104)</f>
        <v>748.702</v>
      </c>
      <c r="E72" s="47" cm="1">
        <f t="array" ref="E72">INDEX($D$115:$AD$190,$C172,E$104)</f>
        <v>765.46199999999999</v>
      </c>
      <c r="F72" s="47"/>
      <c r="G72" s="19" t="str" cm="1">
        <f t="array" ref="G72">HYPERLINK(TEXT("#"&amp;INDEX($D$199:$AD$274,$C256,C$104),),INDEX($D$199:$AD$274,$C256,C$104))</f>
        <v>A126273782W</v>
      </c>
      <c r="H72" s="19" t="str" cm="1">
        <f t="array" ref="H72">HYPERLINK(TEXT("#"&amp;INDEX($D$199:$AD$274,$C256,D$104),),INDEX($D$199:$AD$274,$C256,D$104))</f>
        <v>A126297110A</v>
      </c>
      <c r="I72" s="19" t="str" cm="1">
        <f t="array" ref="I72">HYPERLINK(TEXT("#"&amp;INDEX($D$199:$AD$274,$C256,E$104),),INDEX($D$199:$AD$274,$C256,E$104))</f>
        <v>A126285446J</v>
      </c>
    </row>
    <row r="73" spans="1:9">
      <c r="A73" s="46"/>
      <c r="B73" s="50" t="s">
        <v>4339</v>
      </c>
      <c r="C73" s="47" cm="1">
        <f t="array" ref="C73">INDEX($D$115:$AD$190,$C173,C$104)</f>
        <v>528.31399999999996</v>
      </c>
      <c r="D73" s="47" cm="1">
        <f t="array" ref="D73">INDEX($D$115:$AD$190,$C173,D$104)</f>
        <v>264.267</v>
      </c>
      <c r="E73" s="47" cm="1">
        <f t="array" ref="E73">INDEX($D$115:$AD$190,$C173,E$104)</f>
        <v>264.04700000000003</v>
      </c>
      <c r="F73" s="47"/>
      <c r="G73" s="19" t="str" cm="1">
        <f t="array" ref="G73">HYPERLINK(TEXT("#"&amp;INDEX($D$199:$AD$274,$C257,C$104),),INDEX($D$199:$AD$274,$C257,C$104))</f>
        <v>A126273750C</v>
      </c>
      <c r="H73" s="19" t="str" cm="1">
        <f t="array" ref="H73">HYPERLINK(TEXT("#"&amp;INDEX($D$199:$AD$274,$C257,D$104),),INDEX($D$199:$AD$274,$C257,D$104))</f>
        <v>A126297078L</v>
      </c>
      <c r="I73" s="19" t="str" cm="1">
        <f t="array" ref="I73">HYPERLINK(TEXT("#"&amp;INDEX($D$199:$AD$274,$C257,E$104),),INDEX($D$199:$AD$274,$C257,E$104))</f>
        <v>A126285414R</v>
      </c>
    </row>
    <row r="74" spans="1:9">
      <c r="A74" s="46"/>
      <c r="B74" s="50" t="s">
        <v>4340</v>
      </c>
      <c r="C74" s="47" cm="1">
        <f t="array" ref="C74">INDEX($D$115:$AD$190,$C174,C$104)</f>
        <v>562.75699999999995</v>
      </c>
      <c r="D74" s="47" cm="1">
        <f t="array" ref="D74">INDEX($D$115:$AD$190,$C174,D$104)</f>
        <v>299.53100000000001</v>
      </c>
      <c r="E74" s="47" cm="1">
        <f t="array" ref="E74">INDEX($D$115:$AD$190,$C174,E$104)</f>
        <v>263.226</v>
      </c>
      <c r="F74" s="47"/>
      <c r="G74" s="19" t="str" cm="1">
        <f t="array" ref="G74">HYPERLINK(TEXT("#"&amp;INDEX($D$199:$AD$274,$C258,C$104),),INDEX($D$199:$AD$274,$C258,C$104))</f>
        <v>A126273858F</v>
      </c>
      <c r="H74" s="19" t="str" cm="1">
        <f t="array" ref="H74">HYPERLINK(TEXT("#"&amp;INDEX($D$199:$AD$274,$C258,D$104),),INDEX($D$199:$AD$274,$C258,D$104))</f>
        <v>A126297186W</v>
      </c>
      <c r="I74" s="19" t="str" cm="1">
        <f t="array" ref="I74">HYPERLINK(TEXT("#"&amp;INDEX($D$199:$AD$274,$C258,E$104),),INDEX($D$199:$AD$274,$C258,E$104))</f>
        <v>A126285522X</v>
      </c>
    </row>
    <row r="75" spans="1:9">
      <c r="A75" s="46"/>
      <c r="B75" s="50" t="s">
        <v>4341</v>
      </c>
      <c r="C75" s="47" cm="1">
        <f t="array" ref="C75">INDEX($D$115:$AD$190,$C175,C$104)</f>
        <v>423.09199999999998</v>
      </c>
      <c r="D75" s="47" cm="1">
        <f t="array" ref="D75">INDEX($D$115:$AD$190,$C175,D$104)</f>
        <v>184.90299999999999</v>
      </c>
      <c r="E75" s="47" cm="1">
        <f t="array" ref="E75">INDEX($D$115:$AD$190,$C175,E$104)</f>
        <v>238.18899999999999</v>
      </c>
      <c r="F75" s="47"/>
      <c r="G75" s="19" t="str" cm="1">
        <f t="array" ref="G75">HYPERLINK(TEXT("#"&amp;INDEX($D$199:$AD$274,$C259,C$104),),INDEX($D$199:$AD$274,$C259,C$104))</f>
        <v>A126273826L</v>
      </c>
      <c r="H75" s="19" t="str" cm="1">
        <f t="array" ref="H75">HYPERLINK(TEXT("#"&amp;INDEX($D$199:$AD$274,$C259,D$104),),INDEX($D$199:$AD$274,$C259,D$104))</f>
        <v>A126297154C</v>
      </c>
      <c r="I75" s="19" t="str" cm="1">
        <f t="array" ref="I75">HYPERLINK(TEXT("#"&amp;INDEX($D$199:$AD$274,$C259,E$104),),INDEX($D$199:$AD$274,$C259,E$104))</f>
        <v>A126285490T</v>
      </c>
    </row>
    <row r="76" spans="1:9">
      <c r="A76" s="46"/>
      <c r="B76" s="46" t="s">
        <v>4342</v>
      </c>
      <c r="C76" s="47" cm="1">
        <f t="array" ref="C76">INDEX($D$115:$AD$190,$C176,C$104)</f>
        <v>7032.0640000000003</v>
      </c>
      <c r="D76" s="47" cm="1">
        <f t="array" ref="D76">INDEX($D$115:$AD$190,$C176,D$104)</f>
        <v>3530.181</v>
      </c>
      <c r="E76" s="47" cm="1">
        <f t="array" ref="E76">INDEX($D$115:$AD$190,$C176,E$104)</f>
        <v>3501.8829999999998</v>
      </c>
      <c r="F76" s="47"/>
      <c r="G76" s="19" t="str" cm="1">
        <f t="array" ref="G76">HYPERLINK(TEXT("#"&amp;INDEX($D$199:$AD$274,$C260,C$104),),INDEX($D$199:$AD$274,$C260,C$104))</f>
        <v>A126273830C</v>
      </c>
      <c r="H76" s="19" t="str" cm="1">
        <f t="array" ref="H76">HYPERLINK(TEXT("#"&amp;INDEX($D$199:$AD$274,$C260,D$104),),INDEX($D$199:$AD$274,$C260,D$104))</f>
        <v>A126297158L</v>
      </c>
      <c r="I76" s="19" t="str" cm="1">
        <f t="array" ref="I76">HYPERLINK(TEXT("#"&amp;INDEX($D$199:$AD$274,$C260,E$104),),INDEX($D$199:$AD$274,$C260,E$104))</f>
        <v>A126285494A</v>
      </c>
    </row>
    <row r="77" spans="1:9">
      <c r="A77" s="45" t="s">
        <v>4289</v>
      </c>
      <c r="B77" s="46"/>
      <c r="C77" s="48" cm="1">
        <f t="array" ref="C77">INDEX($D$115:$AD$190,$C177,C$104)</f>
        <v>8546.2270000000008</v>
      </c>
      <c r="D77" s="48" cm="1">
        <f t="array" ref="D77">INDEX($D$115:$AD$190,$C177,D$104)</f>
        <v>4278.8829999999998</v>
      </c>
      <c r="E77" s="48" cm="1">
        <f t="array" ref="E77">INDEX($D$115:$AD$190,$C177,E$104)</f>
        <v>4267.3450000000003</v>
      </c>
      <c r="F77" s="47"/>
      <c r="G77" s="19" t="str" cm="1">
        <f t="array" ref="G77">HYPERLINK(TEXT("#"&amp;INDEX($D$199:$AD$274,$C261,C$104),),INDEX($D$199:$AD$274,$C261,C$104))</f>
        <v>A126273702K</v>
      </c>
      <c r="H77" s="19" t="str" cm="1">
        <f t="array" ref="H77">HYPERLINK(TEXT("#"&amp;INDEX($D$199:$AD$274,$C261,D$104),),INDEX($D$199:$AD$274,$C261,D$104))</f>
        <v>A126297030A</v>
      </c>
      <c r="I77" s="19" t="str" cm="1">
        <f t="array" ref="I77">HYPERLINK(TEXT("#"&amp;INDEX($D$199:$AD$274,$C261,E$104),),INDEX($D$199:$AD$274,$C261,E$104))</f>
        <v>A126285366J</v>
      </c>
    </row>
    <row r="78" spans="1:9">
      <c r="A78" s="42" t="s">
        <v>4343</v>
      </c>
      <c r="B78" s="43"/>
      <c r="C78" s="43"/>
      <c r="D78" s="43"/>
      <c r="E78" s="43"/>
      <c r="F78" s="47"/>
      <c r="G78" s="43"/>
      <c r="H78" s="43"/>
      <c r="I78" s="43"/>
    </row>
    <row r="79" spans="1:9">
      <c r="A79" s="45" t="s">
        <v>4344</v>
      </c>
      <c r="B79" s="46"/>
      <c r="C79" s="47"/>
      <c r="D79" s="47"/>
      <c r="E79" s="47"/>
      <c r="F79" s="47"/>
      <c r="G79" s="19"/>
      <c r="H79" s="19"/>
      <c r="I79" s="19"/>
    </row>
    <row r="80" spans="1:9">
      <c r="A80" s="46"/>
      <c r="B80" s="46" t="s">
        <v>4345</v>
      </c>
      <c r="C80" s="47" cm="1">
        <f t="array" ref="C80">INDEX($D$115:$AD$190,$C180,C$104)</f>
        <v>1144.7560000000001</v>
      </c>
      <c r="D80" s="47" cm="1">
        <f t="array" ref="D80">INDEX($D$115:$AD$190,$C180,D$104)</f>
        <v>769.82799999999997</v>
      </c>
      <c r="E80" s="47" cm="1">
        <f t="array" ref="E80">INDEX($D$115:$AD$190,$C180,E$104)</f>
        <v>374.92700000000002</v>
      </c>
      <c r="F80" s="47"/>
      <c r="G80" s="19" t="str" cm="1">
        <f t="array" ref="G80">HYPERLINK(TEXT("#"&amp;INDEX($D$199:$AD$274,$C264,C$104),),INDEX($D$199:$AD$274,$C264,C$104))</f>
        <v>A126273718C</v>
      </c>
      <c r="H80" s="19" t="str" cm="1">
        <f t="array" ref="H80">HYPERLINK(TEXT("#"&amp;INDEX($D$199:$AD$274,$C264,D$104),),INDEX($D$199:$AD$274,$C264,D$104))</f>
        <v>A126297046V</v>
      </c>
      <c r="I80" s="19" t="str" cm="1">
        <f t="array" ref="I80">HYPERLINK(TEXT("#"&amp;INDEX($D$199:$AD$274,$C264,E$104),),INDEX($D$199:$AD$274,$C264,E$104))</f>
        <v>A126285382J</v>
      </c>
    </row>
    <row r="81" spans="1:20">
      <c r="A81" s="46"/>
      <c r="B81" s="46" t="s">
        <v>4346</v>
      </c>
      <c r="C81" s="47" cm="1">
        <f t="array" ref="C81">INDEX($D$115:$AD$190,$C181,C$104)</f>
        <v>138.488</v>
      </c>
      <c r="D81" s="47" cm="1">
        <f t="array" ref="D81">INDEX($D$115:$AD$190,$C181,D$104)</f>
        <v>79.36</v>
      </c>
      <c r="E81" s="47" cm="1">
        <f t="array" ref="E81">INDEX($D$115:$AD$190,$C181,E$104)</f>
        <v>59.128</v>
      </c>
      <c r="F81" s="47"/>
      <c r="G81" s="19" t="str" cm="1">
        <f t="array" ref="G81">HYPERLINK(TEXT("#"&amp;INDEX($D$199:$AD$274,$C265,C$104),),INDEX($D$199:$AD$274,$C265,C$104))</f>
        <v>A126273786F</v>
      </c>
      <c r="H81" s="19" t="str" cm="1">
        <f t="array" ref="H81">HYPERLINK(TEXT("#"&amp;INDEX($D$199:$AD$274,$C265,D$104),),INDEX($D$199:$AD$274,$C265,D$104))</f>
        <v>A126297114K</v>
      </c>
      <c r="I81" s="19" t="str" cm="1">
        <f t="array" ref="I81">HYPERLINK(TEXT("#"&amp;INDEX($D$199:$AD$274,$C265,E$104),),INDEX($D$199:$AD$274,$C265,E$104))</f>
        <v>A126285450X</v>
      </c>
    </row>
    <row r="82" spans="1:20">
      <c r="A82" s="46"/>
      <c r="B82" s="50" t="s">
        <v>4323</v>
      </c>
      <c r="C82" s="47" cm="1">
        <f t="array" ref="C82">INDEX($D$115:$AD$190,$C182,C$104)</f>
        <v>45.341999999999999</v>
      </c>
      <c r="D82" s="47" cm="1">
        <f t="array" ref="D82">INDEX($D$115:$AD$190,$C182,D$104)</f>
        <v>30.423999999999999</v>
      </c>
      <c r="E82" s="47" cm="1">
        <f t="array" ref="E82">INDEX($D$115:$AD$190,$C182,E$104)</f>
        <v>14.917999999999999</v>
      </c>
      <c r="F82" s="47"/>
      <c r="G82" s="19" t="str" cm="1">
        <f t="array" ref="G82">HYPERLINK(TEXT("#"&amp;INDEX($D$199:$AD$274,$C266,C$104),),INDEX($D$199:$AD$274,$C266,C$104))</f>
        <v>A126273738L</v>
      </c>
      <c r="H82" s="19" t="str" cm="1">
        <f t="array" ref="H82">HYPERLINK(TEXT("#"&amp;INDEX($D$199:$AD$274,$C266,D$104),),INDEX($D$199:$AD$274,$C266,D$104))</f>
        <v>A126297066C</v>
      </c>
      <c r="I82" s="19" t="str" cm="1">
        <f t="array" ref="I82">HYPERLINK(TEXT("#"&amp;INDEX($D$199:$AD$274,$C266,E$104),),INDEX($D$199:$AD$274,$C266,E$104))</f>
        <v>A126285402F</v>
      </c>
    </row>
    <row r="83" spans="1:20">
      <c r="A83" s="46"/>
      <c r="B83" s="50" t="s">
        <v>4324</v>
      </c>
      <c r="C83" s="47" cm="1">
        <f t="array" ref="C83">INDEX($D$115:$AD$190,$C183,C$104)</f>
        <v>46.323</v>
      </c>
      <c r="D83" s="47" cm="1">
        <f t="array" ref="D83">INDEX($D$115:$AD$190,$C183,D$104)</f>
        <v>30.143999999999998</v>
      </c>
      <c r="E83" s="47" cm="1">
        <f t="array" ref="E83">INDEX($D$115:$AD$190,$C183,E$104)</f>
        <v>16.178999999999998</v>
      </c>
      <c r="F83" s="47"/>
      <c r="G83" s="19" t="str" cm="1">
        <f t="array" ref="G83">HYPERLINK(TEXT("#"&amp;INDEX($D$199:$AD$274,$C267,C$104),),INDEX($D$199:$AD$274,$C267,C$104))</f>
        <v>A126273834L</v>
      </c>
      <c r="H83" s="19" t="str" cm="1">
        <f t="array" ref="H83">HYPERLINK(TEXT("#"&amp;INDEX($D$199:$AD$274,$C267,D$104),),INDEX($D$199:$AD$274,$C267,D$104))</f>
        <v>A126297162C</v>
      </c>
      <c r="I83" s="19" t="str" cm="1">
        <f t="array" ref="I83">HYPERLINK(TEXT("#"&amp;INDEX($D$199:$AD$274,$C267,E$104),),INDEX($D$199:$AD$274,$C267,E$104))</f>
        <v>A126285498K</v>
      </c>
    </row>
    <row r="84" spans="1:20">
      <c r="A84" s="46"/>
      <c r="B84" s="50" t="s">
        <v>4325</v>
      </c>
      <c r="C84" s="47" cm="1">
        <f t="array" ref="C84">INDEX($D$115:$AD$190,$C184,C$104)</f>
        <v>46.823</v>
      </c>
      <c r="D84" s="47" cm="1">
        <f t="array" ref="D84">INDEX($D$115:$AD$190,$C184,D$104)</f>
        <v>18.791</v>
      </c>
      <c r="E84" s="47" cm="1">
        <f t="array" ref="E84">INDEX($D$115:$AD$190,$C184,E$104)</f>
        <v>28.032</v>
      </c>
      <c r="F84" s="47"/>
      <c r="G84" s="19" t="str" cm="1">
        <f t="array" ref="G84">HYPERLINK(TEXT("#"&amp;INDEX($D$199:$AD$274,$C268,C$104),),INDEX($D$199:$AD$274,$C268,C$104))</f>
        <v>A126273838W</v>
      </c>
      <c r="H84" s="19" t="str" cm="1">
        <f t="array" ref="H84">HYPERLINK(TEXT("#"&amp;INDEX($D$199:$AD$274,$C268,D$104),),INDEX($D$199:$AD$274,$C268,D$104))</f>
        <v>A126297166L</v>
      </c>
      <c r="I84" s="19" t="str" cm="1">
        <f t="array" ref="I84">HYPERLINK(TEXT("#"&amp;INDEX($D$199:$AD$274,$C268,E$104),),INDEX($D$199:$AD$274,$C268,E$104))</f>
        <v>A126285502R</v>
      </c>
    </row>
    <row r="85" spans="1:20">
      <c r="A85" s="46"/>
      <c r="B85" s="46" t="s">
        <v>4347</v>
      </c>
      <c r="C85" s="47" cm="1">
        <f t="array" ref="C85">INDEX($D$115:$AD$190,$C185,C$104)</f>
        <v>119.688</v>
      </c>
      <c r="D85" s="47" cm="1">
        <f t="array" ref="D85">INDEX($D$115:$AD$190,$C185,D$104)</f>
        <v>67.093999999999994</v>
      </c>
      <c r="E85" s="47" cm="1">
        <f t="array" ref="E85">INDEX($D$115:$AD$190,$C185,E$104)</f>
        <v>52.594000000000001</v>
      </c>
      <c r="F85" s="47"/>
      <c r="G85" s="19" t="str" cm="1">
        <f t="array" ref="G85">HYPERLINK(TEXT("#"&amp;INDEX($D$199:$AD$274,$C269,C$104),),INDEX($D$199:$AD$274,$C269,C$104))</f>
        <v>A126273754L</v>
      </c>
      <c r="H85" s="19" t="str" cm="1">
        <f t="array" ref="H85">HYPERLINK(TEXT("#"&amp;INDEX($D$199:$AD$274,$C269,D$104),),INDEX($D$199:$AD$274,$C269,D$104))</f>
        <v>A126297082C</v>
      </c>
      <c r="I85" s="19" t="str" cm="1">
        <f t="array" ref="I85">HYPERLINK(TEXT("#"&amp;INDEX($D$199:$AD$274,$C269,E$104),),INDEX($D$199:$AD$274,$C269,E$104))</f>
        <v>A126285418X</v>
      </c>
    </row>
    <row r="86" spans="1:20">
      <c r="A86" s="46"/>
      <c r="B86" s="50" t="s">
        <v>4327</v>
      </c>
      <c r="C86" s="47" cm="1">
        <f t="array" ref="C86">INDEX($D$115:$AD$190,$C186,C$104)</f>
        <v>43.838000000000001</v>
      </c>
      <c r="D86" s="47" cm="1">
        <f t="array" ref="D86">INDEX($D$115:$AD$190,$C186,D$104)</f>
        <v>31.405999999999999</v>
      </c>
      <c r="E86" s="47" cm="1">
        <f t="array" ref="E86">INDEX($D$115:$AD$190,$C186,E$104)</f>
        <v>12.432</v>
      </c>
      <c r="F86" s="47"/>
      <c r="G86" s="19" t="str" cm="1">
        <f t="array" ref="G86">HYPERLINK(TEXT("#"&amp;INDEX($D$199:$AD$274,$C270,C$104),),INDEX($D$199:$AD$274,$C270,C$104))</f>
        <v>A126273722V</v>
      </c>
      <c r="H86" s="19" t="str" cm="1">
        <f t="array" ref="H86">HYPERLINK(TEXT("#"&amp;INDEX($D$199:$AD$274,$C270,D$104),),INDEX($D$199:$AD$274,$C270,D$104))</f>
        <v>A126297050K</v>
      </c>
      <c r="I86" s="19" t="str" cm="1">
        <f t="array" ref="I86">HYPERLINK(TEXT("#"&amp;INDEX($D$199:$AD$274,$C270,E$104),),INDEX($D$199:$AD$274,$C270,E$104))</f>
        <v>A126285386T</v>
      </c>
    </row>
    <row r="87" spans="1:20">
      <c r="A87" s="46"/>
      <c r="B87" s="50" t="s">
        <v>4328</v>
      </c>
      <c r="C87" s="47" cm="1">
        <f t="array" ref="C87">INDEX($D$115:$AD$190,$C187,C$104)</f>
        <v>37.164999999999999</v>
      </c>
      <c r="D87" s="47" cm="1">
        <f t="array" ref="D87">INDEX($D$115:$AD$190,$C187,D$104)</f>
        <v>21.878</v>
      </c>
      <c r="E87" s="47" cm="1">
        <f t="array" ref="E87">INDEX($D$115:$AD$190,$C187,E$104)</f>
        <v>15.287000000000001</v>
      </c>
      <c r="F87" s="47"/>
      <c r="G87" s="19" t="str" cm="1">
        <f t="array" ref="G87">HYPERLINK(TEXT("#"&amp;INDEX($D$199:$AD$274,$C271,C$104),),INDEX($D$199:$AD$274,$C271,C$104))</f>
        <v>A126273906L</v>
      </c>
      <c r="H87" s="19" t="str" cm="1">
        <f t="array" ref="H87">HYPERLINK(TEXT("#"&amp;INDEX($D$199:$AD$274,$C271,D$104),),INDEX($D$199:$AD$274,$C271,D$104))</f>
        <v>A126297234C</v>
      </c>
      <c r="I87" s="19" t="str" cm="1">
        <f t="array" ref="I87">HYPERLINK(TEXT("#"&amp;INDEX($D$199:$AD$274,$C271,E$104),),INDEX($D$199:$AD$274,$C271,E$104))</f>
        <v>A126285570T</v>
      </c>
    </row>
    <row r="88" spans="1:20">
      <c r="A88" s="46"/>
      <c r="B88" s="50" t="s">
        <v>4329</v>
      </c>
      <c r="C88" s="47" cm="1">
        <f t="array" ref="C88">INDEX($D$115:$AD$190,$C188,C$104)</f>
        <v>38.685000000000002</v>
      </c>
      <c r="D88" s="47" cm="1">
        <f t="array" ref="D88">INDEX($D$115:$AD$190,$C188,D$104)</f>
        <v>13.808999999999999</v>
      </c>
      <c r="E88" s="47" cm="1">
        <f t="array" ref="E88">INDEX($D$115:$AD$190,$C188,E$104)</f>
        <v>24.875</v>
      </c>
      <c r="F88" s="47"/>
      <c r="G88" s="19" t="str" cm="1">
        <f t="array" ref="G88">HYPERLINK(TEXT("#"&amp;INDEX($D$199:$AD$274,$C272,C$104),),INDEX($D$199:$AD$274,$C272,C$104))</f>
        <v>A126273790W</v>
      </c>
      <c r="H88" s="19" t="str" cm="1">
        <f t="array" ref="H88">HYPERLINK(TEXT("#"&amp;INDEX($D$199:$AD$274,$C272,D$104),),INDEX($D$199:$AD$274,$C272,D$104))</f>
        <v>A126297118V</v>
      </c>
      <c r="I88" s="19" t="str" cm="1">
        <f t="array" ref="I88">HYPERLINK(TEXT("#"&amp;INDEX($D$199:$AD$274,$C272,E$104),),INDEX($D$199:$AD$274,$C272,E$104))</f>
        <v>A126285454J</v>
      </c>
    </row>
    <row r="89" spans="1:20">
      <c r="A89" s="46"/>
      <c r="B89" s="46" t="s">
        <v>4330</v>
      </c>
      <c r="C89" s="47" cm="1">
        <f t="array" ref="C89">INDEX($D$115:$AD$190,$C189,C$104)</f>
        <v>583.62400000000002</v>
      </c>
      <c r="D89" s="47" cm="1">
        <f t="array" ref="D89">INDEX($D$115:$AD$190,$C189,D$104)</f>
        <v>382.49200000000002</v>
      </c>
      <c r="E89" s="47" cm="1">
        <f t="array" ref="E89">INDEX($D$115:$AD$190,$C189,E$104)</f>
        <v>201.131</v>
      </c>
      <c r="F89" s="47"/>
      <c r="G89" s="19" t="str" cm="1">
        <f t="array" ref="G89">HYPERLINK(TEXT("#"&amp;INDEX($D$199:$AD$274,$C273,C$104),),INDEX($D$199:$AD$274,$C273,C$104))</f>
        <v>A126273862W</v>
      </c>
      <c r="H89" s="19" t="str" cm="1">
        <f t="array" ref="H89">HYPERLINK(TEXT("#"&amp;INDEX($D$199:$AD$274,$C273,D$104),),INDEX($D$199:$AD$274,$C273,D$104))</f>
        <v>A126297190L</v>
      </c>
      <c r="I89" s="19" t="str" cm="1">
        <f t="array" ref="I89">HYPERLINK(TEXT("#"&amp;INDEX($D$199:$AD$274,$C273,E$104),),INDEX($D$199:$AD$274,$C273,E$104))</f>
        <v>A126285526J</v>
      </c>
    </row>
    <row r="90" spans="1:20">
      <c r="A90" s="52" t="s">
        <v>4289</v>
      </c>
      <c r="B90" s="53"/>
      <c r="C90" s="48" cm="1">
        <f t="array" ref="C90">INDEX($D$115:$AD$190,$C190,C$104)</f>
        <v>1986.5550000000001</v>
      </c>
      <c r="D90" s="48" cm="1">
        <f t="array" ref="D90">INDEX($D$115:$AD$190,$C190,D$104)</f>
        <v>1298.7739999999999</v>
      </c>
      <c r="E90" s="48" cm="1">
        <f t="array" ref="E90">INDEX($D$115:$AD$190,$C190,E$104)</f>
        <v>687.78099999999995</v>
      </c>
      <c r="F90" s="47"/>
      <c r="G90" s="19" t="str" cm="1">
        <f t="array" ref="G90">HYPERLINK(TEXT("#"&amp;INDEX($D$199:$AD$274,$C274,C$104),),INDEX($D$199:$AD$274,$C274,C$104))</f>
        <v>A126273902C</v>
      </c>
      <c r="H90" s="19" t="str" cm="1">
        <f t="array" ref="H90">HYPERLINK(TEXT("#"&amp;INDEX($D$199:$AD$274,$C274,D$104),),INDEX($D$199:$AD$274,$C274,D$104))</f>
        <v>A126297230V</v>
      </c>
      <c r="I90" s="19" t="str" cm="1">
        <f t="array" ref="I90">HYPERLINK(TEXT("#"&amp;INDEX($D$199:$AD$274,$C274,E$104),),INDEX($D$199:$AD$274,$C274,E$104))</f>
        <v>A126285566A</v>
      </c>
    </row>
    <row r="91" spans="1:20">
      <c r="A91" s="54"/>
      <c r="B91" s="55"/>
      <c r="C91" s="47"/>
      <c r="D91" s="47"/>
      <c r="E91" s="47"/>
      <c r="F91" s="47"/>
      <c r="G91" s="19"/>
      <c r="H91" s="19"/>
      <c r="I91" s="19"/>
    </row>
    <row r="92" spans="1:20">
      <c r="A92" s="54"/>
      <c r="B92" s="56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  <c r="Q92" s="47"/>
      <c r="R92" s="47"/>
      <c r="S92" s="47"/>
      <c r="T92" s="47"/>
    </row>
    <row r="93" spans="1:20">
      <c r="A93" s="57" t="str">
        <f ca="1">Contents!B27</f>
        <v>© Commonwealth of Australia 2022</v>
      </c>
      <c r="B93" s="58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  <c r="Q93" s="47"/>
      <c r="R93" s="47"/>
      <c r="S93" s="47"/>
      <c r="T93" s="47"/>
    </row>
    <row r="94" spans="1:20" hidden="1">
      <c r="A94" s="59"/>
      <c r="B94" s="60" t="s">
        <v>4354</v>
      </c>
      <c r="C94" s="61">
        <v>1</v>
      </c>
      <c r="D94" s="62"/>
      <c r="E94" s="62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  <c r="Q94" s="47"/>
      <c r="R94" s="47"/>
      <c r="S94" s="47"/>
      <c r="T94" s="47"/>
    </row>
    <row r="95" spans="1:20" hidden="1">
      <c r="A95" s="59"/>
      <c r="B95" s="60" t="s">
        <v>4355</v>
      </c>
      <c r="C95" s="61">
        <v>4</v>
      </c>
      <c r="D95" s="62"/>
      <c r="E95" s="62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  <c r="Q95" s="47"/>
      <c r="R95" s="47"/>
      <c r="S95" s="47"/>
      <c r="T95" s="47"/>
    </row>
    <row r="96" spans="1:20" hidden="1">
      <c r="A96" s="59"/>
      <c r="B96" s="60" t="s">
        <v>4356</v>
      </c>
      <c r="C96" s="61">
        <v>7</v>
      </c>
      <c r="D96" s="62"/>
      <c r="E96" s="62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  <c r="Q96" s="47"/>
      <c r="R96" s="47"/>
      <c r="S96" s="47"/>
      <c r="T96" s="47"/>
    </row>
    <row r="97" spans="1:30" hidden="1">
      <c r="A97" s="59"/>
      <c r="B97" s="60" t="s">
        <v>4357</v>
      </c>
      <c r="C97" s="61">
        <v>10</v>
      </c>
      <c r="D97" s="62"/>
      <c r="E97" s="62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  <c r="Q97" s="47"/>
      <c r="R97" s="47"/>
      <c r="S97" s="47"/>
      <c r="T97" s="47"/>
    </row>
    <row r="98" spans="1:30" hidden="1">
      <c r="A98" s="59"/>
      <c r="B98" s="60" t="s">
        <v>4358</v>
      </c>
      <c r="C98" s="61">
        <v>13</v>
      </c>
      <c r="D98" s="62"/>
      <c r="E98" s="62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  <c r="Q98" s="47"/>
      <c r="R98" s="47"/>
      <c r="S98" s="47"/>
      <c r="T98" s="47"/>
    </row>
    <row r="99" spans="1:30" hidden="1">
      <c r="A99" s="59"/>
      <c r="B99" s="60" t="s">
        <v>4359</v>
      </c>
      <c r="C99" s="61">
        <v>16</v>
      </c>
      <c r="D99" s="62"/>
      <c r="E99" s="62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  <c r="Q99" s="47"/>
      <c r="R99" s="47"/>
      <c r="S99" s="47"/>
      <c r="T99" s="47"/>
    </row>
    <row r="100" spans="1:30" hidden="1">
      <c r="A100" s="59"/>
      <c r="B100" s="60" t="s">
        <v>4360</v>
      </c>
      <c r="C100" s="61">
        <v>19</v>
      </c>
      <c r="D100" s="62"/>
      <c r="E100" s="62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  <c r="Q100" s="47"/>
      <c r="R100" s="47"/>
      <c r="S100" s="47"/>
      <c r="T100" s="47"/>
    </row>
    <row r="101" spans="1:30" hidden="1">
      <c r="A101" s="59"/>
      <c r="B101" s="60" t="s">
        <v>4361</v>
      </c>
      <c r="C101" s="61">
        <v>22</v>
      </c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  <c r="Q101" s="47"/>
      <c r="R101" s="47"/>
      <c r="S101" s="47"/>
      <c r="T101" s="47"/>
      <c r="U101" s="47"/>
    </row>
    <row r="102" spans="1:30" hidden="1">
      <c r="A102" s="59"/>
      <c r="B102" s="60" t="s">
        <v>4362</v>
      </c>
      <c r="C102" s="61">
        <v>25</v>
      </c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  <c r="Q102" s="47"/>
      <c r="R102" s="47"/>
      <c r="S102" s="47"/>
      <c r="T102" s="47"/>
    </row>
    <row r="103" spans="1:30" hidden="1">
      <c r="A103" s="59"/>
      <c r="B103" s="58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</row>
    <row r="104" spans="1:30" hidden="1">
      <c r="A104" s="59"/>
      <c r="B104" s="58"/>
      <c r="C104" s="61">
        <f>VLOOKUP(C10,B94:C102,2,FALSE)</f>
        <v>1</v>
      </c>
      <c r="D104" s="61">
        <f>C104+1</f>
        <v>2</v>
      </c>
      <c r="E104" s="61">
        <f>D104+1</f>
        <v>3</v>
      </c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</row>
    <row r="105" spans="1:30" hidden="1">
      <c r="A105" s="59"/>
      <c r="B105" s="58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  <c r="Q105" s="47"/>
      <c r="R105" s="47"/>
      <c r="S105" s="47"/>
      <c r="T105" s="47"/>
    </row>
    <row r="106" spans="1:30" hidden="1">
      <c r="A106" s="59"/>
      <c r="B106" s="58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  <c r="Q106" s="47"/>
      <c r="R106" s="47"/>
      <c r="S106" s="47"/>
      <c r="T106" s="47"/>
    </row>
    <row r="107" spans="1:30" hidden="1">
      <c r="A107" s="59"/>
      <c r="B107" s="58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  <c r="Q107" s="47"/>
      <c r="R107" s="47"/>
      <c r="S107" s="47"/>
      <c r="T107" s="47"/>
    </row>
    <row r="108" spans="1:30" hidden="1">
      <c r="A108" s="59"/>
      <c r="B108" s="58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</row>
    <row r="109" spans="1:30" hidden="1">
      <c r="A109" s="59"/>
      <c r="B109" s="58"/>
      <c r="C109" s="58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</row>
    <row r="110" spans="1:30" hidden="1">
      <c r="A110" s="59"/>
      <c r="B110" s="58"/>
      <c r="C110" s="58"/>
      <c r="D110" s="61">
        <v>1</v>
      </c>
      <c r="E110" s="61">
        <v>2</v>
      </c>
      <c r="F110" s="61">
        <v>3</v>
      </c>
      <c r="G110" s="61">
        <v>4</v>
      </c>
      <c r="H110" s="61">
        <v>5</v>
      </c>
      <c r="I110" s="61">
        <v>6</v>
      </c>
      <c r="J110" s="61">
        <v>7</v>
      </c>
      <c r="K110" s="61">
        <v>8</v>
      </c>
      <c r="L110" s="61">
        <v>9</v>
      </c>
      <c r="M110" s="61">
        <v>10</v>
      </c>
      <c r="N110" s="61">
        <v>11</v>
      </c>
      <c r="O110" s="61">
        <v>12</v>
      </c>
      <c r="P110" s="61">
        <v>13</v>
      </c>
      <c r="Q110" s="61">
        <v>14</v>
      </c>
      <c r="R110" s="61">
        <v>15</v>
      </c>
      <c r="S110" s="61">
        <v>16</v>
      </c>
      <c r="T110" s="61">
        <v>17</v>
      </c>
      <c r="U110" s="61">
        <v>18</v>
      </c>
      <c r="V110" s="61">
        <v>19</v>
      </c>
      <c r="W110" s="61">
        <v>20</v>
      </c>
      <c r="X110" s="61">
        <v>21</v>
      </c>
      <c r="Y110" s="61">
        <v>22</v>
      </c>
      <c r="Z110" s="61">
        <v>23</v>
      </c>
      <c r="AA110" s="61">
        <v>24</v>
      </c>
      <c r="AB110" s="61">
        <v>25</v>
      </c>
      <c r="AC110" s="61">
        <v>26</v>
      </c>
      <c r="AD110" s="61">
        <v>27</v>
      </c>
    </row>
    <row r="111" spans="1:30" ht="15" hidden="1" customHeight="1">
      <c r="A111" s="37"/>
      <c r="B111" s="37"/>
      <c r="C111" s="37"/>
      <c r="D111" s="72" t="s">
        <v>4279</v>
      </c>
      <c r="E111" s="72"/>
      <c r="F111" s="72"/>
      <c r="G111" s="72" t="s">
        <v>4348</v>
      </c>
      <c r="H111" s="72"/>
      <c r="I111" s="72"/>
      <c r="J111" s="72" t="s">
        <v>4349</v>
      </c>
      <c r="K111" s="72"/>
      <c r="L111" s="72"/>
      <c r="M111" s="72" t="s">
        <v>4350</v>
      </c>
      <c r="N111" s="72"/>
      <c r="O111" s="72"/>
      <c r="P111" s="72" t="s">
        <v>4351</v>
      </c>
      <c r="Q111" s="72"/>
      <c r="R111" s="72"/>
      <c r="S111" s="72" t="s">
        <v>4352</v>
      </c>
      <c r="T111" s="72"/>
      <c r="U111" s="72"/>
      <c r="V111" s="72" t="s">
        <v>4363</v>
      </c>
      <c r="W111" s="72"/>
      <c r="X111" s="72"/>
      <c r="Y111" s="72" t="s">
        <v>4364</v>
      </c>
      <c r="Z111" s="72"/>
      <c r="AA111" s="72"/>
      <c r="AB111" s="72" t="s">
        <v>4365</v>
      </c>
      <c r="AC111" s="72"/>
      <c r="AD111" s="72"/>
    </row>
    <row r="112" spans="1:30" hidden="1">
      <c r="A112" s="37"/>
      <c r="B112" s="37"/>
      <c r="C112" s="37"/>
      <c r="D112" s="38" t="s">
        <v>4281</v>
      </c>
      <c r="E112" s="38" t="s">
        <v>4282</v>
      </c>
      <c r="F112" s="38" t="s">
        <v>4283</v>
      </c>
      <c r="G112" s="38" t="s">
        <v>4281</v>
      </c>
      <c r="H112" s="38" t="s">
        <v>4282</v>
      </c>
      <c r="I112" s="38" t="s">
        <v>4283</v>
      </c>
      <c r="J112" s="38" t="s">
        <v>4281</v>
      </c>
      <c r="K112" s="38" t="s">
        <v>4282</v>
      </c>
      <c r="L112" s="38" t="s">
        <v>4283</v>
      </c>
      <c r="M112" s="38" t="s">
        <v>4281</v>
      </c>
      <c r="N112" s="38" t="s">
        <v>4282</v>
      </c>
      <c r="O112" s="38" t="s">
        <v>4283</v>
      </c>
      <c r="P112" s="38" t="s">
        <v>4281</v>
      </c>
      <c r="Q112" s="38" t="s">
        <v>4282</v>
      </c>
      <c r="R112" s="38" t="s">
        <v>4283</v>
      </c>
      <c r="S112" s="38" t="s">
        <v>4281</v>
      </c>
      <c r="T112" s="38" t="s">
        <v>4282</v>
      </c>
      <c r="U112" s="38" t="s">
        <v>4283</v>
      </c>
      <c r="V112" s="38" t="s">
        <v>4281</v>
      </c>
      <c r="W112" s="38" t="s">
        <v>4282</v>
      </c>
      <c r="X112" s="38" t="s">
        <v>4283</v>
      </c>
      <c r="Y112" s="38" t="s">
        <v>4281</v>
      </c>
      <c r="Z112" s="38" t="s">
        <v>4282</v>
      </c>
      <c r="AA112" s="38" t="s">
        <v>4283</v>
      </c>
      <c r="AB112" s="38" t="s">
        <v>4281</v>
      </c>
      <c r="AC112" s="38" t="s">
        <v>4282</v>
      </c>
      <c r="AD112" s="38" t="s">
        <v>4283</v>
      </c>
    </row>
    <row r="113" spans="1:30" hidden="1">
      <c r="A113" s="42" t="s">
        <v>4285</v>
      </c>
      <c r="B113" s="43"/>
      <c r="C113" s="37"/>
      <c r="D113" s="41" t="s">
        <v>4284</v>
      </c>
      <c r="E113" s="41" t="s">
        <v>4284</v>
      </c>
      <c r="F113" s="41" t="s">
        <v>4284</v>
      </c>
      <c r="G113" s="41" t="s">
        <v>4284</v>
      </c>
      <c r="H113" s="41" t="s">
        <v>4284</v>
      </c>
      <c r="I113" s="41" t="s">
        <v>4284</v>
      </c>
      <c r="J113" s="41" t="s">
        <v>4284</v>
      </c>
      <c r="K113" s="41" t="s">
        <v>4284</v>
      </c>
      <c r="L113" s="41" t="s">
        <v>4284</v>
      </c>
      <c r="M113" s="41" t="s">
        <v>4284</v>
      </c>
      <c r="N113" s="41" t="s">
        <v>4284</v>
      </c>
      <c r="O113" s="41" t="s">
        <v>4284</v>
      </c>
      <c r="P113" s="41" t="s">
        <v>4284</v>
      </c>
      <c r="Q113" s="41" t="s">
        <v>4284</v>
      </c>
      <c r="R113" s="41" t="s">
        <v>4284</v>
      </c>
      <c r="S113" s="41" t="s">
        <v>4284</v>
      </c>
      <c r="T113" s="41" t="s">
        <v>4284</v>
      </c>
      <c r="U113" s="41" t="s">
        <v>4284</v>
      </c>
      <c r="V113" s="41" t="s">
        <v>4284</v>
      </c>
      <c r="W113" s="41" t="s">
        <v>4284</v>
      </c>
      <c r="X113" s="41" t="s">
        <v>4284</v>
      </c>
      <c r="Y113" s="41" t="s">
        <v>4284</v>
      </c>
      <c r="Z113" s="41" t="s">
        <v>4284</v>
      </c>
      <c r="AA113" s="41" t="s">
        <v>4284</v>
      </c>
      <c r="AB113" s="41" t="s">
        <v>4284</v>
      </c>
      <c r="AC113" s="41" t="s">
        <v>4284</v>
      </c>
      <c r="AD113" s="41" t="s">
        <v>4284</v>
      </c>
    </row>
    <row r="114" spans="1:30" hidden="1">
      <c r="A114" s="45" t="s">
        <v>4286</v>
      </c>
      <c r="B114" s="46"/>
      <c r="C114" s="65"/>
      <c r="D114" s="41"/>
      <c r="E114" s="41"/>
      <c r="F114" s="41"/>
      <c r="G114" s="44"/>
      <c r="H114" s="66"/>
      <c r="I114" s="66"/>
    </row>
    <row r="115" spans="1:30" hidden="1">
      <c r="A115" s="46"/>
      <c r="B115" s="46" t="s">
        <v>4287</v>
      </c>
      <c r="C115" s="61">
        <v>1</v>
      </c>
      <c r="D115" s="47">
        <f>A126273866F_Latest</f>
        <v>2830.6390000000001</v>
      </c>
      <c r="E115" s="47">
        <f>A126297194W_Latest</f>
        <v>1385.211</v>
      </c>
      <c r="F115" s="47">
        <f>A126285530X_Latest</f>
        <v>1445.4280000000001</v>
      </c>
      <c r="G115" s="47">
        <f>A126275162V_Latest</f>
        <v>820.07600000000002</v>
      </c>
      <c r="H115" s="47">
        <f>A126298490J_Latest</f>
        <v>408.33300000000003</v>
      </c>
      <c r="I115" s="47">
        <f>A126286826C_Latest</f>
        <v>411.74299999999999</v>
      </c>
      <c r="J115" s="47">
        <f>A126274298L_Latest</f>
        <v>780.70899999999995</v>
      </c>
      <c r="K115" s="47">
        <f>A126297626R_Latest</f>
        <v>387.53699999999998</v>
      </c>
      <c r="L115" s="47">
        <f>A126285962C_Latest</f>
        <v>393.17200000000003</v>
      </c>
      <c r="M115" s="47">
        <f>A126275378F_Latest</f>
        <v>599.46199999999999</v>
      </c>
      <c r="N115" s="47">
        <f>A126298706J_Latest</f>
        <v>288.35000000000002</v>
      </c>
      <c r="O115" s="47">
        <f>A126287042X_Latest</f>
        <v>311.11099999999999</v>
      </c>
      <c r="P115" s="47">
        <f>A126275594X_Latest</f>
        <v>178.518</v>
      </c>
      <c r="Q115" s="47">
        <f>A126298922A_Latest</f>
        <v>84.902000000000001</v>
      </c>
      <c r="R115" s="47">
        <f>A126287258K_Latest</f>
        <v>93.616</v>
      </c>
      <c r="S115" s="47">
        <f>A126274514V_Latest</f>
        <v>317.49700000000001</v>
      </c>
      <c r="T115" s="47">
        <f>A126297842J_Latest</f>
        <v>150.68600000000001</v>
      </c>
      <c r="U115" s="47">
        <f>A126286178T_Latest</f>
        <v>166.81100000000001</v>
      </c>
      <c r="V115" s="47">
        <f>A126274730L_Latest</f>
        <v>52.168999999999997</v>
      </c>
      <c r="W115" s="47">
        <f>A126298058W_Latest</f>
        <v>25.503</v>
      </c>
      <c r="X115" s="47">
        <f>A126286394K_Latest</f>
        <v>26.666</v>
      </c>
      <c r="Y115" s="47">
        <f>A126274946X_Latest</f>
        <v>26.43</v>
      </c>
      <c r="Z115" s="47">
        <f>A126298274R_Latest</f>
        <v>13.355</v>
      </c>
      <c r="AA115" s="47">
        <f>A126286610T_Latest</f>
        <v>13.074999999999999</v>
      </c>
      <c r="AB115" s="47">
        <f>A126274082A_Latest</f>
        <v>55.777999999999999</v>
      </c>
      <c r="AC115" s="47">
        <f>A126297410C_Latest</f>
        <v>26.545000000000002</v>
      </c>
      <c r="AD115" s="47">
        <f>A126285746K_Latest</f>
        <v>29.233000000000001</v>
      </c>
    </row>
    <row r="116" spans="1:30" hidden="1">
      <c r="A116" s="46"/>
      <c r="B116" s="46" t="s">
        <v>4288</v>
      </c>
      <c r="C116" s="61">
        <v>2</v>
      </c>
      <c r="D116" s="47">
        <f>A126273894R_Latest</f>
        <v>10532.781999999999</v>
      </c>
      <c r="E116" s="47">
        <f>A126297222V_Latest</f>
        <v>5577.6570000000002</v>
      </c>
      <c r="F116" s="47">
        <f>A126285558A_Latest</f>
        <v>4955.125</v>
      </c>
      <c r="G116" s="47">
        <f>A126275190C_Latest</f>
        <v>3395.1750000000002</v>
      </c>
      <c r="H116" s="47">
        <f>A126298518X_Latest</f>
        <v>1791.8219999999999</v>
      </c>
      <c r="I116" s="47">
        <f>A126286854L_Latest</f>
        <v>1603.3520000000001</v>
      </c>
      <c r="J116" s="47">
        <f>A126274326K_Latest</f>
        <v>2703.2550000000001</v>
      </c>
      <c r="K116" s="47">
        <f>A126297654X_Latest</f>
        <v>1451.0450000000001</v>
      </c>
      <c r="L116" s="47">
        <f>A126285990L_Latest</f>
        <v>1252.21</v>
      </c>
      <c r="M116" s="47">
        <f>A126275406C_Latest</f>
        <v>2106.8939999999998</v>
      </c>
      <c r="N116" s="47">
        <f>A126298734T_Latest</f>
        <v>1097.1949999999999</v>
      </c>
      <c r="O116" s="47">
        <f>A126287070J_Latest</f>
        <v>1009.699</v>
      </c>
      <c r="P116" s="47">
        <f>A126275622W_Latest</f>
        <v>701.73099999999999</v>
      </c>
      <c r="Q116" s="47">
        <f>A126298950K_Latest</f>
        <v>368.387</v>
      </c>
      <c r="R116" s="47">
        <f>A126287286V_Latest</f>
        <v>333.34399999999999</v>
      </c>
      <c r="S116" s="47">
        <f>A126274542C_Latest</f>
        <v>1138.982</v>
      </c>
      <c r="T116" s="47">
        <f>A126297870T_Latest</f>
        <v>616.45100000000002</v>
      </c>
      <c r="U116" s="47">
        <f>A126286206R_Latest</f>
        <v>522.53200000000004</v>
      </c>
      <c r="V116" s="47">
        <f>A126274758R_Latest</f>
        <v>213.43700000000001</v>
      </c>
      <c r="W116" s="47">
        <f>A126298086F_Latest</f>
        <v>112.383</v>
      </c>
      <c r="X116" s="47">
        <f>A126286422J_Latest</f>
        <v>101.054</v>
      </c>
      <c r="Y116" s="47">
        <f>A126274974J_Latest</f>
        <v>94.823999999999998</v>
      </c>
      <c r="Z116" s="47">
        <f>A126298302L_Latest</f>
        <v>49.235999999999997</v>
      </c>
      <c r="AA116" s="47">
        <f>A126286638V_Latest</f>
        <v>45.588000000000001</v>
      </c>
      <c r="AB116" s="47">
        <f>A126274110X_Latest</f>
        <v>178.48400000000001</v>
      </c>
      <c r="AC116" s="47">
        <f>A126297438F_Latest</f>
        <v>91.137</v>
      </c>
      <c r="AD116" s="47">
        <f>A126285774V_Latest</f>
        <v>87.346000000000004</v>
      </c>
    </row>
    <row r="117" spans="1:30" hidden="1">
      <c r="A117" s="45" t="s">
        <v>4289</v>
      </c>
      <c r="B117" s="46"/>
      <c r="C117" s="61">
        <v>3</v>
      </c>
      <c r="D117" s="47">
        <f>A126273910C_Latest</f>
        <v>13363.421</v>
      </c>
      <c r="E117" s="47">
        <f>A126297238L_Latest</f>
        <v>6962.8680000000004</v>
      </c>
      <c r="F117" s="47">
        <f>A126285574A_Latest</f>
        <v>6400.5529999999999</v>
      </c>
      <c r="G117" s="47">
        <f>A126275206K_Latest</f>
        <v>4215.2510000000002</v>
      </c>
      <c r="H117" s="47">
        <f>A126298534X_Latest</f>
        <v>2200.1550000000002</v>
      </c>
      <c r="I117" s="47">
        <f>A126286870L_Latest</f>
        <v>2015.096</v>
      </c>
      <c r="J117" s="47">
        <f>A126274342K_Latest</f>
        <v>3483.9639999999999</v>
      </c>
      <c r="K117" s="47">
        <f>A126297670X_Latest</f>
        <v>1838.5830000000001</v>
      </c>
      <c r="L117" s="47">
        <f>A126286006W_Latest</f>
        <v>1645.3810000000001</v>
      </c>
      <c r="M117" s="47">
        <f>A126275422C_Latest</f>
        <v>2706.3560000000002</v>
      </c>
      <c r="N117" s="47">
        <f>A126298750T_Latest</f>
        <v>1385.5450000000001</v>
      </c>
      <c r="O117" s="47">
        <f>A126287086A_Latest</f>
        <v>1320.8109999999999</v>
      </c>
      <c r="P117" s="47">
        <f>A126275638R_Latest</f>
        <v>880.24900000000002</v>
      </c>
      <c r="Q117" s="47">
        <f>A126298966C_Latest</f>
        <v>453.28899999999999</v>
      </c>
      <c r="R117" s="47">
        <f>A126287302J_Latest</f>
        <v>426.96</v>
      </c>
      <c r="S117" s="47">
        <f>A126274558W_Latest</f>
        <v>1456.479</v>
      </c>
      <c r="T117" s="47">
        <f>A126297886K_Latest</f>
        <v>767.13599999999997</v>
      </c>
      <c r="U117" s="47">
        <f>A126286222R_Latest</f>
        <v>689.34299999999996</v>
      </c>
      <c r="V117" s="47">
        <f>A126274774R_Latest</f>
        <v>265.60599999999999</v>
      </c>
      <c r="W117" s="47">
        <f>A126298102V_Latest</f>
        <v>137.886</v>
      </c>
      <c r="X117" s="47">
        <f>A126286438A_Latest</f>
        <v>127.72</v>
      </c>
      <c r="Y117" s="47">
        <f>A126274990J_Latest</f>
        <v>121.254</v>
      </c>
      <c r="Z117" s="47">
        <f>A126298318F_Latest</f>
        <v>62.591000000000001</v>
      </c>
      <c r="AA117" s="47">
        <f>A126286654V_Latest</f>
        <v>58.662999999999997</v>
      </c>
      <c r="AB117" s="47">
        <f>A126274126T_Latest</f>
        <v>234.262</v>
      </c>
      <c r="AC117" s="47">
        <f>A126297454F_Latest</f>
        <v>117.68300000000001</v>
      </c>
      <c r="AD117" s="47">
        <f>A126285790V_Latest</f>
        <v>116.58</v>
      </c>
    </row>
    <row r="118" spans="1:30" hidden="1">
      <c r="A118" s="42" t="s">
        <v>4287</v>
      </c>
      <c r="B118" s="43"/>
      <c r="C118" s="61">
        <v>4</v>
      </c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  <c r="Y118" s="47"/>
      <c r="Z118" s="47"/>
      <c r="AA118" s="47"/>
      <c r="AB118" s="47"/>
      <c r="AC118" s="47"/>
      <c r="AD118" s="47"/>
    </row>
    <row r="119" spans="1:30" hidden="1">
      <c r="A119" s="45" t="s">
        <v>4290</v>
      </c>
      <c r="B119" s="46"/>
      <c r="C119" s="61">
        <v>5</v>
      </c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  <c r="Y119" s="47"/>
      <c r="Z119" s="47"/>
      <c r="AA119" s="47"/>
      <c r="AB119" s="47"/>
      <c r="AC119" s="47"/>
      <c r="AD119" s="47"/>
    </row>
    <row r="120" spans="1:30" hidden="1">
      <c r="A120" s="45"/>
      <c r="B120" s="46" t="s">
        <v>4291</v>
      </c>
      <c r="C120" s="61">
        <v>6</v>
      </c>
      <c r="D120" s="47">
        <f>A126273814C_Latest</f>
        <v>1558.528</v>
      </c>
      <c r="E120" s="47">
        <f>A126297142V_Latest</f>
        <v>750.23400000000004</v>
      </c>
      <c r="F120" s="47">
        <f>A126285478A_Latest</f>
        <v>808.29399999999998</v>
      </c>
      <c r="G120" s="47">
        <f>A126275110T_Latest</f>
        <v>471.17399999999998</v>
      </c>
      <c r="H120" s="47">
        <f>A126298438X_Latest</f>
        <v>234.25200000000001</v>
      </c>
      <c r="I120" s="47">
        <f>A126286774L_Latest</f>
        <v>236.922</v>
      </c>
      <c r="J120" s="47">
        <f>A126274246K_Latest</f>
        <v>427.75900000000001</v>
      </c>
      <c r="K120" s="47">
        <f>A126297574X_Latest</f>
        <v>217.535</v>
      </c>
      <c r="L120" s="47">
        <f>A126285910A_Latest</f>
        <v>210.22399999999999</v>
      </c>
      <c r="M120" s="47">
        <f>A126275326C_Latest</f>
        <v>337.73500000000001</v>
      </c>
      <c r="N120" s="47">
        <f>A126298654T_Latest</f>
        <v>154.95699999999999</v>
      </c>
      <c r="O120" s="47">
        <f>A126286990F_Latest</f>
        <v>182.77799999999999</v>
      </c>
      <c r="P120" s="47">
        <f>A126275542W_Latest</f>
        <v>102.628</v>
      </c>
      <c r="Q120" s="47">
        <f>A126298870K_Latest</f>
        <v>43.906999999999996</v>
      </c>
      <c r="R120" s="47">
        <f>A126287206J_Latest</f>
        <v>58.722000000000001</v>
      </c>
      <c r="S120" s="47">
        <f>A126274462C_Latest</f>
        <v>151.27099999999999</v>
      </c>
      <c r="T120" s="47">
        <f>A126297790T_Latest</f>
        <v>68.712999999999994</v>
      </c>
      <c r="U120" s="47">
        <f>A126286126R_Latest</f>
        <v>82.558000000000007</v>
      </c>
      <c r="V120" s="47">
        <f>A126274678R_Latest</f>
        <v>28.975999999999999</v>
      </c>
      <c r="W120" s="47">
        <f>A126298006V_Latest</f>
        <v>13.657</v>
      </c>
      <c r="X120" s="47">
        <f>A126286342J_Latest</f>
        <v>15.319000000000001</v>
      </c>
      <c r="Y120" s="47">
        <f>A126274894J_Latest</f>
        <v>13.182</v>
      </c>
      <c r="Z120" s="47">
        <f>A126298222L_Latest</f>
        <v>5.63</v>
      </c>
      <c r="AA120" s="47">
        <f>A126286558V_Latest</f>
        <v>7.5529999999999999</v>
      </c>
      <c r="AB120" s="47">
        <f>A126274030X_Latest</f>
        <v>25.803000000000001</v>
      </c>
      <c r="AC120" s="47">
        <f>A126297358F_Latest</f>
        <v>11.584</v>
      </c>
      <c r="AD120" s="47">
        <f>A126285694V_Latest</f>
        <v>14.218999999999999</v>
      </c>
    </row>
    <row r="121" spans="1:30" hidden="1">
      <c r="A121" s="46"/>
      <c r="B121" s="46" t="s">
        <v>4292</v>
      </c>
      <c r="C121" s="61">
        <v>7</v>
      </c>
      <c r="D121" s="47">
        <f>A126273794F_Latest</f>
        <v>1272.1110000000001</v>
      </c>
      <c r="E121" s="47">
        <f>A126297122K_Latest</f>
        <v>634.97699999999998</v>
      </c>
      <c r="F121" s="47">
        <f>A126285458T_Latest</f>
        <v>637.13400000000001</v>
      </c>
      <c r="G121" s="47">
        <f>A126275090V_Latest</f>
        <v>348.90199999999999</v>
      </c>
      <c r="H121" s="47">
        <f>A126298418R_Latest</f>
        <v>174.08099999999999</v>
      </c>
      <c r="I121" s="47">
        <f>A126286754C_Latest</f>
        <v>174.821</v>
      </c>
      <c r="J121" s="47">
        <f>A126274226A_Latest</f>
        <v>352.95</v>
      </c>
      <c r="K121" s="47">
        <f>A126297554R_Latest</f>
        <v>170.00200000000001</v>
      </c>
      <c r="L121" s="47">
        <f>A126285890C_Latest</f>
        <v>182.94800000000001</v>
      </c>
      <c r="M121" s="47">
        <f>A126275306V_Latest</f>
        <v>261.72699999999998</v>
      </c>
      <c r="N121" s="47">
        <f>A126298634J_Latest</f>
        <v>133.393</v>
      </c>
      <c r="O121" s="47">
        <f>A126286970W_Latest</f>
        <v>128.334</v>
      </c>
      <c r="P121" s="47">
        <f>A126275522L_Latest</f>
        <v>75.89</v>
      </c>
      <c r="Q121" s="47">
        <f>A126298850A_Latest</f>
        <v>40.994999999999997</v>
      </c>
      <c r="R121" s="47">
        <f>A126287186K_Latest</f>
        <v>34.895000000000003</v>
      </c>
      <c r="S121" s="47">
        <f>A126274442V_Latest</f>
        <v>166.226</v>
      </c>
      <c r="T121" s="47">
        <f>A126297770J_Latest</f>
        <v>81.972999999999999</v>
      </c>
      <c r="U121" s="47">
        <f>A126286106F_Latest</f>
        <v>84.253</v>
      </c>
      <c r="V121" s="47">
        <f>A126274658F_Latest</f>
        <v>23.193000000000001</v>
      </c>
      <c r="W121" s="47">
        <f>A126297986V_Latest</f>
        <v>11.846</v>
      </c>
      <c r="X121" s="47">
        <f>A126286322X_Latest</f>
        <v>11.347</v>
      </c>
      <c r="Y121" s="47">
        <f>A126274874X_Latest</f>
        <v>13.247999999999999</v>
      </c>
      <c r="Z121" s="47">
        <f>A126298202C_Latest</f>
        <v>7.726</v>
      </c>
      <c r="AA121" s="47">
        <f>A126286538K_Latest</f>
        <v>5.5220000000000002</v>
      </c>
      <c r="AB121" s="47">
        <f>A126274010R_Latest</f>
        <v>29.975999999999999</v>
      </c>
      <c r="AC121" s="47">
        <f>A126297338W_Latest</f>
        <v>14.961</v>
      </c>
      <c r="AD121" s="47">
        <f>A126285674K_Latest</f>
        <v>15.015000000000001</v>
      </c>
    </row>
    <row r="122" spans="1:30" hidden="1">
      <c r="A122" s="45" t="s">
        <v>4289</v>
      </c>
      <c r="B122" s="45"/>
      <c r="C122" s="61">
        <v>8</v>
      </c>
      <c r="D122" s="47">
        <f>A126273866F_Latest</f>
        <v>2830.6390000000001</v>
      </c>
      <c r="E122" s="47">
        <f>A126297194W_Latest</f>
        <v>1385.211</v>
      </c>
      <c r="F122" s="47">
        <f>A126285530X_Latest</f>
        <v>1445.4280000000001</v>
      </c>
      <c r="G122" s="47">
        <f>A126275162V_Latest</f>
        <v>820.07600000000002</v>
      </c>
      <c r="H122" s="47">
        <f>A126298490J_Latest</f>
        <v>408.33300000000003</v>
      </c>
      <c r="I122" s="47">
        <f>A126286826C_Latest</f>
        <v>411.74299999999999</v>
      </c>
      <c r="J122" s="47">
        <f>A126274298L_Latest</f>
        <v>780.70899999999995</v>
      </c>
      <c r="K122" s="47">
        <f>A126297626R_Latest</f>
        <v>387.53699999999998</v>
      </c>
      <c r="L122" s="47">
        <f>A126285962C_Latest</f>
        <v>393.17200000000003</v>
      </c>
      <c r="M122" s="47">
        <f>A126275378F_Latest</f>
        <v>599.46199999999999</v>
      </c>
      <c r="N122" s="47">
        <f>A126298706J_Latest</f>
        <v>288.35000000000002</v>
      </c>
      <c r="O122" s="47">
        <f>A126287042X_Latest</f>
        <v>311.11099999999999</v>
      </c>
      <c r="P122" s="47">
        <f>A126275594X_Latest</f>
        <v>178.518</v>
      </c>
      <c r="Q122" s="47">
        <f>A126298922A_Latest</f>
        <v>84.902000000000001</v>
      </c>
      <c r="R122" s="47">
        <f>A126287258K_Latest</f>
        <v>93.616</v>
      </c>
      <c r="S122" s="47">
        <f>A126274514V_Latest</f>
        <v>317.49700000000001</v>
      </c>
      <c r="T122" s="47">
        <f>A126297842J_Latest</f>
        <v>150.68600000000001</v>
      </c>
      <c r="U122" s="47">
        <f>A126286178T_Latest</f>
        <v>166.81100000000001</v>
      </c>
      <c r="V122" s="47">
        <f>A126274730L_Latest</f>
        <v>52.168999999999997</v>
      </c>
      <c r="W122" s="47">
        <f>A126298058W_Latest</f>
        <v>25.503</v>
      </c>
      <c r="X122" s="47">
        <f>A126286394K_Latest</f>
        <v>26.666</v>
      </c>
      <c r="Y122" s="47">
        <f>A126274946X_Latest</f>
        <v>26.43</v>
      </c>
      <c r="Z122" s="47">
        <f>A126298274R_Latest</f>
        <v>13.355</v>
      </c>
      <c r="AA122" s="47">
        <f>A126286610T_Latest</f>
        <v>13.074999999999999</v>
      </c>
      <c r="AB122" s="47">
        <f>A126274082A_Latest</f>
        <v>55.777999999999999</v>
      </c>
      <c r="AC122" s="47">
        <f>A126297410C_Latest</f>
        <v>26.545000000000002</v>
      </c>
      <c r="AD122" s="47">
        <f>A126285746K_Latest</f>
        <v>29.233000000000001</v>
      </c>
    </row>
    <row r="123" spans="1:30" hidden="1">
      <c r="A123" s="42" t="s">
        <v>4292</v>
      </c>
      <c r="B123" s="43"/>
      <c r="C123" s="61">
        <v>9</v>
      </c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  <c r="Y123" s="47"/>
      <c r="Z123" s="47"/>
      <c r="AA123" s="47"/>
      <c r="AB123" s="47"/>
      <c r="AC123" s="47"/>
      <c r="AD123" s="47"/>
    </row>
    <row r="124" spans="1:30" hidden="1">
      <c r="A124" s="45" t="s">
        <v>4293</v>
      </c>
      <c r="B124" s="49"/>
      <c r="C124" s="61">
        <v>10</v>
      </c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  <c r="Y124" s="47"/>
      <c r="Z124" s="47"/>
      <c r="AA124" s="47"/>
      <c r="AB124" s="47"/>
      <c r="AC124" s="47"/>
      <c r="AD124" s="47"/>
    </row>
    <row r="125" spans="1:30" hidden="1">
      <c r="A125" s="46"/>
      <c r="B125" s="50" t="s">
        <v>4294</v>
      </c>
      <c r="C125" s="61">
        <v>11</v>
      </c>
      <c r="D125" s="47">
        <f>A126273870W_Latest</f>
        <v>548.94100000000003</v>
      </c>
      <c r="E125" s="47">
        <f>A126297198F_Latest</f>
        <v>276.24299999999999</v>
      </c>
      <c r="F125" s="47">
        <f>A126285534J_Latest</f>
        <v>272.69900000000001</v>
      </c>
      <c r="G125" s="47">
        <f>A126275166C_Latest</f>
        <v>153.084</v>
      </c>
      <c r="H125" s="47">
        <f>A126298494T_Latest</f>
        <v>81.025000000000006</v>
      </c>
      <c r="I125" s="47">
        <f>A126286830V_Latest</f>
        <v>72.058999999999997</v>
      </c>
      <c r="J125" s="47">
        <f>A126274302T_Latest</f>
        <v>152.29400000000001</v>
      </c>
      <c r="K125" s="47">
        <f>A126297630F_Latest</f>
        <v>74.319999999999993</v>
      </c>
      <c r="L125" s="47">
        <f>A126285966L_Latest</f>
        <v>77.974000000000004</v>
      </c>
      <c r="M125" s="47">
        <f>A126275382W_Latest</f>
        <v>108.839</v>
      </c>
      <c r="N125" s="47">
        <f>A126298710X_Latest</f>
        <v>55.378999999999998</v>
      </c>
      <c r="O125" s="47">
        <f>A126287046J_Latest</f>
        <v>53.46</v>
      </c>
      <c r="P125" s="47">
        <f>A126275598J_Latest</f>
        <v>32.624000000000002</v>
      </c>
      <c r="Q125" s="47">
        <f>A126298926K_Latest</f>
        <v>15.079000000000001</v>
      </c>
      <c r="R125" s="47">
        <f>A126287262A_Latest</f>
        <v>17.544</v>
      </c>
      <c r="S125" s="47">
        <f>A126274518C_Latest</f>
        <v>74.662999999999997</v>
      </c>
      <c r="T125" s="47">
        <f>A126297846T_Latest</f>
        <v>36.222000000000001</v>
      </c>
      <c r="U125" s="47">
        <f>A126286182J_Latest</f>
        <v>38.441000000000003</v>
      </c>
      <c r="V125" s="47">
        <f>A126274734W_Latest</f>
        <v>9.5830000000000002</v>
      </c>
      <c r="W125" s="47">
        <f>A126298062L_Latest</f>
        <v>5.1520000000000001</v>
      </c>
      <c r="X125" s="47">
        <f>A126286398V_Latest</f>
        <v>4.431</v>
      </c>
      <c r="Y125" s="47">
        <f>A126274950R_Latest</f>
        <v>5.3339999999999996</v>
      </c>
      <c r="Z125" s="47">
        <f>A126298278X_Latest</f>
        <v>3.1389999999999998</v>
      </c>
      <c r="AA125" s="47">
        <f>A126286614A_Latest</f>
        <v>2.1960000000000002</v>
      </c>
      <c r="AB125" s="47">
        <f>A126274086K_Latest</f>
        <v>12.52</v>
      </c>
      <c r="AC125" s="47">
        <f>A126297414L_Latest</f>
        <v>5.9260000000000002</v>
      </c>
      <c r="AD125" s="47">
        <f>A126285750A_Latest</f>
        <v>6.593</v>
      </c>
    </row>
    <row r="126" spans="1:30" hidden="1">
      <c r="A126" s="46"/>
      <c r="B126" s="50" t="s">
        <v>4295</v>
      </c>
      <c r="C126" s="61">
        <v>12</v>
      </c>
      <c r="D126" s="47">
        <f>A126273874F_Latest</f>
        <v>721.78</v>
      </c>
      <c r="E126" s="47">
        <f>A126297202K_Latest</f>
        <v>358.73500000000001</v>
      </c>
      <c r="F126" s="47">
        <f>A126285538T_Latest</f>
        <v>363.04500000000002</v>
      </c>
      <c r="G126" s="47">
        <f>A126275170V_Latest</f>
        <v>194.93199999999999</v>
      </c>
      <c r="H126" s="47">
        <f>A126298498A_Latest</f>
        <v>93.055999999999997</v>
      </c>
      <c r="I126" s="47">
        <f>A126286834C_Latest</f>
        <v>101.876</v>
      </c>
      <c r="J126" s="47">
        <f>A126274306A_Latest</f>
        <v>200.65600000000001</v>
      </c>
      <c r="K126" s="47">
        <f>A126297634R_Latest</f>
        <v>95.683000000000007</v>
      </c>
      <c r="L126" s="47">
        <f>A126285970C_Latest</f>
        <v>104.973</v>
      </c>
      <c r="M126" s="47">
        <f>A126275386F_Latest</f>
        <v>152.887</v>
      </c>
      <c r="N126" s="47">
        <f>A126298714J_Latest</f>
        <v>78.013999999999996</v>
      </c>
      <c r="O126" s="47">
        <f>A126287050X_Latest</f>
        <v>74.873999999999995</v>
      </c>
      <c r="P126" s="47">
        <f>A126275602L_Latest</f>
        <v>43.265999999999998</v>
      </c>
      <c r="Q126" s="47">
        <f>A126298930A_Latest</f>
        <v>25.916</v>
      </c>
      <c r="R126" s="47">
        <f>A126287266K_Latest</f>
        <v>17.350000000000001</v>
      </c>
      <c r="S126" s="47">
        <f>A126274522V_Latest</f>
        <v>91.058999999999997</v>
      </c>
      <c r="T126" s="47">
        <f>A126297850J_Latest</f>
        <v>45.750999999999998</v>
      </c>
      <c r="U126" s="47">
        <f>A126286186T_Latest</f>
        <v>45.308</v>
      </c>
      <c r="V126" s="47">
        <f>A126274738F_Latest</f>
        <v>13.61</v>
      </c>
      <c r="W126" s="47">
        <f>A126298066W_Latest</f>
        <v>6.694</v>
      </c>
      <c r="X126" s="47">
        <f>A126286402X_Latest</f>
        <v>6.9160000000000004</v>
      </c>
      <c r="Y126" s="47">
        <f>A126274954X_Latest</f>
        <v>7.9139999999999997</v>
      </c>
      <c r="Z126" s="47">
        <f>A126298282R_Latest</f>
        <v>4.5869999999999997</v>
      </c>
      <c r="AA126" s="47">
        <f>A126286618K_Latest</f>
        <v>3.327</v>
      </c>
      <c r="AB126" s="47">
        <f>A126274090A_Latest</f>
        <v>17.456</v>
      </c>
      <c r="AC126" s="47">
        <f>A126297418W_Latest</f>
        <v>9.0350000000000001</v>
      </c>
      <c r="AD126" s="47">
        <f>A126285754K_Latest</f>
        <v>8.4209999999999994</v>
      </c>
    </row>
    <row r="127" spans="1:30" hidden="1">
      <c r="A127" s="45" t="s">
        <v>4296</v>
      </c>
      <c r="B127" s="46"/>
      <c r="C127" s="61">
        <v>13</v>
      </c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  <c r="Y127" s="47"/>
      <c r="Z127" s="47"/>
      <c r="AA127" s="47"/>
      <c r="AB127" s="47"/>
      <c r="AC127" s="47"/>
      <c r="AD127" s="47"/>
    </row>
    <row r="128" spans="1:30" hidden="1">
      <c r="A128" s="46"/>
      <c r="B128" s="46" t="s">
        <v>4297</v>
      </c>
      <c r="C128" s="61">
        <v>14</v>
      </c>
      <c r="D128" s="47">
        <f>A126273798R_Latest</f>
        <v>695.9</v>
      </c>
      <c r="E128" s="47">
        <f>A126297126V_Latest</f>
        <v>355.61700000000002</v>
      </c>
      <c r="F128" s="47">
        <f>A126285462J_Latest</f>
        <v>340.28300000000002</v>
      </c>
      <c r="G128" s="47">
        <f>A126275094C_Latest</f>
        <v>187.78200000000001</v>
      </c>
      <c r="H128" s="47">
        <f>A126298422F_Latest</f>
        <v>99.721000000000004</v>
      </c>
      <c r="I128" s="47">
        <f>A126286758L_Latest</f>
        <v>88.061000000000007</v>
      </c>
      <c r="J128" s="47">
        <f>A126274230T_Latest</f>
        <v>206.11099999999999</v>
      </c>
      <c r="K128" s="47">
        <f>A126297558X_Latest</f>
        <v>97.161000000000001</v>
      </c>
      <c r="L128" s="47">
        <f>A126285894L_Latest</f>
        <v>108.95</v>
      </c>
      <c r="M128" s="47">
        <f>A126275310K_Latest</f>
        <v>136.029</v>
      </c>
      <c r="N128" s="47">
        <f>A126298638T_Latest</f>
        <v>71.694000000000003</v>
      </c>
      <c r="O128" s="47">
        <f>A126286974F_Latest</f>
        <v>64.334999999999994</v>
      </c>
      <c r="P128" s="47">
        <f>A126275526W_Latest</f>
        <v>40.904000000000003</v>
      </c>
      <c r="Q128" s="47">
        <f>A126298854K_Latest</f>
        <v>22.384</v>
      </c>
      <c r="R128" s="47">
        <f>A126287190A_Latest</f>
        <v>18.52</v>
      </c>
      <c r="S128" s="47">
        <f>A126274446C_Latest</f>
        <v>90.01</v>
      </c>
      <c r="T128" s="47">
        <f>A126297774T_Latest</f>
        <v>45.460999999999999</v>
      </c>
      <c r="U128" s="47">
        <f>A126286110W_Latest</f>
        <v>44.548000000000002</v>
      </c>
      <c r="V128" s="47">
        <f>A126274662W_Latest</f>
        <v>12.189</v>
      </c>
      <c r="W128" s="47">
        <f>A126297990K_Latest</f>
        <v>6.5819999999999999</v>
      </c>
      <c r="X128" s="47">
        <f>A126286326J_Latest</f>
        <v>5.6079999999999997</v>
      </c>
      <c r="Y128" s="47">
        <f>A126274878J_Latest</f>
        <v>7.2850000000000001</v>
      </c>
      <c r="Z128" s="47">
        <f>A126298206L_Latest</f>
        <v>4.327</v>
      </c>
      <c r="AA128" s="47">
        <f>A126286542A_Latest</f>
        <v>2.9580000000000002</v>
      </c>
      <c r="AB128" s="47">
        <f>A126274014X_Latest</f>
        <v>15.589</v>
      </c>
      <c r="AC128" s="47">
        <f>A126297342L_Latest</f>
        <v>8.2870000000000008</v>
      </c>
      <c r="AD128" s="47">
        <f>A126285678V_Latest</f>
        <v>7.3029999999999999</v>
      </c>
    </row>
    <row r="129" spans="1:30" hidden="1">
      <c r="A129" s="46"/>
      <c r="B129" s="46" t="s">
        <v>4298</v>
      </c>
      <c r="C129" s="61">
        <v>15</v>
      </c>
      <c r="D129" s="47">
        <f>A126273802V_Latest</f>
        <v>573.60799999999995</v>
      </c>
      <c r="E129" s="47">
        <f>A126297130K_Latest</f>
        <v>278.14699999999999</v>
      </c>
      <c r="F129" s="47">
        <f>A126285466T_Latest</f>
        <v>295.46100000000001</v>
      </c>
      <c r="G129" s="47">
        <f>A126275098L_Latest</f>
        <v>160.23400000000001</v>
      </c>
      <c r="H129" s="47">
        <f>A126298426R_Latest</f>
        <v>74.36</v>
      </c>
      <c r="I129" s="47">
        <f>A126286762C_Latest</f>
        <v>85.873999999999995</v>
      </c>
      <c r="J129" s="47">
        <f>A126274234A_Latest</f>
        <v>146.27799999999999</v>
      </c>
      <c r="K129" s="47">
        <f>A126297562R_Latest</f>
        <v>72.281000000000006</v>
      </c>
      <c r="L129" s="47">
        <f>A126285898W_Latest</f>
        <v>73.997</v>
      </c>
      <c r="M129" s="47">
        <f>A126275314V_Latest</f>
        <v>125.04600000000001</v>
      </c>
      <c r="N129" s="47">
        <f>A126298642J_Latest</f>
        <v>61.046999999999997</v>
      </c>
      <c r="O129" s="47">
        <f>A126286978R_Latest</f>
        <v>63.999000000000002</v>
      </c>
      <c r="P129" s="47">
        <f>A126275530L_Latest</f>
        <v>34.984999999999999</v>
      </c>
      <c r="Q129" s="47">
        <f>A126298858V_Latest</f>
        <v>18.611000000000001</v>
      </c>
      <c r="R129" s="47">
        <f>A126287194K_Latest</f>
        <v>16.373999999999999</v>
      </c>
      <c r="S129" s="47">
        <f>A126274450V_Latest</f>
        <v>75.712000000000003</v>
      </c>
      <c r="T129" s="47">
        <f>A126297778A_Latest</f>
        <v>36.512</v>
      </c>
      <c r="U129" s="47">
        <f>A126286114F_Latest</f>
        <v>39.200000000000003</v>
      </c>
      <c r="V129" s="47">
        <f>A126274666F_Latest</f>
        <v>11.003</v>
      </c>
      <c r="W129" s="47">
        <f>A126297994V_Latest</f>
        <v>5.2640000000000002</v>
      </c>
      <c r="X129" s="47">
        <f>A126286330X_Latest</f>
        <v>5.74</v>
      </c>
      <c r="Y129" s="47">
        <f>A126274882X_Latest</f>
        <v>5.9630000000000001</v>
      </c>
      <c r="Z129" s="47">
        <f>A126298210C_Latest</f>
        <v>3.399</v>
      </c>
      <c r="AA129" s="47">
        <f>A126286546K_Latest</f>
        <v>2.5640000000000001</v>
      </c>
      <c r="AB129" s="47">
        <f>A126274018J_Latest</f>
        <v>14.385999999999999</v>
      </c>
      <c r="AC129" s="47">
        <f>A126297346W_Latest</f>
        <v>6.6740000000000004</v>
      </c>
      <c r="AD129" s="47">
        <f>A126285682K_Latest</f>
        <v>7.7119999999999997</v>
      </c>
    </row>
    <row r="130" spans="1:30" hidden="1">
      <c r="A130" s="45" t="s">
        <v>4299</v>
      </c>
      <c r="B130" s="46"/>
      <c r="C130" s="61">
        <v>16</v>
      </c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  <c r="Y130" s="47"/>
      <c r="Z130" s="47"/>
      <c r="AA130" s="47"/>
      <c r="AB130" s="47"/>
      <c r="AC130" s="47"/>
      <c r="AD130" s="47"/>
    </row>
    <row r="131" spans="1:30" hidden="1">
      <c r="A131" s="46"/>
      <c r="B131" s="46" t="s">
        <v>4300</v>
      </c>
      <c r="C131" s="61">
        <v>17</v>
      </c>
      <c r="D131" s="47">
        <f>A126273842L_Latest</f>
        <v>422.52699999999999</v>
      </c>
      <c r="E131" s="47">
        <f>A126297170C_Latest</f>
        <v>225.8</v>
      </c>
      <c r="F131" s="47">
        <f>A126285506X_Latest</f>
        <v>196.726</v>
      </c>
      <c r="G131" s="47">
        <f>A126275138V_Latest</f>
        <v>120.47</v>
      </c>
      <c r="H131" s="47">
        <f>A126298466J_Latest</f>
        <v>64.28</v>
      </c>
      <c r="I131" s="47">
        <f>A126286802K_Latest</f>
        <v>56.19</v>
      </c>
      <c r="J131" s="47">
        <f>A126274274V_Latest</f>
        <v>130.471</v>
      </c>
      <c r="K131" s="47">
        <f>A126297602W_Latest</f>
        <v>69.066000000000003</v>
      </c>
      <c r="L131" s="47">
        <f>A126285938C_Latest</f>
        <v>61.405000000000001</v>
      </c>
      <c r="M131" s="47">
        <f>A126275354L_Latest</f>
        <v>82.13</v>
      </c>
      <c r="N131" s="47">
        <f>A126298682A_Latest</f>
        <v>45.17</v>
      </c>
      <c r="O131" s="47">
        <f>A126287018X_Latest</f>
        <v>36.96</v>
      </c>
      <c r="P131" s="47">
        <f>A126275570F_Latest</f>
        <v>20.951000000000001</v>
      </c>
      <c r="Q131" s="47">
        <f>A126298898L_Latest</f>
        <v>11.473000000000001</v>
      </c>
      <c r="R131" s="47">
        <f>A126287234T_Latest</f>
        <v>9.4789999999999992</v>
      </c>
      <c r="S131" s="47">
        <f>A126274490L_Latest</f>
        <v>45.250999999999998</v>
      </c>
      <c r="T131" s="47">
        <f>A126297818J_Latest</f>
        <v>23.596</v>
      </c>
      <c r="U131" s="47">
        <f>A126286154X_Latest</f>
        <v>21.655999999999999</v>
      </c>
      <c r="V131" s="47">
        <f>A126274706L_Latest</f>
        <v>6.1769999999999996</v>
      </c>
      <c r="W131" s="47">
        <f>A126298034C_Latest</f>
        <v>3.5649999999999999</v>
      </c>
      <c r="X131" s="47">
        <f>A126286370T_Latest</f>
        <v>2.6110000000000002</v>
      </c>
      <c r="Y131" s="47">
        <f>A126274922F_Latest</f>
        <v>4.3879999999999999</v>
      </c>
      <c r="Z131" s="47">
        <f>A126298250W_Latest</f>
        <v>2.4609999999999999</v>
      </c>
      <c r="AA131" s="47">
        <f>A126286586C_Latest</f>
        <v>1.927</v>
      </c>
      <c r="AB131" s="47">
        <f>A126274058A_Latest</f>
        <v>12.688000000000001</v>
      </c>
      <c r="AC131" s="47">
        <f>A126297386R_Latest</f>
        <v>6.1890000000000001</v>
      </c>
      <c r="AD131" s="47">
        <f>A126285722T_Latest</f>
        <v>6.4989999999999997</v>
      </c>
    </row>
    <row r="132" spans="1:30" hidden="1">
      <c r="A132" s="46"/>
      <c r="B132" s="46" t="s">
        <v>4301</v>
      </c>
      <c r="C132" s="61">
        <v>18</v>
      </c>
      <c r="D132" s="47">
        <f>A126273758W_Latest</f>
        <v>459.45299999999997</v>
      </c>
      <c r="E132" s="47">
        <f>A126297086L_Latest</f>
        <v>214.71899999999999</v>
      </c>
      <c r="F132" s="47">
        <f>A126285422R_Latest</f>
        <v>244.73400000000001</v>
      </c>
      <c r="G132" s="47">
        <f>A126275054K_Latest</f>
        <v>114.741</v>
      </c>
      <c r="H132" s="47">
        <f>A126298382X_Latest</f>
        <v>50.935000000000002</v>
      </c>
      <c r="I132" s="47">
        <f>A126286718V_Latest</f>
        <v>63.805999999999997</v>
      </c>
      <c r="J132" s="47">
        <f>A126274190K_Latest</f>
        <v>129.29599999999999</v>
      </c>
      <c r="K132" s="47">
        <f>A126297518F_Latest</f>
        <v>57.180999999999997</v>
      </c>
      <c r="L132" s="47">
        <f>A126285854V_Latest</f>
        <v>72.114999999999995</v>
      </c>
      <c r="M132" s="47">
        <f>A126275270C_Latest</f>
        <v>98.801000000000002</v>
      </c>
      <c r="N132" s="47">
        <f>A126298598K_Latest</f>
        <v>48.314999999999998</v>
      </c>
      <c r="O132" s="47">
        <f>A126286934L_Latest</f>
        <v>50.485999999999997</v>
      </c>
      <c r="P132" s="47">
        <f>A126275486R_Latest</f>
        <v>31.161999999999999</v>
      </c>
      <c r="Q132" s="47">
        <f>A126298814T_Latest</f>
        <v>17.533000000000001</v>
      </c>
      <c r="R132" s="47">
        <f>A126287150J_Latest</f>
        <v>13.63</v>
      </c>
      <c r="S132" s="47">
        <f>A126274406K_Latest</f>
        <v>63.618000000000002</v>
      </c>
      <c r="T132" s="47">
        <f>A126297734X_Latest</f>
        <v>29.425999999999998</v>
      </c>
      <c r="U132" s="47">
        <f>A126286070R_Latest</f>
        <v>34.192</v>
      </c>
      <c r="V132" s="47">
        <f>A126274622C_Latest</f>
        <v>9.51</v>
      </c>
      <c r="W132" s="47">
        <f>A126297950T_Latest</f>
        <v>4.7670000000000003</v>
      </c>
      <c r="X132" s="47">
        <f>A126286286A_Latest</f>
        <v>4.7430000000000003</v>
      </c>
      <c r="Y132" s="47">
        <f>A126274838R_Latest</f>
        <v>4.01</v>
      </c>
      <c r="Z132" s="47">
        <f>A126298166F_Latest</f>
        <v>2.2530000000000001</v>
      </c>
      <c r="AA132" s="47">
        <f>A126286502J_Latest</f>
        <v>1.7569999999999999</v>
      </c>
      <c r="AB132" s="47">
        <f>A126273974R_Latest</f>
        <v>8.3149999999999995</v>
      </c>
      <c r="AC132" s="47">
        <f>A126297302V_Latest</f>
        <v>4.3090000000000002</v>
      </c>
      <c r="AD132" s="47">
        <f>A126285638A_Latest</f>
        <v>4.0060000000000002</v>
      </c>
    </row>
    <row r="133" spans="1:30" hidden="1">
      <c r="A133" s="46"/>
      <c r="B133" s="50" t="s">
        <v>4302</v>
      </c>
      <c r="C133" s="61">
        <v>19</v>
      </c>
      <c r="D133" s="47">
        <f>A126273878R_Latest</f>
        <v>143.54499999999999</v>
      </c>
      <c r="E133" s="47">
        <f>A126297206V_Latest</f>
        <v>97.89</v>
      </c>
      <c r="F133" s="47">
        <f>A126285542J_Latest</f>
        <v>45.655000000000001</v>
      </c>
      <c r="G133" s="47">
        <f>A126275174C_Latest</f>
        <v>35.551000000000002</v>
      </c>
      <c r="H133" s="47">
        <f>A126298502F_Latest</f>
        <v>21.515999999999998</v>
      </c>
      <c r="I133" s="47">
        <f>A126286838L_Latest</f>
        <v>14.035</v>
      </c>
      <c r="J133" s="47">
        <f>A126274310T_Latest</f>
        <v>36.613999999999997</v>
      </c>
      <c r="K133" s="47">
        <f>A126297638X_Latest</f>
        <v>24.713000000000001</v>
      </c>
      <c r="L133" s="47">
        <f>A126285974L_Latest</f>
        <v>11.901999999999999</v>
      </c>
      <c r="M133" s="47">
        <f>A126275390W_Latest</f>
        <v>34.213000000000001</v>
      </c>
      <c r="N133" s="47">
        <f>A126298718T_Latest</f>
        <v>25.4</v>
      </c>
      <c r="O133" s="47">
        <f>A126287054J_Latest</f>
        <v>8.8130000000000006</v>
      </c>
      <c r="P133" s="47">
        <f>A126275606W_Latest</f>
        <v>6.4690000000000003</v>
      </c>
      <c r="Q133" s="47">
        <f>A126298934K_Latest</f>
        <v>4.4640000000000004</v>
      </c>
      <c r="R133" s="47">
        <f>A126287270A_Latest</f>
        <v>2.0049999999999999</v>
      </c>
      <c r="S133" s="47">
        <f>A126274526C_Latest</f>
        <v>22.263000000000002</v>
      </c>
      <c r="T133" s="47">
        <f>A126297854T_Latest</f>
        <v>16.981000000000002</v>
      </c>
      <c r="U133" s="47">
        <f>A126286190J_Latest</f>
        <v>5.282</v>
      </c>
      <c r="V133" s="47">
        <f>A126274742W_Latest</f>
        <v>2.89</v>
      </c>
      <c r="W133" s="47">
        <f>A126298070L_Latest</f>
        <v>1.8740000000000001</v>
      </c>
      <c r="X133" s="47">
        <f>A126286406J_Latest</f>
        <v>1.016</v>
      </c>
      <c r="Y133" s="47">
        <f>A126274958J_Latest</f>
        <v>1.9630000000000001</v>
      </c>
      <c r="Z133" s="47">
        <f>A126298286X_Latest</f>
        <v>1.373</v>
      </c>
      <c r="AA133" s="47">
        <f>A126286622A_Latest</f>
        <v>0.59</v>
      </c>
      <c r="AB133" s="47">
        <f>A126274094K_Latest</f>
        <v>3.5819999999999999</v>
      </c>
      <c r="AC133" s="47">
        <f>A126297422L_Latest</f>
        <v>1.57</v>
      </c>
      <c r="AD133" s="47">
        <f>A126285758V_Latest</f>
        <v>2.012</v>
      </c>
    </row>
    <row r="134" spans="1:30" hidden="1">
      <c r="A134" s="46"/>
      <c r="B134" s="50" t="s">
        <v>4303</v>
      </c>
      <c r="C134" s="61">
        <v>20</v>
      </c>
      <c r="D134" s="47">
        <f>A126273846W_Latest</f>
        <v>184.64599999999999</v>
      </c>
      <c r="E134" s="47">
        <f>A126297174L_Latest</f>
        <v>82.078000000000003</v>
      </c>
      <c r="F134" s="47">
        <f>A126285510R_Latest</f>
        <v>102.56699999999999</v>
      </c>
      <c r="G134" s="47">
        <f>A126275142K_Latest</f>
        <v>53.32</v>
      </c>
      <c r="H134" s="47">
        <f>A126298470X_Latest</f>
        <v>22.524999999999999</v>
      </c>
      <c r="I134" s="47">
        <f>A126286806V_Latest</f>
        <v>30.795000000000002</v>
      </c>
      <c r="J134" s="47">
        <f>A126274278C_Latest</f>
        <v>51.712000000000003</v>
      </c>
      <c r="K134" s="47">
        <f>A126297606F_Latest</f>
        <v>20.687999999999999</v>
      </c>
      <c r="L134" s="47">
        <f>A126285942V_Latest</f>
        <v>31.024000000000001</v>
      </c>
      <c r="M134" s="47">
        <f>A126275358W_Latest</f>
        <v>36.963999999999999</v>
      </c>
      <c r="N134" s="47">
        <f>A126298686K_Latest</f>
        <v>16.901</v>
      </c>
      <c r="O134" s="47">
        <f>A126287022R_Latest</f>
        <v>20.062999999999999</v>
      </c>
      <c r="P134" s="47">
        <f>A126275574R_Latest</f>
        <v>14.369</v>
      </c>
      <c r="Q134" s="47">
        <f>A126298902T_Latest</f>
        <v>8.9390000000000001</v>
      </c>
      <c r="R134" s="47">
        <f>A126287238A_Latest</f>
        <v>5.43</v>
      </c>
      <c r="S134" s="47">
        <f>A126274494W_Latest</f>
        <v>19.939</v>
      </c>
      <c r="T134" s="47">
        <f>A126297822X_Latest</f>
        <v>8.6020000000000003</v>
      </c>
      <c r="U134" s="47">
        <f>A126286158J_Latest</f>
        <v>11.337</v>
      </c>
      <c r="V134" s="47">
        <f>A126274710C_Latest</f>
        <v>3.6230000000000002</v>
      </c>
      <c r="W134" s="47">
        <f>A126298038L_Latest</f>
        <v>1.7390000000000001</v>
      </c>
      <c r="X134" s="47">
        <f>A126286374A_Latest</f>
        <v>1.8839999999999999</v>
      </c>
      <c r="Y134" s="47">
        <f>A126274926R_Latest</f>
        <v>1.1879999999999999</v>
      </c>
      <c r="Z134" s="47">
        <f>A126298254F_Latest</f>
        <v>0.61599999999999999</v>
      </c>
      <c r="AA134" s="47">
        <f>A126286590V_Latest</f>
        <v>0.57099999999999995</v>
      </c>
      <c r="AB134" s="47">
        <f>A126274062T_Latest</f>
        <v>3.532</v>
      </c>
      <c r="AC134" s="47">
        <f>A126297390F_Latest</f>
        <v>2.0680000000000001</v>
      </c>
      <c r="AD134" s="47">
        <f>A126285726A_Latest</f>
        <v>1.464</v>
      </c>
    </row>
    <row r="135" spans="1:30" hidden="1">
      <c r="A135" s="46"/>
      <c r="B135" s="50" t="s">
        <v>4304</v>
      </c>
      <c r="C135" s="61">
        <v>21</v>
      </c>
      <c r="D135" s="47">
        <f>A126273890F_Latest</f>
        <v>131.26300000000001</v>
      </c>
      <c r="E135" s="47">
        <f>A126297218C_Latest</f>
        <v>34.750999999999998</v>
      </c>
      <c r="F135" s="47">
        <f>A126285554T_Latest</f>
        <v>96.512</v>
      </c>
      <c r="G135" s="47">
        <f>A126275186L_Latest</f>
        <v>25.87</v>
      </c>
      <c r="H135" s="47">
        <f>A126298514R_Latest</f>
        <v>6.8949999999999996</v>
      </c>
      <c r="I135" s="47">
        <f>A126286850C_Latest</f>
        <v>18.975999999999999</v>
      </c>
      <c r="J135" s="47">
        <f>A126274322A_Latest</f>
        <v>40.97</v>
      </c>
      <c r="K135" s="47">
        <f>A126297650R_Latest</f>
        <v>11.78</v>
      </c>
      <c r="L135" s="47">
        <f>A126285986W_Latest</f>
        <v>29.189</v>
      </c>
      <c r="M135" s="47">
        <f>A126275402V_Latest</f>
        <v>27.625</v>
      </c>
      <c r="N135" s="47">
        <f>A126298730J_Latest</f>
        <v>6.0149999999999997</v>
      </c>
      <c r="O135" s="47">
        <f>A126287066T_Latest</f>
        <v>21.61</v>
      </c>
      <c r="P135" s="47">
        <f>A126275618F_Latest</f>
        <v>10.324</v>
      </c>
      <c r="Q135" s="47">
        <f>A126298946V_Latest</f>
        <v>4.1289999999999996</v>
      </c>
      <c r="R135" s="47">
        <f>A126287282K_Latest</f>
        <v>6.1950000000000003</v>
      </c>
      <c r="S135" s="47">
        <f>A126274538L_Latest</f>
        <v>21.416</v>
      </c>
      <c r="T135" s="47">
        <f>A126297866A_Latest</f>
        <v>3.8420000000000001</v>
      </c>
      <c r="U135" s="47">
        <f>A126286202F_Latest</f>
        <v>17.574000000000002</v>
      </c>
      <c r="V135" s="47">
        <f>A126274754F_Latest</f>
        <v>2.9969999999999999</v>
      </c>
      <c r="W135" s="47">
        <f>A126298082W_Latest</f>
        <v>1.155</v>
      </c>
      <c r="X135" s="47">
        <f>A126286418T_Latest</f>
        <v>1.843</v>
      </c>
      <c r="Y135" s="47">
        <f>A126274970X_Latest</f>
        <v>0.85899999999999999</v>
      </c>
      <c r="Z135" s="47">
        <f>A126298298J_Latest</f>
        <v>0.26400000000000001</v>
      </c>
      <c r="AA135" s="47">
        <f>A126286634K_Latest</f>
        <v>0.59599999999999997</v>
      </c>
      <c r="AB135" s="47">
        <f>A126274106J_Latest</f>
        <v>1.2010000000000001</v>
      </c>
      <c r="AC135" s="47">
        <f>A126297434W_Latest</f>
        <v>0.67200000000000004</v>
      </c>
      <c r="AD135" s="47">
        <f>A126285770K_Latest</f>
        <v>0.52900000000000003</v>
      </c>
    </row>
    <row r="136" spans="1:30" hidden="1">
      <c r="A136" s="46"/>
      <c r="B136" s="46" t="s">
        <v>4305</v>
      </c>
      <c r="C136" s="61">
        <v>22</v>
      </c>
      <c r="D136" s="47">
        <f>A126273762L_Latest</f>
        <v>390.13099999999997</v>
      </c>
      <c r="E136" s="47">
        <f>A126297090C_Latest</f>
        <v>194.458</v>
      </c>
      <c r="F136" s="47">
        <f>A126285426X_Latest</f>
        <v>195.673</v>
      </c>
      <c r="G136" s="47">
        <f>A126275058V_Latest</f>
        <v>113.691</v>
      </c>
      <c r="H136" s="47">
        <f>A126298386J_Latest</f>
        <v>58.866</v>
      </c>
      <c r="I136" s="47">
        <f>A126286722K_Latest</f>
        <v>54.825000000000003</v>
      </c>
      <c r="J136" s="47">
        <f>A126274194V_Latest</f>
        <v>93.183000000000007</v>
      </c>
      <c r="K136" s="47">
        <f>A126297522W_Latest</f>
        <v>43.755000000000003</v>
      </c>
      <c r="L136" s="47">
        <f>A126285858C_Latest</f>
        <v>49.427999999999997</v>
      </c>
      <c r="M136" s="47">
        <f>A126275274L_Latest</f>
        <v>80.796000000000006</v>
      </c>
      <c r="N136" s="47">
        <f>A126298602R_Latest</f>
        <v>39.908000000000001</v>
      </c>
      <c r="O136" s="47">
        <f>A126286938W_Latest</f>
        <v>40.887999999999998</v>
      </c>
      <c r="P136" s="47">
        <f>A126275490F_Latest</f>
        <v>23.776</v>
      </c>
      <c r="Q136" s="47">
        <f>A126298818A_Latest</f>
        <v>11.99</v>
      </c>
      <c r="R136" s="47">
        <f>A126287154T_Latest</f>
        <v>11.786</v>
      </c>
      <c r="S136" s="47">
        <f>A126274410A_Latest</f>
        <v>57.356000000000002</v>
      </c>
      <c r="T136" s="47">
        <f>A126297738J_Latest</f>
        <v>28.951000000000001</v>
      </c>
      <c r="U136" s="47">
        <f>A126286074X_Latest</f>
        <v>28.405000000000001</v>
      </c>
      <c r="V136" s="47">
        <f>A126274626L_Latest</f>
        <v>7.5060000000000002</v>
      </c>
      <c r="W136" s="47">
        <f>A126297954A_Latest</f>
        <v>3.5129999999999999</v>
      </c>
      <c r="X136" s="47">
        <f>A126286290T_Latest</f>
        <v>3.9929999999999999</v>
      </c>
      <c r="Y136" s="47">
        <f>A126274842F_Latest</f>
        <v>4.8490000000000002</v>
      </c>
      <c r="Z136" s="47">
        <f>A126298170W_Latest</f>
        <v>3.0110000000000001</v>
      </c>
      <c r="AA136" s="47">
        <f>A126286506T_Latest</f>
        <v>1.8380000000000001</v>
      </c>
      <c r="AB136" s="47">
        <f>A126273978X_Latest</f>
        <v>8.9730000000000008</v>
      </c>
      <c r="AC136" s="47">
        <f>A126297306C_Latest</f>
        <v>4.4630000000000001</v>
      </c>
      <c r="AD136" s="47">
        <f>A126285642T_Latest</f>
        <v>4.51</v>
      </c>
    </row>
    <row r="137" spans="1:30" hidden="1">
      <c r="A137" s="46"/>
      <c r="B137" s="50" t="s">
        <v>4306</v>
      </c>
      <c r="C137" s="61">
        <v>23</v>
      </c>
      <c r="D137" s="47">
        <f>A126273698F_Latest</f>
        <v>219.43899999999999</v>
      </c>
      <c r="E137" s="47">
        <f>A126297026K_Latest</f>
        <v>140.87700000000001</v>
      </c>
      <c r="F137" s="47">
        <f>A126285362X_Latest</f>
        <v>78.563000000000002</v>
      </c>
      <c r="G137" s="47">
        <f>A126274994T_Latest</f>
        <v>68.465000000000003</v>
      </c>
      <c r="H137" s="47">
        <f>A126298322W_Latest</f>
        <v>42.576999999999998</v>
      </c>
      <c r="I137" s="47">
        <f>A126286658C_Latest</f>
        <v>25.888000000000002</v>
      </c>
      <c r="J137" s="47">
        <f>A126274130J_Latest</f>
        <v>57.701999999999998</v>
      </c>
      <c r="K137" s="47">
        <f>A126297458R_Latest</f>
        <v>31.466000000000001</v>
      </c>
      <c r="L137" s="47">
        <f>A126285794C_Latest</f>
        <v>26.236000000000001</v>
      </c>
      <c r="M137" s="47">
        <f>A126275210A_Latest</f>
        <v>38.646000000000001</v>
      </c>
      <c r="N137" s="47">
        <f>A126298538J_Latest</f>
        <v>26.613</v>
      </c>
      <c r="O137" s="47">
        <f>A126286874W_Latest</f>
        <v>12.032999999999999</v>
      </c>
      <c r="P137" s="47">
        <f>A126275426L_Latest</f>
        <v>12.84</v>
      </c>
      <c r="Q137" s="47">
        <f>A126298754A_Latest</f>
        <v>8.7200000000000006</v>
      </c>
      <c r="R137" s="47">
        <f>A126287090T_Latest</f>
        <v>4.12</v>
      </c>
      <c r="S137" s="47">
        <f>A126274346V_Latest</f>
        <v>28.420999999999999</v>
      </c>
      <c r="T137" s="47">
        <f>A126297674J_Latest</f>
        <v>23.189</v>
      </c>
      <c r="U137" s="47">
        <f>A126286010L_Latest</f>
        <v>5.2329999999999997</v>
      </c>
      <c r="V137" s="47">
        <f>A126274562L_Latest</f>
        <v>3.355</v>
      </c>
      <c r="W137" s="47">
        <f>A126297890A_Latest</f>
        <v>2.1960000000000002</v>
      </c>
      <c r="X137" s="47">
        <f>A126286226X_Latest</f>
        <v>1.159</v>
      </c>
      <c r="Y137" s="47">
        <f>A126274778X_Latest</f>
        <v>3.4540000000000002</v>
      </c>
      <c r="Z137" s="47">
        <f>A126298106C_Latest</f>
        <v>2.3730000000000002</v>
      </c>
      <c r="AA137" s="47">
        <f>A126286442T_Latest</f>
        <v>1.081</v>
      </c>
      <c r="AB137" s="47">
        <f>A126273914L_Latest</f>
        <v>6.5570000000000004</v>
      </c>
      <c r="AC137" s="47">
        <f>A126297242C_Latest</f>
        <v>3.7429999999999999</v>
      </c>
      <c r="AD137" s="47">
        <f>A126285578K_Latest</f>
        <v>2.8130000000000002</v>
      </c>
    </row>
    <row r="138" spans="1:30" hidden="1">
      <c r="A138" s="46"/>
      <c r="B138" s="50" t="s">
        <v>4307</v>
      </c>
      <c r="C138" s="61">
        <v>24</v>
      </c>
      <c r="D138" s="47">
        <f>A126273726C_Latest</f>
        <v>96.152000000000001</v>
      </c>
      <c r="E138" s="47">
        <f>A126297054V_Latest</f>
        <v>34.39</v>
      </c>
      <c r="F138" s="47">
        <f>A126285390J_Latest</f>
        <v>61.762</v>
      </c>
      <c r="G138" s="47">
        <f>A126275022T_Latest</f>
        <v>21.449000000000002</v>
      </c>
      <c r="H138" s="47">
        <f>A126298350F_Latest</f>
        <v>10.462</v>
      </c>
      <c r="I138" s="47">
        <f>A126286686L_Latest</f>
        <v>10.987</v>
      </c>
      <c r="J138" s="47">
        <f>A126274158K_Latest</f>
        <v>20.001999999999999</v>
      </c>
      <c r="K138" s="47">
        <f>A126297486X_Latest</f>
        <v>6.2430000000000003</v>
      </c>
      <c r="L138" s="47">
        <f>A126285822A_Latest</f>
        <v>13.759</v>
      </c>
      <c r="M138" s="47">
        <f>A126275238C_Latest</f>
        <v>24.745000000000001</v>
      </c>
      <c r="N138" s="47">
        <f>A126298566T_Latest</f>
        <v>10.096</v>
      </c>
      <c r="O138" s="47">
        <f>A126286902V_Latest</f>
        <v>14.648</v>
      </c>
      <c r="P138" s="47">
        <f>A126275454W_Latest</f>
        <v>4.726</v>
      </c>
      <c r="Q138" s="47">
        <f>A126298782K_Latest</f>
        <v>1.7649999999999999</v>
      </c>
      <c r="R138" s="47">
        <f>A126287118J_Latest</f>
        <v>2.9609999999999999</v>
      </c>
      <c r="S138" s="47">
        <f>A126274374C_Latest</f>
        <v>20.53</v>
      </c>
      <c r="T138" s="47">
        <f>A126297702F_Latest</f>
        <v>3.6949999999999998</v>
      </c>
      <c r="U138" s="47">
        <f>A126286038R_Latest</f>
        <v>16.835000000000001</v>
      </c>
      <c r="V138" s="47">
        <f>A126274590W_Latest</f>
        <v>2.3199999999999998</v>
      </c>
      <c r="W138" s="47">
        <f>A126297918T_Latest</f>
        <v>0.83899999999999997</v>
      </c>
      <c r="X138" s="47">
        <f>A126286254J_Latest</f>
        <v>1.4810000000000001</v>
      </c>
      <c r="Y138" s="47">
        <f>A126274806W_Latest</f>
        <v>0.79400000000000004</v>
      </c>
      <c r="Z138" s="47">
        <f>A126298134L_Latest</f>
        <v>0.56999999999999995</v>
      </c>
      <c r="AA138" s="47">
        <f>A126286470A_Latest</f>
        <v>0.224</v>
      </c>
      <c r="AB138" s="47">
        <f>A126273942W_Latest</f>
        <v>1.587</v>
      </c>
      <c r="AC138" s="47">
        <f>A126297270L_Latest</f>
        <v>0.72</v>
      </c>
      <c r="AD138" s="47">
        <f>A126285606J_Latest</f>
        <v>0.86699999999999999</v>
      </c>
    </row>
    <row r="139" spans="1:30" hidden="1">
      <c r="A139" s="46"/>
      <c r="B139" s="50" t="s">
        <v>4308</v>
      </c>
      <c r="C139" s="61">
        <v>25</v>
      </c>
      <c r="D139" s="47">
        <f>A126273806C_Latest</f>
        <v>74.540000000000006</v>
      </c>
      <c r="E139" s="47">
        <f>A126297134V_Latest</f>
        <v>19.190999999999999</v>
      </c>
      <c r="F139" s="47">
        <f>A126285470J_Latest</f>
        <v>55.347999999999999</v>
      </c>
      <c r="G139" s="47">
        <f>A126275102T_Latest</f>
        <v>23.777000000000001</v>
      </c>
      <c r="H139" s="47">
        <f>A126298430F_Latest</f>
        <v>5.827</v>
      </c>
      <c r="I139" s="47">
        <f>A126286766L_Latest</f>
        <v>17.95</v>
      </c>
      <c r="J139" s="47">
        <f>A126274238K_Latest</f>
        <v>15.48</v>
      </c>
      <c r="K139" s="47">
        <f>A126297566X_Latest</f>
        <v>6.0469999999999997</v>
      </c>
      <c r="L139" s="47">
        <f>A126285902A_Latest</f>
        <v>9.4329999999999998</v>
      </c>
      <c r="M139" s="47">
        <f>A126275318C_Latest</f>
        <v>17.405000000000001</v>
      </c>
      <c r="N139" s="47">
        <f>A126298646T_Latest</f>
        <v>3.1989999999999998</v>
      </c>
      <c r="O139" s="47">
        <f>A126286982F_Latest</f>
        <v>14.207000000000001</v>
      </c>
      <c r="P139" s="47">
        <f>A126275534W_Latest</f>
        <v>6.2110000000000003</v>
      </c>
      <c r="Q139" s="47">
        <f>A126298862K_Latest</f>
        <v>1.5049999999999999</v>
      </c>
      <c r="R139" s="47">
        <f>A126287198V_Latest</f>
        <v>4.7060000000000004</v>
      </c>
      <c r="S139" s="47">
        <f>A126274454C_Latest</f>
        <v>8.4049999999999994</v>
      </c>
      <c r="T139" s="47">
        <f>A126297782T_Latest</f>
        <v>2.0680000000000001</v>
      </c>
      <c r="U139" s="47">
        <f>A126286118R_Latest</f>
        <v>6.3369999999999997</v>
      </c>
      <c r="V139" s="47">
        <f>A126274670W_Latest</f>
        <v>1.831</v>
      </c>
      <c r="W139" s="47">
        <f>A126297998C_Latest</f>
        <v>0.47799999999999998</v>
      </c>
      <c r="X139" s="47">
        <f>A126286334J_Latest</f>
        <v>1.353</v>
      </c>
      <c r="Y139" s="47">
        <f>A126274886J_Latest</f>
        <v>0.60099999999999998</v>
      </c>
      <c r="Z139" s="47">
        <f>A126298214L_Latest</f>
        <v>6.8000000000000005E-2</v>
      </c>
      <c r="AA139" s="47">
        <f>A126286550A_Latest</f>
        <v>0.53300000000000003</v>
      </c>
      <c r="AB139" s="47">
        <f>A126274022X_Latest</f>
        <v>0.83</v>
      </c>
      <c r="AC139" s="47">
        <f>A126297350L_Latest</f>
        <v>0</v>
      </c>
      <c r="AD139" s="47">
        <f>A126285686V_Latest</f>
        <v>0.83</v>
      </c>
    </row>
    <row r="140" spans="1:30" hidden="1">
      <c r="A140" s="45" t="s">
        <v>4309</v>
      </c>
      <c r="B140" s="46"/>
      <c r="C140" s="61">
        <v>26</v>
      </c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  <c r="Y140" s="47"/>
      <c r="Z140" s="47"/>
      <c r="AA140" s="47"/>
      <c r="AB140" s="47"/>
      <c r="AC140" s="47"/>
      <c r="AD140" s="47"/>
    </row>
    <row r="141" spans="1:30" hidden="1">
      <c r="A141" s="46"/>
      <c r="B141" s="46" t="s">
        <v>4310</v>
      </c>
      <c r="C141" s="61">
        <v>27</v>
      </c>
      <c r="D141" s="47">
        <f>A126273730V_Latest</f>
        <v>882.16600000000005</v>
      </c>
      <c r="E141" s="47">
        <f>A126297058C_Latest</f>
        <v>428.91</v>
      </c>
      <c r="F141" s="47">
        <f>A126285394T_Latest</f>
        <v>453.25599999999997</v>
      </c>
      <c r="G141" s="47">
        <f>A126275026A_Latest</f>
        <v>247.352</v>
      </c>
      <c r="H141" s="47">
        <f>A126298354R_Latest</f>
        <v>120.75700000000001</v>
      </c>
      <c r="I141" s="47">
        <f>A126286690C_Latest</f>
        <v>126.595</v>
      </c>
      <c r="J141" s="47">
        <f>A126274162A_Latest</f>
        <v>251.62700000000001</v>
      </c>
      <c r="K141" s="47">
        <f>A126297490R_Latest</f>
        <v>118.517</v>
      </c>
      <c r="L141" s="47">
        <f>A126285826K_Latest</f>
        <v>133.11000000000001</v>
      </c>
      <c r="M141" s="47">
        <f>A126275242V_Latest</f>
        <v>175.929</v>
      </c>
      <c r="N141" s="47">
        <f>A126298570J_Latest</f>
        <v>86.063000000000002</v>
      </c>
      <c r="O141" s="47">
        <f>A126286906C_Latest</f>
        <v>89.867000000000004</v>
      </c>
      <c r="P141" s="47">
        <f>A126275458F_Latest</f>
        <v>49.985999999999997</v>
      </c>
      <c r="Q141" s="47">
        <f>A126298786V_Latest</f>
        <v>26.222000000000001</v>
      </c>
      <c r="R141" s="47">
        <f>A126287122X_Latest</f>
        <v>23.763999999999999</v>
      </c>
      <c r="S141" s="47">
        <f>A126274378L_Latest</f>
        <v>109.95099999999999</v>
      </c>
      <c r="T141" s="47">
        <f>A126297706R_Latest</f>
        <v>54.162999999999997</v>
      </c>
      <c r="U141" s="47">
        <f>A126286042F_Latest</f>
        <v>55.787999999999997</v>
      </c>
      <c r="V141" s="47">
        <f>A126274594F_Latest</f>
        <v>14.246</v>
      </c>
      <c r="W141" s="47">
        <f>A126297922J_Latest</f>
        <v>6.7190000000000003</v>
      </c>
      <c r="X141" s="47">
        <f>A126286258T_Latest</f>
        <v>7.5270000000000001</v>
      </c>
      <c r="Y141" s="47">
        <f>A126274810L_Latest</f>
        <v>9.4819999999999993</v>
      </c>
      <c r="Z141" s="47">
        <f>A126298138W_Latest</f>
        <v>5.8019999999999996</v>
      </c>
      <c r="AA141" s="47">
        <f>A126286474K_Latest</f>
        <v>3.68</v>
      </c>
      <c r="AB141" s="47">
        <f>A126273946F_Latest</f>
        <v>23.591000000000001</v>
      </c>
      <c r="AC141" s="47">
        <f>A126297274W_Latest</f>
        <v>10.667</v>
      </c>
      <c r="AD141" s="47">
        <f>A126285610X_Latest</f>
        <v>12.925000000000001</v>
      </c>
    </row>
    <row r="142" spans="1:30" hidden="1">
      <c r="A142" s="46"/>
      <c r="B142" s="46" t="s">
        <v>4311</v>
      </c>
      <c r="C142" s="61">
        <v>28</v>
      </c>
      <c r="D142" s="47">
        <f>A126273810V_Latest</f>
        <v>389.94499999999999</v>
      </c>
      <c r="E142" s="47">
        <f>A126297138C_Latest</f>
        <v>206.06700000000001</v>
      </c>
      <c r="F142" s="47">
        <f>A126285474T_Latest</f>
        <v>183.87799999999999</v>
      </c>
      <c r="G142" s="47">
        <f>A126275106A_Latest</f>
        <v>101.55</v>
      </c>
      <c r="H142" s="47">
        <f>A126298434R_Latest</f>
        <v>53.323999999999998</v>
      </c>
      <c r="I142" s="47">
        <f>A126286770C_Latest</f>
        <v>48.225000000000001</v>
      </c>
      <c r="J142" s="47">
        <f>A126274242A_Latest</f>
        <v>101.32299999999999</v>
      </c>
      <c r="K142" s="47">
        <f>A126297570R_Latest</f>
        <v>51.484999999999999</v>
      </c>
      <c r="L142" s="47">
        <f>A126285906K_Latest</f>
        <v>49.838000000000001</v>
      </c>
      <c r="M142" s="47">
        <f>A126275322V_Latest</f>
        <v>85.796999999999997</v>
      </c>
      <c r="N142" s="47">
        <f>A126298650J_Latest</f>
        <v>47.33</v>
      </c>
      <c r="O142" s="47">
        <f>A126286986R_Latest</f>
        <v>38.466999999999999</v>
      </c>
      <c r="P142" s="47">
        <f>A126275538F_Latest</f>
        <v>25.904</v>
      </c>
      <c r="Q142" s="47">
        <f>A126298866V_Latest</f>
        <v>14.773</v>
      </c>
      <c r="R142" s="47">
        <f>A126287202X_Latest</f>
        <v>11.131</v>
      </c>
      <c r="S142" s="47">
        <f>A126274458L_Latest</f>
        <v>56.274999999999999</v>
      </c>
      <c r="T142" s="47">
        <f>A126297786A_Latest</f>
        <v>27.81</v>
      </c>
      <c r="U142" s="47">
        <f>A126286122F_Latest</f>
        <v>28.465</v>
      </c>
      <c r="V142" s="47">
        <f>A126274674F_Latest</f>
        <v>8.9469999999999992</v>
      </c>
      <c r="W142" s="47">
        <f>A126298002K_Latest</f>
        <v>5.1269999999999998</v>
      </c>
      <c r="X142" s="47">
        <f>A126286338T_Latest</f>
        <v>3.82</v>
      </c>
      <c r="Y142" s="47">
        <f>A126274890X_Latest</f>
        <v>3.7650000000000001</v>
      </c>
      <c r="Z142" s="47">
        <f>A126298218W_Latest</f>
        <v>1.923</v>
      </c>
      <c r="AA142" s="47">
        <f>A126286554K_Latest</f>
        <v>1.8420000000000001</v>
      </c>
      <c r="AB142" s="47">
        <f>A126274026J_Latest</f>
        <v>6.3840000000000003</v>
      </c>
      <c r="AC142" s="47">
        <f>A126297354W_Latest</f>
        <v>4.2949999999999999</v>
      </c>
      <c r="AD142" s="47">
        <f>A126285690K_Latest</f>
        <v>2.09</v>
      </c>
    </row>
    <row r="143" spans="1:30" hidden="1">
      <c r="A143" s="45" t="s">
        <v>4289</v>
      </c>
      <c r="B143" s="51"/>
      <c r="C143" s="61">
        <v>29</v>
      </c>
      <c r="D143" s="47">
        <f>A126273794F_Latest</f>
        <v>1272.1110000000001</v>
      </c>
      <c r="E143" s="47">
        <f>A126297122K_Latest</f>
        <v>634.97699999999998</v>
      </c>
      <c r="F143" s="47">
        <f>A126285458T_Latest</f>
        <v>637.13400000000001</v>
      </c>
      <c r="G143" s="47">
        <f>A126275090V_Latest</f>
        <v>348.90199999999999</v>
      </c>
      <c r="H143" s="47">
        <f>A126298418R_Latest</f>
        <v>174.08099999999999</v>
      </c>
      <c r="I143" s="47">
        <f>A126286754C_Latest</f>
        <v>174.821</v>
      </c>
      <c r="J143" s="47">
        <f>A126274226A_Latest</f>
        <v>352.95</v>
      </c>
      <c r="K143" s="47">
        <f>A126297554R_Latest</f>
        <v>170.00200000000001</v>
      </c>
      <c r="L143" s="47">
        <f>A126285890C_Latest</f>
        <v>182.94800000000001</v>
      </c>
      <c r="M143" s="47">
        <f>A126275306V_Latest</f>
        <v>261.72699999999998</v>
      </c>
      <c r="N143" s="47">
        <f>A126298634J_Latest</f>
        <v>133.393</v>
      </c>
      <c r="O143" s="47">
        <f>A126286970W_Latest</f>
        <v>128.334</v>
      </c>
      <c r="P143" s="47">
        <f>A126275522L_Latest</f>
        <v>75.89</v>
      </c>
      <c r="Q143" s="47">
        <f>A126298850A_Latest</f>
        <v>40.994999999999997</v>
      </c>
      <c r="R143" s="47">
        <f>A126287186K_Latest</f>
        <v>34.895000000000003</v>
      </c>
      <c r="S143" s="47">
        <f>A126274442V_Latest</f>
        <v>166.226</v>
      </c>
      <c r="T143" s="47">
        <f>A126297770J_Latest</f>
        <v>81.972999999999999</v>
      </c>
      <c r="U143" s="47">
        <f>A126286106F_Latest</f>
        <v>84.253</v>
      </c>
      <c r="V143" s="47">
        <f>A126274658F_Latest</f>
        <v>23.193000000000001</v>
      </c>
      <c r="W143" s="47">
        <f>A126297986V_Latest</f>
        <v>11.846</v>
      </c>
      <c r="X143" s="47">
        <f>A126286322X_Latest</f>
        <v>11.347</v>
      </c>
      <c r="Y143" s="47">
        <f>A126274874X_Latest</f>
        <v>13.247999999999999</v>
      </c>
      <c r="Z143" s="47">
        <f>A126298202C_Latest</f>
        <v>7.726</v>
      </c>
      <c r="AA143" s="47">
        <f>A126286538K_Latest</f>
        <v>5.5220000000000002</v>
      </c>
      <c r="AB143" s="47">
        <f>A126274010R_Latest</f>
        <v>29.975999999999999</v>
      </c>
      <c r="AC143" s="47">
        <f>A126297338W_Latest</f>
        <v>14.961</v>
      </c>
      <c r="AD143" s="47">
        <f>A126285674K_Latest</f>
        <v>15.015000000000001</v>
      </c>
    </row>
    <row r="144" spans="1:30" hidden="1">
      <c r="A144" s="42" t="s">
        <v>4288</v>
      </c>
      <c r="B144" s="43"/>
      <c r="C144" s="61">
        <v>30</v>
      </c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</row>
    <row r="145" spans="1:30" hidden="1">
      <c r="A145" s="45" t="s">
        <v>4312</v>
      </c>
      <c r="B145" s="46"/>
      <c r="C145" s="61">
        <v>31</v>
      </c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  <c r="Y145" s="47"/>
      <c r="Z145" s="47"/>
      <c r="AA145" s="47"/>
      <c r="AB145" s="47"/>
      <c r="AC145" s="47"/>
      <c r="AD145" s="47"/>
    </row>
    <row r="146" spans="1:30" hidden="1">
      <c r="A146" s="46"/>
      <c r="B146" s="46" t="s">
        <v>4313</v>
      </c>
      <c r="C146" s="61">
        <v>32</v>
      </c>
      <c r="D146" s="47">
        <f>A126273702K_Latest</f>
        <v>8546.2270000000008</v>
      </c>
      <c r="E146" s="47">
        <f>A126297030A_Latest</f>
        <v>4278.8829999999998</v>
      </c>
      <c r="F146" s="47">
        <f>A126285366J_Latest</f>
        <v>4267.3450000000003</v>
      </c>
      <c r="G146" s="47">
        <f>A126274998A_Latest</f>
        <v>2737.0990000000002</v>
      </c>
      <c r="H146" s="47">
        <f>A126298326F_Latest</f>
        <v>1355.106</v>
      </c>
      <c r="I146" s="47">
        <f>A126286662V_Latest</f>
        <v>1381.9929999999999</v>
      </c>
      <c r="J146" s="47">
        <f>A126274134T_Latest</f>
        <v>2162.739</v>
      </c>
      <c r="K146" s="47">
        <f>A126297462F_Latest</f>
        <v>1106.8019999999999</v>
      </c>
      <c r="L146" s="47">
        <f>A126285798L_Latest</f>
        <v>1055.9369999999999</v>
      </c>
      <c r="M146" s="47">
        <f>A126275214K_Latest</f>
        <v>1730.126</v>
      </c>
      <c r="N146" s="47">
        <f>A126298542X_Latest</f>
        <v>852.30899999999997</v>
      </c>
      <c r="O146" s="47">
        <f>A126286878F_Latest</f>
        <v>877.81600000000003</v>
      </c>
      <c r="P146" s="47">
        <f>A126275430C_Latest</f>
        <v>573.38900000000001</v>
      </c>
      <c r="Q146" s="47">
        <f>A126298758K_Latest</f>
        <v>283.87299999999999</v>
      </c>
      <c r="R146" s="47">
        <f>A126287094A_Latest</f>
        <v>289.51600000000002</v>
      </c>
      <c r="S146" s="47">
        <f>A126274350K_Latest</f>
        <v>928.70600000000002</v>
      </c>
      <c r="T146" s="47">
        <f>A126297678T_Latest</f>
        <v>474.65</v>
      </c>
      <c r="U146" s="47">
        <f>A126286014W_Latest</f>
        <v>454.05599999999998</v>
      </c>
      <c r="V146" s="47">
        <f>A126274566W_Latest</f>
        <v>173.381</v>
      </c>
      <c r="W146" s="47">
        <f>A126297894K_Latest</f>
        <v>86.861000000000004</v>
      </c>
      <c r="X146" s="47">
        <f>A126286230R_Latest</f>
        <v>86.52</v>
      </c>
      <c r="Y146" s="47">
        <f>A126274782R_Latest</f>
        <v>81.731999999999999</v>
      </c>
      <c r="Z146" s="47">
        <f>A126298110V_Latest</f>
        <v>41.420999999999999</v>
      </c>
      <c r="AA146" s="47">
        <f>A126286446A_Latest</f>
        <v>40.311</v>
      </c>
      <c r="AB146" s="47">
        <f>A126273918W_Latest</f>
        <v>159.05600000000001</v>
      </c>
      <c r="AC146" s="47">
        <f>A126297246L_Latest</f>
        <v>77.861000000000004</v>
      </c>
      <c r="AD146" s="47">
        <f>A126285582A_Latest</f>
        <v>81.195999999999998</v>
      </c>
    </row>
    <row r="147" spans="1:30" hidden="1">
      <c r="A147" s="46"/>
      <c r="B147" s="46" t="s">
        <v>4314</v>
      </c>
      <c r="C147" s="61">
        <v>33</v>
      </c>
      <c r="D147" s="47">
        <f>A126273902C_Latest</f>
        <v>1986.5550000000001</v>
      </c>
      <c r="E147" s="47">
        <f>A126297230V_Latest</f>
        <v>1298.7739999999999</v>
      </c>
      <c r="F147" s="47">
        <f>A126285566A_Latest</f>
        <v>687.78099999999995</v>
      </c>
      <c r="G147" s="47">
        <f>A126275198W_Latest</f>
        <v>658.07600000000002</v>
      </c>
      <c r="H147" s="47">
        <f>A126298526X_Latest</f>
        <v>436.71699999999998</v>
      </c>
      <c r="I147" s="47">
        <f>A126286862L_Latest</f>
        <v>221.36</v>
      </c>
      <c r="J147" s="47">
        <f>A126274334K_Latest</f>
        <v>540.51599999999996</v>
      </c>
      <c r="K147" s="47">
        <f>A126297662X_Latest</f>
        <v>344.24299999999999</v>
      </c>
      <c r="L147" s="47">
        <f>A126285998F_Latest</f>
        <v>196.273</v>
      </c>
      <c r="M147" s="47">
        <f>A126275414C_Latest</f>
        <v>376.76900000000001</v>
      </c>
      <c r="N147" s="47">
        <f>A126298742T_Latest</f>
        <v>244.886</v>
      </c>
      <c r="O147" s="47">
        <f>A126287078A_Latest</f>
        <v>131.88300000000001</v>
      </c>
      <c r="P147" s="47">
        <f>A126275630W_Latest</f>
        <v>128.34200000000001</v>
      </c>
      <c r="Q147" s="47">
        <f>A126298958C_Latest</f>
        <v>84.515000000000001</v>
      </c>
      <c r="R147" s="47">
        <f>A126287294V_Latest</f>
        <v>43.828000000000003</v>
      </c>
      <c r="S147" s="47">
        <f>A126274550C_Latest</f>
        <v>210.27600000000001</v>
      </c>
      <c r="T147" s="47">
        <f>A126297878K_Latest</f>
        <v>141.80000000000001</v>
      </c>
      <c r="U147" s="47">
        <f>A126286214R_Latest</f>
        <v>68.475999999999999</v>
      </c>
      <c r="V147" s="47">
        <f>A126274766R_Latest</f>
        <v>40.055999999999997</v>
      </c>
      <c r="W147" s="47">
        <f>A126298094F_Latest</f>
        <v>25.521999999999998</v>
      </c>
      <c r="X147" s="47">
        <f>A126286430J_Latest</f>
        <v>14.532999999999999</v>
      </c>
      <c r="Y147" s="47">
        <f>A126274982J_Latest</f>
        <v>13.092000000000001</v>
      </c>
      <c r="Z147" s="47">
        <f>A126298310L_Latest</f>
        <v>7.8150000000000004</v>
      </c>
      <c r="AA147" s="47">
        <f>A126286646V_Latest</f>
        <v>5.2770000000000001</v>
      </c>
      <c r="AB147" s="47">
        <f>A126274118T_Latest</f>
        <v>19.427</v>
      </c>
      <c r="AC147" s="47">
        <f>A126297446F_Latest</f>
        <v>13.276999999999999</v>
      </c>
      <c r="AD147" s="47">
        <f>A126285782V_Latest</f>
        <v>6.1509999999999998</v>
      </c>
    </row>
    <row r="148" spans="1:30" hidden="1">
      <c r="A148" s="45" t="s">
        <v>4289</v>
      </c>
      <c r="B148" s="46"/>
      <c r="C148" s="61">
        <v>34</v>
      </c>
      <c r="D148" s="47">
        <f>A126273894R_Latest</f>
        <v>10532.781999999999</v>
      </c>
      <c r="E148" s="47">
        <f>A126297222V_Latest</f>
        <v>5577.6570000000002</v>
      </c>
      <c r="F148" s="47">
        <f>A126285558A_Latest</f>
        <v>4955.125</v>
      </c>
      <c r="G148" s="47">
        <f>A126275190C_Latest</f>
        <v>3395.1750000000002</v>
      </c>
      <c r="H148" s="47">
        <f>A126298518X_Latest</f>
        <v>1791.8219999999999</v>
      </c>
      <c r="I148" s="47">
        <f>A126286854L_Latest</f>
        <v>1603.3520000000001</v>
      </c>
      <c r="J148" s="47">
        <f>A126274326K_Latest</f>
        <v>2703.2550000000001</v>
      </c>
      <c r="K148" s="47">
        <f>A126297654X_Latest</f>
        <v>1451.0450000000001</v>
      </c>
      <c r="L148" s="47">
        <f>A126285990L_Latest</f>
        <v>1252.21</v>
      </c>
      <c r="M148" s="47">
        <f>A126275406C_Latest</f>
        <v>2106.8939999999998</v>
      </c>
      <c r="N148" s="47">
        <f>A126298734T_Latest</f>
        <v>1097.1949999999999</v>
      </c>
      <c r="O148" s="47">
        <f>A126287070J_Latest</f>
        <v>1009.699</v>
      </c>
      <c r="P148" s="47">
        <f>A126275622W_Latest</f>
        <v>701.73099999999999</v>
      </c>
      <c r="Q148" s="47">
        <f>A126298950K_Latest</f>
        <v>368.387</v>
      </c>
      <c r="R148" s="47">
        <f>A126287286V_Latest</f>
        <v>333.34399999999999</v>
      </c>
      <c r="S148" s="47">
        <f>A126274542C_Latest</f>
        <v>1138.982</v>
      </c>
      <c r="T148" s="47">
        <f>A126297870T_Latest</f>
        <v>616.45100000000002</v>
      </c>
      <c r="U148" s="47">
        <f>A126286206R_Latest</f>
        <v>522.53200000000004</v>
      </c>
      <c r="V148" s="47">
        <f>A126274758R_Latest</f>
        <v>213.43700000000001</v>
      </c>
      <c r="W148" s="47">
        <f>A126298086F_Latest</f>
        <v>112.383</v>
      </c>
      <c r="X148" s="47">
        <f>A126286422J_Latest</f>
        <v>101.054</v>
      </c>
      <c r="Y148" s="47">
        <f>A126274974J_Latest</f>
        <v>94.823999999999998</v>
      </c>
      <c r="Z148" s="47">
        <f>A126298302L_Latest</f>
        <v>49.235999999999997</v>
      </c>
      <c r="AA148" s="47">
        <f>A126286638V_Latest</f>
        <v>45.588000000000001</v>
      </c>
      <c r="AB148" s="47">
        <f>A126274110X_Latest</f>
        <v>178.48400000000001</v>
      </c>
      <c r="AC148" s="47">
        <f>A126297438F_Latest</f>
        <v>91.137</v>
      </c>
      <c r="AD148" s="47">
        <f>A126285774V_Latest</f>
        <v>87.346000000000004</v>
      </c>
    </row>
    <row r="149" spans="1:30" hidden="1">
      <c r="A149" s="42" t="s">
        <v>4315</v>
      </c>
      <c r="B149" s="43"/>
      <c r="C149" s="61">
        <v>35</v>
      </c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  <c r="Y149" s="47"/>
      <c r="Z149" s="47"/>
      <c r="AA149" s="47"/>
      <c r="AB149" s="47"/>
      <c r="AC149" s="47"/>
      <c r="AD149" s="47"/>
    </row>
    <row r="150" spans="1:30" hidden="1">
      <c r="A150" s="45" t="s">
        <v>4316</v>
      </c>
      <c r="B150" s="46"/>
      <c r="C150" s="61">
        <v>36</v>
      </c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  <c r="Y150" s="47"/>
      <c r="Z150" s="47"/>
      <c r="AA150" s="47"/>
      <c r="AB150" s="47"/>
      <c r="AC150" s="47"/>
      <c r="AD150" s="47"/>
    </row>
    <row r="151" spans="1:30" hidden="1">
      <c r="A151" s="46"/>
      <c r="B151" s="46" t="s">
        <v>4317</v>
      </c>
      <c r="C151" s="61">
        <v>37</v>
      </c>
      <c r="D151" s="47">
        <f>A126273882F_Latest</f>
        <v>8042.13</v>
      </c>
      <c r="E151" s="47">
        <f>A126297210K_Latest</f>
        <v>4058.8710000000001</v>
      </c>
      <c r="F151" s="47">
        <f>A126285546T_Latest</f>
        <v>3983.259</v>
      </c>
      <c r="G151" s="47">
        <f>A126275178L_Latest</f>
        <v>2583.1329999999998</v>
      </c>
      <c r="H151" s="47">
        <f>A126298506R_Latest</f>
        <v>1288.2829999999999</v>
      </c>
      <c r="I151" s="47">
        <f>A126286842C_Latest</f>
        <v>1294.8499999999999</v>
      </c>
      <c r="J151" s="47">
        <f>A126274314A_Latest</f>
        <v>2034.7629999999999</v>
      </c>
      <c r="K151" s="47">
        <f>A126297642R_Latest</f>
        <v>1052.143</v>
      </c>
      <c r="L151" s="47">
        <f>A126285978W_Latest</f>
        <v>982.61900000000003</v>
      </c>
      <c r="M151" s="47">
        <f>A126275394F_Latest</f>
        <v>1631.346</v>
      </c>
      <c r="N151" s="47">
        <f>A126298722J_Latest</f>
        <v>807.755</v>
      </c>
      <c r="O151" s="47">
        <f>A126287058T_Latest</f>
        <v>823.59100000000001</v>
      </c>
      <c r="P151" s="47">
        <f>A126275610L_Latest</f>
        <v>540.38199999999995</v>
      </c>
      <c r="Q151" s="47">
        <f>A126298938V_Latest</f>
        <v>267.11200000000002</v>
      </c>
      <c r="R151" s="47">
        <f>A126287274K_Latest</f>
        <v>273.26900000000001</v>
      </c>
      <c r="S151" s="47">
        <f>A126274530V_Latest</f>
        <v>867.21600000000001</v>
      </c>
      <c r="T151" s="47">
        <f>A126297858A_Latest</f>
        <v>449.72500000000002</v>
      </c>
      <c r="U151" s="47">
        <f>A126286194T_Latest</f>
        <v>417.49099999999999</v>
      </c>
      <c r="V151" s="47">
        <f>A126274746F_Latest</f>
        <v>161.803</v>
      </c>
      <c r="W151" s="47">
        <f>A126298074W_Latest</f>
        <v>81.959000000000003</v>
      </c>
      <c r="X151" s="47">
        <f>A126286410X_Latest</f>
        <v>79.843999999999994</v>
      </c>
      <c r="Y151" s="47">
        <f>A126274962X_Latest</f>
        <v>74.534999999999997</v>
      </c>
      <c r="Z151" s="47">
        <f>A126298290R_Latest</f>
        <v>38.326000000000001</v>
      </c>
      <c r="AA151" s="47">
        <f>A126286626K_Latest</f>
        <v>36.21</v>
      </c>
      <c r="AB151" s="47">
        <f>A126274098V_Latest</f>
        <v>148.953</v>
      </c>
      <c r="AC151" s="47">
        <f>A126297426W_Latest</f>
        <v>73.567999999999998</v>
      </c>
      <c r="AD151" s="47">
        <f>A126285762K_Latest</f>
        <v>75.385000000000005</v>
      </c>
    </row>
    <row r="152" spans="1:30" hidden="1">
      <c r="A152" s="46"/>
      <c r="B152" s="46" t="s">
        <v>4318</v>
      </c>
      <c r="C152" s="61">
        <v>38</v>
      </c>
      <c r="D152" s="47">
        <f>A126273886R_Latest</f>
        <v>272.70999999999998</v>
      </c>
      <c r="E152" s="47">
        <f>A126297214V_Latest</f>
        <v>118.804</v>
      </c>
      <c r="F152" s="47">
        <f>A126285550J_Latest</f>
        <v>153.90600000000001</v>
      </c>
      <c r="G152" s="47">
        <f>A126275182C_Latest</f>
        <v>81.245999999999995</v>
      </c>
      <c r="H152" s="47">
        <f>A126298510F_Latest</f>
        <v>37.067999999999998</v>
      </c>
      <c r="I152" s="47">
        <f>A126286846L_Latest</f>
        <v>44.177999999999997</v>
      </c>
      <c r="J152" s="47">
        <f>A126274318K_Latest</f>
        <v>69.132000000000005</v>
      </c>
      <c r="K152" s="47">
        <f>A126297646X_Latest</f>
        <v>31.236999999999998</v>
      </c>
      <c r="L152" s="47">
        <f>A126285982L_Latest</f>
        <v>37.895000000000003</v>
      </c>
      <c r="M152" s="47">
        <f>A126275398R_Latest</f>
        <v>59.656999999999996</v>
      </c>
      <c r="N152" s="47">
        <f>A126298726T_Latest</f>
        <v>24.457000000000001</v>
      </c>
      <c r="O152" s="47">
        <f>A126287062J_Latest</f>
        <v>35.200000000000003</v>
      </c>
      <c r="P152" s="47">
        <f>A126275614W_Latest</f>
        <v>16.137</v>
      </c>
      <c r="Q152" s="47">
        <f>A126298942K_Latest</f>
        <v>8.8109999999999999</v>
      </c>
      <c r="R152" s="47">
        <f>A126287278V_Latest</f>
        <v>7.3259999999999996</v>
      </c>
      <c r="S152" s="47">
        <f>A126274534C_Latest</f>
        <v>32.408999999999999</v>
      </c>
      <c r="T152" s="47">
        <f>A126297862T_Latest</f>
        <v>11.510999999999999</v>
      </c>
      <c r="U152" s="47">
        <f>A126286198A_Latest</f>
        <v>20.898</v>
      </c>
      <c r="V152" s="47">
        <f>A126274750W_Latest</f>
        <v>7.2759999999999998</v>
      </c>
      <c r="W152" s="47">
        <f>A126298078F_Latest</f>
        <v>3.137</v>
      </c>
      <c r="X152" s="47">
        <f>A126286414J_Latest</f>
        <v>4.1399999999999997</v>
      </c>
      <c r="Y152" s="47">
        <f>A126274966J_Latest</f>
        <v>3.4750000000000001</v>
      </c>
      <c r="Z152" s="47">
        <f>A126298294X_Latest</f>
        <v>1.506</v>
      </c>
      <c r="AA152" s="47">
        <f>A126286630A_Latest</f>
        <v>1.97</v>
      </c>
      <c r="AB152" s="47">
        <f>A126274102X_Latest</f>
        <v>3.3769999999999998</v>
      </c>
      <c r="AC152" s="47">
        <f>A126297430L_Latest</f>
        <v>1.0780000000000001</v>
      </c>
      <c r="AD152" s="47">
        <f>A126285766V_Latest</f>
        <v>2.2989999999999999</v>
      </c>
    </row>
    <row r="153" spans="1:30" hidden="1">
      <c r="A153" s="46"/>
      <c r="B153" s="46" t="s">
        <v>4319</v>
      </c>
      <c r="C153" s="61">
        <v>39</v>
      </c>
      <c r="D153" s="47">
        <f>A126273706V_Latest</f>
        <v>224.38300000000001</v>
      </c>
      <c r="E153" s="47">
        <f>A126297034K_Latest</f>
        <v>96.808999999999997</v>
      </c>
      <c r="F153" s="47">
        <f>A126285370X_Latest</f>
        <v>127.575</v>
      </c>
      <c r="G153" s="47">
        <f>A126275002J_Latest</f>
        <v>71.566999999999993</v>
      </c>
      <c r="H153" s="47">
        <f>A126298330W_Latest</f>
        <v>29.167000000000002</v>
      </c>
      <c r="I153" s="47">
        <f>A126286666C_Latest</f>
        <v>42.399000000000001</v>
      </c>
      <c r="J153" s="47">
        <f>A126274138A_Latest</f>
        <v>57.673999999999999</v>
      </c>
      <c r="K153" s="47">
        <f>A126297466R_Latest</f>
        <v>22.251999999999999</v>
      </c>
      <c r="L153" s="47">
        <f>A126285802T_Latest</f>
        <v>35.421999999999997</v>
      </c>
      <c r="M153" s="47">
        <f>A126275218V_Latest</f>
        <v>35.566000000000003</v>
      </c>
      <c r="N153" s="47">
        <f>A126298546J_Latest</f>
        <v>18.581</v>
      </c>
      <c r="O153" s="47">
        <f>A126286882W_Latest</f>
        <v>16.986000000000001</v>
      </c>
      <c r="P153" s="47">
        <f>A126275434L_Latest</f>
        <v>16.587</v>
      </c>
      <c r="Q153" s="47">
        <f>A126298762A_Latest</f>
        <v>7.6660000000000004</v>
      </c>
      <c r="R153" s="47">
        <f>A126287098K_Latest</f>
        <v>8.9209999999999994</v>
      </c>
      <c r="S153" s="47">
        <f>A126274354V_Latest</f>
        <v>28.513999999999999</v>
      </c>
      <c r="T153" s="47">
        <f>A126297682J_Latest</f>
        <v>12.848000000000001</v>
      </c>
      <c r="U153" s="47">
        <f>A126286018F_Latest</f>
        <v>15.667</v>
      </c>
      <c r="V153" s="47">
        <f>A126274570L_Latest</f>
        <v>4.0259999999999998</v>
      </c>
      <c r="W153" s="47">
        <f>A126297898V_Latest</f>
        <v>1.49</v>
      </c>
      <c r="X153" s="47">
        <f>A126286234X_Latest</f>
        <v>2.536</v>
      </c>
      <c r="Y153" s="47">
        <f>A126274786X_Latest</f>
        <v>3.722</v>
      </c>
      <c r="Z153" s="47">
        <f>A126298114C_Latest</f>
        <v>1.59</v>
      </c>
      <c r="AA153" s="47">
        <f>A126286450T_Latest</f>
        <v>2.1320000000000001</v>
      </c>
      <c r="AB153" s="47">
        <f>A126273922L_Latest</f>
        <v>6.7270000000000003</v>
      </c>
      <c r="AC153" s="47">
        <f>A126297250C_Latest</f>
        <v>3.2149999999999999</v>
      </c>
      <c r="AD153" s="47">
        <f>A126285586K_Latest</f>
        <v>3.512</v>
      </c>
    </row>
    <row r="154" spans="1:30" hidden="1">
      <c r="A154" s="45" t="s">
        <v>4320</v>
      </c>
      <c r="B154" s="46"/>
      <c r="C154" s="61">
        <v>40</v>
      </c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  <c r="Y154" s="47"/>
      <c r="Z154" s="47"/>
      <c r="AA154" s="47"/>
      <c r="AB154" s="47"/>
      <c r="AC154" s="47"/>
      <c r="AD154" s="47"/>
    </row>
    <row r="155" spans="1:30" hidden="1">
      <c r="A155" s="46"/>
      <c r="B155" s="46" t="s">
        <v>4321</v>
      </c>
      <c r="C155" s="61">
        <v>41</v>
      </c>
      <c r="D155" s="47">
        <f>A126273766W_Latest</f>
        <v>6286.0910000000003</v>
      </c>
      <c r="E155" s="47">
        <f>A126297094L_Latest</f>
        <v>3255.7979999999998</v>
      </c>
      <c r="F155" s="47">
        <f>A126285430R_Latest</f>
        <v>3030.2930000000001</v>
      </c>
      <c r="G155" s="47">
        <f>A126275062K_Latest</f>
        <v>2013.6559999999999</v>
      </c>
      <c r="H155" s="47">
        <f>A126298390X_Latest</f>
        <v>1017.241</v>
      </c>
      <c r="I155" s="47">
        <f>A126286726V_Latest</f>
        <v>996.41499999999996</v>
      </c>
      <c r="J155" s="47">
        <f>A126274198C_Latest</f>
        <v>1560.7239999999999</v>
      </c>
      <c r="K155" s="47">
        <f>A126297526F_Latest</f>
        <v>835.17100000000005</v>
      </c>
      <c r="L155" s="47">
        <f>A126285862V_Latest</f>
        <v>725.55200000000002</v>
      </c>
      <c r="M155" s="47">
        <f>A126275278W_Latest</f>
        <v>1313.027</v>
      </c>
      <c r="N155" s="47">
        <f>A126298606X_Latest</f>
        <v>670.74400000000003</v>
      </c>
      <c r="O155" s="47">
        <f>A126286942L_Latest</f>
        <v>642.28300000000002</v>
      </c>
      <c r="P155" s="47">
        <f>A126275494R_Latest</f>
        <v>410.988</v>
      </c>
      <c r="Q155" s="47">
        <f>A126298822T_Latest</f>
        <v>212.934</v>
      </c>
      <c r="R155" s="47">
        <f>A126287158A_Latest</f>
        <v>198.053</v>
      </c>
      <c r="S155" s="47">
        <f>A126274414K_Latest</f>
        <v>682.73199999999997</v>
      </c>
      <c r="T155" s="47">
        <f>A126297742X_Latest</f>
        <v>360.97199999999998</v>
      </c>
      <c r="U155" s="47">
        <f>A126286078J_Latest</f>
        <v>321.76</v>
      </c>
      <c r="V155" s="47">
        <f>A126274630C_Latest</f>
        <v>124.06100000000001</v>
      </c>
      <c r="W155" s="47">
        <f>A126297958K_Latest</f>
        <v>66.77</v>
      </c>
      <c r="X155" s="47">
        <f>A126286294A_Latest</f>
        <v>57.292000000000002</v>
      </c>
      <c r="Y155" s="47">
        <f>A126274846R_Latest</f>
        <v>64.265000000000001</v>
      </c>
      <c r="Z155" s="47">
        <f>A126298174F_Latest</f>
        <v>33.584000000000003</v>
      </c>
      <c r="AA155" s="47">
        <f>A126286510J_Latest</f>
        <v>30.681000000000001</v>
      </c>
      <c r="AB155" s="47">
        <f>A126273982R_Latest</f>
        <v>116.63800000000001</v>
      </c>
      <c r="AC155" s="47">
        <f>A126297310V_Latest</f>
        <v>58.38</v>
      </c>
      <c r="AD155" s="47">
        <f>A126285646A_Latest</f>
        <v>58.258000000000003</v>
      </c>
    </row>
    <row r="156" spans="1:30" hidden="1">
      <c r="A156" s="46"/>
      <c r="B156" s="46" t="s">
        <v>4322</v>
      </c>
      <c r="C156" s="61">
        <v>42</v>
      </c>
      <c r="D156" s="47">
        <f>A126273818L_Latest</f>
        <v>582.54899999999998</v>
      </c>
      <c r="E156" s="47">
        <f>A126297146C_Latest</f>
        <v>224.67</v>
      </c>
      <c r="F156" s="47">
        <f>A126285482T_Latest</f>
        <v>357.87900000000002</v>
      </c>
      <c r="G156" s="47">
        <f>A126275114A_Latest</f>
        <v>181.47399999999999</v>
      </c>
      <c r="H156" s="47">
        <f>A126298442R_Latest</f>
        <v>68.659000000000006</v>
      </c>
      <c r="I156" s="47">
        <f>A126286778W_Latest</f>
        <v>112.815</v>
      </c>
      <c r="J156" s="47">
        <f>A126274250A_Latest</f>
        <v>153.20400000000001</v>
      </c>
      <c r="K156" s="47">
        <f>A126297578J_Latest</f>
        <v>54.828000000000003</v>
      </c>
      <c r="L156" s="47">
        <f>A126285914K_Latest</f>
        <v>98.376000000000005</v>
      </c>
      <c r="M156" s="47">
        <f>A126275330V_Latest</f>
        <v>110.751</v>
      </c>
      <c r="N156" s="47">
        <f>A126298658A_Latest</f>
        <v>44.347000000000001</v>
      </c>
      <c r="O156" s="47">
        <f>A126286994R_Latest</f>
        <v>66.403999999999996</v>
      </c>
      <c r="P156" s="47">
        <f>A126275546F_Latest</f>
        <v>42.09</v>
      </c>
      <c r="Q156" s="47">
        <f>A126298874V_Latest</f>
        <v>17.369</v>
      </c>
      <c r="R156" s="47">
        <f>A126287210X_Latest</f>
        <v>24.72</v>
      </c>
      <c r="S156" s="47">
        <f>A126274466L_Latest</f>
        <v>66.534000000000006</v>
      </c>
      <c r="T156" s="47">
        <f>A126297794A_Latest</f>
        <v>28.841000000000001</v>
      </c>
      <c r="U156" s="47">
        <f>A126286130F_Latest</f>
        <v>37.692999999999998</v>
      </c>
      <c r="V156" s="47">
        <f>A126274682F_Latest</f>
        <v>12.474</v>
      </c>
      <c r="W156" s="47">
        <f>A126298010K_Latest</f>
        <v>4.1079999999999997</v>
      </c>
      <c r="X156" s="47">
        <f>A126286346T_Latest</f>
        <v>8.3659999999999997</v>
      </c>
      <c r="Y156" s="47">
        <f>A126274898T_Latest</f>
        <v>7.0369999999999999</v>
      </c>
      <c r="Z156" s="47">
        <f>A126298226W_Latest</f>
        <v>2.6760000000000002</v>
      </c>
      <c r="AA156" s="47">
        <f>A126286562K_Latest</f>
        <v>4.3600000000000003</v>
      </c>
      <c r="AB156" s="47">
        <f>A126274034J_Latest</f>
        <v>8.984</v>
      </c>
      <c r="AC156" s="47">
        <f>A126297362W_Latest</f>
        <v>3.8410000000000002</v>
      </c>
      <c r="AD156" s="47">
        <f>A126285698C_Latest</f>
        <v>5.1440000000000001</v>
      </c>
    </row>
    <row r="157" spans="1:30" hidden="1">
      <c r="A157" s="46"/>
      <c r="B157" s="50" t="s">
        <v>4323</v>
      </c>
      <c r="C157" s="61">
        <v>43</v>
      </c>
      <c r="D157" s="47">
        <f>A126273898X_Latest</f>
        <v>171.83699999999999</v>
      </c>
      <c r="E157" s="47">
        <f>A126297226C_Latest</f>
        <v>94.930999999999997</v>
      </c>
      <c r="F157" s="47">
        <f>A126285562T_Latest</f>
        <v>76.906000000000006</v>
      </c>
      <c r="G157" s="47">
        <f>A126275194L_Latest</f>
        <v>59.363</v>
      </c>
      <c r="H157" s="47">
        <f>A126298522R_Latest</f>
        <v>30.998999999999999</v>
      </c>
      <c r="I157" s="47">
        <f>A126286858W_Latest</f>
        <v>28.364000000000001</v>
      </c>
      <c r="J157" s="47">
        <f>A126274330A_Latest</f>
        <v>38.491999999999997</v>
      </c>
      <c r="K157" s="47">
        <f>A126297658J_Latest</f>
        <v>19.481000000000002</v>
      </c>
      <c r="L157" s="47">
        <f>A126285994W_Latest</f>
        <v>19.010999999999999</v>
      </c>
      <c r="M157" s="47">
        <f>A126275410V_Latest</f>
        <v>29.602</v>
      </c>
      <c r="N157" s="47">
        <f>A126298738A_Latest</f>
        <v>17.39</v>
      </c>
      <c r="O157" s="47">
        <f>A126287074T_Latest</f>
        <v>12.212</v>
      </c>
      <c r="P157" s="47">
        <f>A126275626F_Latest</f>
        <v>10.712</v>
      </c>
      <c r="Q157" s="47">
        <f>A126298954V_Latest</f>
        <v>7.0659999999999998</v>
      </c>
      <c r="R157" s="47">
        <f>A126287290K_Latest</f>
        <v>3.6459999999999999</v>
      </c>
      <c r="S157" s="47">
        <f>A126274546L_Latest</f>
        <v>25.125</v>
      </c>
      <c r="T157" s="47">
        <f>A126297874A_Latest</f>
        <v>15.651999999999999</v>
      </c>
      <c r="U157" s="47">
        <f>A126286210F_Latest</f>
        <v>9.4730000000000008</v>
      </c>
      <c r="V157" s="47">
        <f>A126274762F_Latest</f>
        <v>2.2909999999999999</v>
      </c>
      <c r="W157" s="47">
        <f>A126298090W_Latest</f>
        <v>0.96399999999999997</v>
      </c>
      <c r="X157" s="47">
        <f>A126286426T_Latest</f>
        <v>1.327</v>
      </c>
      <c r="Y157" s="47">
        <f>A126274978T_Latest</f>
        <v>2.9740000000000002</v>
      </c>
      <c r="Z157" s="47">
        <f>A126298306W_Latest</f>
        <v>1.544</v>
      </c>
      <c r="AA157" s="47">
        <f>A126286642K_Latest</f>
        <v>1.43</v>
      </c>
      <c r="AB157" s="47">
        <f>A126274114J_Latest</f>
        <v>3.2770000000000001</v>
      </c>
      <c r="AC157" s="47">
        <f>A126297442W_Latest</f>
        <v>1.8360000000000001</v>
      </c>
      <c r="AD157" s="47">
        <f>A126285778C_Latest</f>
        <v>1.4419999999999999</v>
      </c>
    </row>
    <row r="158" spans="1:30" hidden="1">
      <c r="A158" s="46"/>
      <c r="B158" s="50" t="s">
        <v>4324</v>
      </c>
      <c r="C158" s="61">
        <v>44</v>
      </c>
      <c r="D158" s="47">
        <f>A126273710K_Latest</f>
        <v>192.452</v>
      </c>
      <c r="E158" s="47">
        <f>A126297038V_Latest</f>
        <v>79.361000000000004</v>
      </c>
      <c r="F158" s="47">
        <f>A126285374J_Latest</f>
        <v>113.09099999999999</v>
      </c>
      <c r="G158" s="47">
        <f>A126275006T_Latest</f>
        <v>57.838999999999999</v>
      </c>
      <c r="H158" s="47">
        <f>A126298334F_Latest</f>
        <v>22.407</v>
      </c>
      <c r="I158" s="47">
        <f>A126286670V_Latest</f>
        <v>35.432000000000002</v>
      </c>
      <c r="J158" s="47">
        <f>A126274142T_Latest</f>
        <v>62.256</v>
      </c>
      <c r="K158" s="47">
        <f>A126297470F_Latest</f>
        <v>25.972999999999999</v>
      </c>
      <c r="L158" s="47">
        <f>A126285806A_Latest</f>
        <v>36.283000000000001</v>
      </c>
      <c r="M158" s="47">
        <f>A126275222K_Latest</f>
        <v>34.159999999999997</v>
      </c>
      <c r="N158" s="47">
        <f>A126298550X_Latest</f>
        <v>15.760999999999999</v>
      </c>
      <c r="O158" s="47">
        <f>A126286886F_Latest</f>
        <v>18.399000000000001</v>
      </c>
      <c r="P158" s="47">
        <f>A126275438W_Latest</f>
        <v>9.8810000000000002</v>
      </c>
      <c r="Q158" s="47">
        <f>A126298766K_Latest</f>
        <v>4.2709999999999999</v>
      </c>
      <c r="R158" s="47">
        <f>A126287102R_Latest</f>
        <v>5.61</v>
      </c>
      <c r="S158" s="47">
        <f>A126274358C_Latest</f>
        <v>18.573</v>
      </c>
      <c r="T158" s="47">
        <f>A126297686T_Latest</f>
        <v>7.798</v>
      </c>
      <c r="U158" s="47">
        <f>A126286022W_Latest</f>
        <v>10.775</v>
      </c>
      <c r="V158" s="47">
        <f>A126274574W_Latest</f>
        <v>3.87</v>
      </c>
      <c r="W158" s="47">
        <f>A126297902X_Latest</f>
        <v>1.399</v>
      </c>
      <c r="X158" s="47">
        <f>A126286238J_Latest</f>
        <v>2.472</v>
      </c>
      <c r="Y158" s="47">
        <f>A126274790R_Latest</f>
        <v>1.9750000000000001</v>
      </c>
      <c r="Z158" s="47">
        <f>A126298118L_Latest</f>
        <v>0.5</v>
      </c>
      <c r="AA158" s="47">
        <f>A126286454A_Latest</f>
        <v>1.4750000000000001</v>
      </c>
      <c r="AB158" s="47">
        <f>A126273926W_Latest</f>
        <v>3.8980000000000001</v>
      </c>
      <c r="AC158" s="47">
        <f>A126297254L_Latest</f>
        <v>1.2529999999999999</v>
      </c>
      <c r="AD158" s="47">
        <f>A126285590A_Latest</f>
        <v>2.645</v>
      </c>
    </row>
    <row r="159" spans="1:30" hidden="1">
      <c r="A159" s="46"/>
      <c r="B159" s="50" t="s">
        <v>4325</v>
      </c>
      <c r="C159" s="61">
        <v>45</v>
      </c>
      <c r="D159" s="47">
        <f>A126273850L_Latest</f>
        <v>218.25899999999999</v>
      </c>
      <c r="E159" s="47">
        <f>A126297178W_Latest</f>
        <v>50.378</v>
      </c>
      <c r="F159" s="47">
        <f>A126285514X_Latest</f>
        <v>167.88200000000001</v>
      </c>
      <c r="G159" s="47">
        <f>A126275146V_Latest</f>
        <v>64.272000000000006</v>
      </c>
      <c r="H159" s="47">
        <f>A126298474J_Latest</f>
        <v>15.253</v>
      </c>
      <c r="I159" s="47">
        <f>A126286810K_Latest</f>
        <v>49.018999999999998</v>
      </c>
      <c r="J159" s="47">
        <f>A126274282V_Latest</f>
        <v>52.456000000000003</v>
      </c>
      <c r="K159" s="47">
        <f>A126297610W_Latest</f>
        <v>9.3740000000000006</v>
      </c>
      <c r="L159" s="47">
        <f>A126285946C_Latest</f>
        <v>43.082000000000001</v>
      </c>
      <c r="M159" s="47">
        <f>A126275362L_Latest</f>
        <v>46.988999999999997</v>
      </c>
      <c r="N159" s="47">
        <f>A126298690A_Latest</f>
        <v>11.196</v>
      </c>
      <c r="O159" s="47">
        <f>A126287026X_Latest</f>
        <v>35.792999999999999</v>
      </c>
      <c r="P159" s="47">
        <f>A126275578X_Latest</f>
        <v>21.497</v>
      </c>
      <c r="Q159" s="47">
        <f>A126298906A_Latest</f>
        <v>6.0330000000000004</v>
      </c>
      <c r="R159" s="47">
        <f>A126287242T_Latest</f>
        <v>15.464</v>
      </c>
      <c r="S159" s="47">
        <f>A126274498F_Latest</f>
        <v>22.835999999999999</v>
      </c>
      <c r="T159" s="47">
        <f>A126297826J_Latest</f>
        <v>5.391</v>
      </c>
      <c r="U159" s="47">
        <f>A126286162X_Latest</f>
        <v>17.445</v>
      </c>
      <c r="V159" s="47">
        <f>A126274714L_Latest</f>
        <v>6.3129999999999997</v>
      </c>
      <c r="W159" s="47">
        <f>A126298042C_Latest</f>
        <v>1.746</v>
      </c>
      <c r="X159" s="47">
        <f>A126286378K_Latest</f>
        <v>4.5670000000000002</v>
      </c>
      <c r="Y159" s="47">
        <f>A126274930F_Latest</f>
        <v>2.0880000000000001</v>
      </c>
      <c r="Z159" s="47">
        <f>A126298258R_Latest</f>
        <v>0.63200000000000001</v>
      </c>
      <c r="AA159" s="47">
        <f>A126286594C_Latest</f>
        <v>1.456</v>
      </c>
      <c r="AB159" s="47">
        <f>A126274066A_Latest</f>
        <v>1.8089999999999999</v>
      </c>
      <c r="AC159" s="47">
        <f>A126297394R_Latest</f>
        <v>0.752</v>
      </c>
      <c r="AD159" s="47">
        <f>A126285730T_Latest</f>
        <v>1.0569999999999999</v>
      </c>
    </row>
    <row r="160" spans="1:30" hidden="1">
      <c r="A160" s="46"/>
      <c r="B160" s="46" t="s">
        <v>4326</v>
      </c>
      <c r="C160" s="61">
        <v>46</v>
      </c>
      <c r="D160" s="47">
        <f>A126273854W_Latest</f>
        <v>452.52100000000002</v>
      </c>
      <c r="E160" s="47">
        <f>A126297182L_Latest</f>
        <v>174.803</v>
      </c>
      <c r="F160" s="47">
        <f>A126285518J_Latest</f>
        <v>277.71800000000002</v>
      </c>
      <c r="G160" s="47">
        <f>A126275150K_Latest</f>
        <v>134.12</v>
      </c>
      <c r="H160" s="47">
        <f>A126298478T_Latest</f>
        <v>57.308999999999997</v>
      </c>
      <c r="I160" s="47">
        <f>A126286814V_Latest</f>
        <v>76.811000000000007</v>
      </c>
      <c r="J160" s="47">
        <f>A126274286C_Latest</f>
        <v>126.14100000000001</v>
      </c>
      <c r="K160" s="47">
        <f>A126297614F_Latest</f>
        <v>46.107999999999997</v>
      </c>
      <c r="L160" s="47">
        <f>A126285950V_Latest</f>
        <v>80.031999999999996</v>
      </c>
      <c r="M160" s="47">
        <f>A126275366W_Latest</f>
        <v>78.926000000000002</v>
      </c>
      <c r="N160" s="47">
        <f>A126298694K_Latest</f>
        <v>26.207999999999998</v>
      </c>
      <c r="O160" s="47">
        <f>A126287030R_Latest</f>
        <v>52.718000000000004</v>
      </c>
      <c r="P160" s="47">
        <f>A126275582R_Latest</f>
        <v>34.162999999999997</v>
      </c>
      <c r="Q160" s="47">
        <f>A126298910T_Latest</f>
        <v>13.882</v>
      </c>
      <c r="R160" s="47">
        <f>A126287246A_Latest</f>
        <v>20.282</v>
      </c>
      <c r="S160" s="47">
        <f>A126274502K_Latest</f>
        <v>56.72</v>
      </c>
      <c r="T160" s="47">
        <f>A126297830X_Latest</f>
        <v>22.562000000000001</v>
      </c>
      <c r="U160" s="47">
        <f>A126286166J_Latest</f>
        <v>34.156999999999996</v>
      </c>
      <c r="V160" s="47">
        <f>A126274718W_Latest</f>
        <v>11.289</v>
      </c>
      <c r="W160" s="47">
        <f>A126298046L_Latest</f>
        <v>3.742</v>
      </c>
      <c r="X160" s="47">
        <f>A126286382A_Latest</f>
        <v>7.5469999999999997</v>
      </c>
      <c r="Y160" s="47">
        <f>A126274934R_Latest</f>
        <v>2.9550000000000001</v>
      </c>
      <c r="Z160" s="47">
        <f>A126298262F_Latest</f>
        <v>1.129</v>
      </c>
      <c r="AA160" s="47">
        <f>A126286598L_Latest</f>
        <v>1.825</v>
      </c>
      <c r="AB160" s="47">
        <f>A126274070T_Latest</f>
        <v>8.2070000000000007</v>
      </c>
      <c r="AC160" s="47">
        <f>A126297398X_Latest</f>
        <v>3.8620000000000001</v>
      </c>
      <c r="AD160" s="47">
        <f>A126285734A_Latest</f>
        <v>4.3449999999999998</v>
      </c>
    </row>
    <row r="161" spans="1:30" hidden="1">
      <c r="A161" s="46"/>
      <c r="B161" s="50" t="s">
        <v>4327</v>
      </c>
      <c r="C161" s="61">
        <v>47</v>
      </c>
      <c r="D161" s="47">
        <f>A126273742C_Latest</f>
        <v>130.749</v>
      </c>
      <c r="E161" s="47">
        <f>A126297070V_Latest</f>
        <v>85.510999999999996</v>
      </c>
      <c r="F161" s="47">
        <f>A126285406R_Latest</f>
        <v>45.238</v>
      </c>
      <c r="G161" s="47">
        <f>A126275038K_Latest</f>
        <v>45.241</v>
      </c>
      <c r="H161" s="47">
        <f>A126298366X_Latest</f>
        <v>33.273000000000003</v>
      </c>
      <c r="I161" s="47">
        <f>A126286702A_Latest</f>
        <v>11.968</v>
      </c>
      <c r="J161" s="47">
        <f>A126274174K_Latest</f>
        <v>31.603000000000002</v>
      </c>
      <c r="K161" s="47">
        <f>A126297502L_Latest</f>
        <v>15.803000000000001</v>
      </c>
      <c r="L161" s="47">
        <f>A126285838V_Latest</f>
        <v>15.8</v>
      </c>
      <c r="M161" s="47">
        <f>A126275254C_Latest</f>
        <v>18.827999999999999</v>
      </c>
      <c r="N161" s="47">
        <f>A126298582T_Latest</f>
        <v>11.023999999999999</v>
      </c>
      <c r="O161" s="47">
        <f>A126286918L_Latest</f>
        <v>7.8040000000000003</v>
      </c>
      <c r="P161" s="47">
        <f>A126275470W_Latest</f>
        <v>10.195</v>
      </c>
      <c r="Q161" s="47">
        <f>A126298798C_Latest</f>
        <v>5.8739999999999997</v>
      </c>
      <c r="R161" s="47">
        <f>A126287134J_Latest</f>
        <v>4.3220000000000001</v>
      </c>
      <c r="S161" s="47">
        <f>A126274390C_Latest</f>
        <v>18.247</v>
      </c>
      <c r="T161" s="47">
        <f>A126297718X_Latest</f>
        <v>15.585000000000001</v>
      </c>
      <c r="U161" s="47">
        <f>A126286054R_Latest</f>
        <v>2.6619999999999999</v>
      </c>
      <c r="V161" s="47">
        <f>A126274606C_Latest</f>
        <v>2.2240000000000002</v>
      </c>
      <c r="W161" s="47">
        <f>A126297934T_Latest</f>
        <v>1.669</v>
      </c>
      <c r="X161" s="47">
        <f>A126286270J_Latest</f>
        <v>0.55400000000000005</v>
      </c>
      <c r="Y161" s="47">
        <f>A126274822W_Latest</f>
        <v>1.9570000000000001</v>
      </c>
      <c r="Z161" s="47">
        <f>A126298150L_Latest</f>
        <v>0.91100000000000003</v>
      </c>
      <c r="AA161" s="47">
        <f>A126286486V_Latest</f>
        <v>1.046</v>
      </c>
      <c r="AB161" s="47">
        <f>A126273958R_Latest</f>
        <v>2.4550000000000001</v>
      </c>
      <c r="AC161" s="47">
        <f>A126297286F_Latest</f>
        <v>1.373</v>
      </c>
      <c r="AD161" s="47">
        <f>A126285622J_Latest</f>
        <v>1.0820000000000001</v>
      </c>
    </row>
    <row r="162" spans="1:30" hidden="1">
      <c r="A162" s="46"/>
      <c r="B162" s="50" t="s">
        <v>4328</v>
      </c>
      <c r="C162" s="61">
        <v>48</v>
      </c>
      <c r="D162" s="47">
        <f>A126273714V_Latest</f>
        <v>156.36799999999999</v>
      </c>
      <c r="E162" s="47">
        <f>A126297042K_Latest</f>
        <v>51.408000000000001</v>
      </c>
      <c r="F162" s="47">
        <f>A126285378T_Latest</f>
        <v>104.96</v>
      </c>
      <c r="G162" s="47">
        <f>A126275010J_Latest</f>
        <v>40.453000000000003</v>
      </c>
      <c r="H162" s="47">
        <f>A126298338R_Latest</f>
        <v>12.961</v>
      </c>
      <c r="I162" s="47">
        <f>A126286674C_Latest</f>
        <v>27.491</v>
      </c>
      <c r="J162" s="47">
        <f>A126274146A_Latest</f>
        <v>49.564</v>
      </c>
      <c r="K162" s="47">
        <f>A126297474R_Latest</f>
        <v>19.919</v>
      </c>
      <c r="L162" s="47">
        <f>A126285810T_Latest</f>
        <v>29.645</v>
      </c>
      <c r="M162" s="47">
        <f>A126275226V_Latest</f>
        <v>31.812000000000001</v>
      </c>
      <c r="N162" s="47">
        <f>A126298554J_Latest</f>
        <v>8.7360000000000007</v>
      </c>
      <c r="O162" s="47">
        <f>A126286890W_Latest</f>
        <v>23.076000000000001</v>
      </c>
      <c r="P162" s="47">
        <f>A126275442L_Latest</f>
        <v>9.0250000000000004</v>
      </c>
      <c r="Q162" s="47">
        <f>A126298770A_Latest</f>
        <v>3.9289999999999998</v>
      </c>
      <c r="R162" s="47">
        <f>A126287106X_Latest</f>
        <v>5.0960000000000001</v>
      </c>
      <c r="S162" s="47">
        <f>A126274362V_Latest</f>
        <v>16.637</v>
      </c>
      <c r="T162" s="47">
        <f>A126297690J_Latest</f>
        <v>2.903</v>
      </c>
      <c r="U162" s="47">
        <f>A126286026F_Latest</f>
        <v>13.734</v>
      </c>
      <c r="V162" s="47">
        <f>A126274578F_Latest</f>
        <v>4.4560000000000004</v>
      </c>
      <c r="W162" s="47">
        <f>A126297906J_Latest</f>
        <v>0.93100000000000005</v>
      </c>
      <c r="X162" s="47">
        <f>A126286242X_Latest</f>
        <v>3.5249999999999999</v>
      </c>
      <c r="Y162" s="47">
        <f>A126274794X_Latest</f>
        <v>0.628</v>
      </c>
      <c r="Z162" s="47">
        <f>A126298122C_Latest</f>
        <v>0.219</v>
      </c>
      <c r="AA162" s="47">
        <f>A126286458K_Latest</f>
        <v>0.40899999999999997</v>
      </c>
      <c r="AB162" s="47">
        <f>A126273930L_Latest</f>
        <v>3.794</v>
      </c>
      <c r="AC162" s="47">
        <f>A126297258W_Latest</f>
        <v>1.81</v>
      </c>
      <c r="AD162" s="47">
        <f>A126285594K_Latest</f>
        <v>1.984</v>
      </c>
    </row>
    <row r="163" spans="1:30" hidden="1">
      <c r="A163" s="46"/>
      <c r="B163" s="50" t="s">
        <v>4329</v>
      </c>
      <c r="C163" s="61">
        <v>49</v>
      </c>
      <c r="D163" s="47">
        <f>A126273770L_Latest</f>
        <v>165.404</v>
      </c>
      <c r="E163" s="47">
        <f>A126297098W_Latest</f>
        <v>37.884</v>
      </c>
      <c r="F163" s="47">
        <f>A126285434X_Latest</f>
        <v>127.52</v>
      </c>
      <c r="G163" s="47">
        <f>A126275066V_Latest</f>
        <v>48.426000000000002</v>
      </c>
      <c r="H163" s="47">
        <f>A126298394J_Latest</f>
        <v>11.074999999999999</v>
      </c>
      <c r="I163" s="47">
        <f>A126286730K_Latest</f>
        <v>37.350999999999999</v>
      </c>
      <c r="J163" s="47">
        <f>A126274202J_Latest</f>
        <v>44.973999999999997</v>
      </c>
      <c r="K163" s="47">
        <f>A126297530W_Latest</f>
        <v>10.385999999999999</v>
      </c>
      <c r="L163" s="47">
        <f>A126285866C_Latest</f>
        <v>34.587000000000003</v>
      </c>
      <c r="M163" s="47">
        <f>A126275282L_Latest</f>
        <v>28.286999999999999</v>
      </c>
      <c r="N163" s="47">
        <f>A126298610R_Latest</f>
        <v>6.4480000000000004</v>
      </c>
      <c r="O163" s="47">
        <f>A126286946W_Latest</f>
        <v>21.838000000000001</v>
      </c>
      <c r="P163" s="47">
        <f>A126275498X_Latest</f>
        <v>14.943</v>
      </c>
      <c r="Q163" s="47">
        <f>A126298826A_Latest</f>
        <v>4.0789999999999997</v>
      </c>
      <c r="R163" s="47">
        <f>A126287162T_Latest</f>
        <v>10.864000000000001</v>
      </c>
      <c r="S163" s="47">
        <f>A126274418V_Latest</f>
        <v>21.835999999999999</v>
      </c>
      <c r="T163" s="47">
        <f>A126297746J_Latest</f>
        <v>4.0739999999999998</v>
      </c>
      <c r="U163" s="47">
        <f>A126286082X_Latest</f>
        <v>17.762</v>
      </c>
      <c r="V163" s="47">
        <f>A126274634L_Latest</f>
        <v>4.609</v>
      </c>
      <c r="W163" s="47">
        <f>A126297962A_Latest</f>
        <v>1.1419999999999999</v>
      </c>
      <c r="X163" s="47">
        <f>A126286298K_Latest</f>
        <v>3.4670000000000001</v>
      </c>
      <c r="Y163" s="47">
        <f>A126274850F_Latest</f>
        <v>0.37</v>
      </c>
      <c r="Z163" s="47">
        <f>A126298178R_Latest</f>
        <v>0</v>
      </c>
      <c r="AA163" s="47">
        <f>A126286514T_Latest</f>
        <v>0.37</v>
      </c>
      <c r="AB163" s="47">
        <f>A126273986X_Latest</f>
        <v>1.958</v>
      </c>
      <c r="AC163" s="47">
        <f>A126297314C_Latest</f>
        <v>0.67900000000000005</v>
      </c>
      <c r="AD163" s="47">
        <f>A126285650T_Latest</f>
        <v>1.2789999999999999</v>
      </c>
    </row>
    <row r="164" spans="1:30" hidden="1">
      <c r="A164" s="46"/>
      <c r="B164" s="46" t="s">
        <v>4330</v>
      </c>
      <c r="C164" s="61">
        <v>50</v>
      </c>
      <c r="D164" s="47">
        <f>A126273734C_Latest</f>
        <v>1225.067</v>
      </c>
      <c r="E164" s="47">
        <f>A126297062V_Latest</f>
        <v>623.61300000000006</v>
      </c>
      <c r="F164" s="47">
        <f>A126285398A_Latest</f>
        <v>601.45399999999995</v>
      </c>
      <c r="G164" s="47">
        <f>A126275030T_Latest</f>
        <v>407.84800000000001</v>
      </c>
      <c r="H164" s="47">
        <f>A126298358X_Latest</f>
        <v>211.89599999999999</v>
      </c>
      <c r="I164" s="47">
        <f>A126286694L_Latest</f>
        <v>195.952</v>
      </c>
      <c r="J164" s="47">
        <f>A126274166K_Latest</f>
        <v>322.67</v>
      </c>
      <c r="K164" s="47">
        <f>A126297494X_Latest</f>
        <v>170.69499999999999</v>
      </c>
      <c r="L164" s="47">
        <f>A126285830A_Latest</f>
        <v>151.976</v>
      </c>
      <c r="M164" s="47">
        <f>A126275246C_Latest</f>
        <v>227.42099999999999</v>
      </c>
      <c r="N164" s="47">
        <f>A126298574T_Latest</f>
        <v>111.01</v>
      </c>
      <c r="O164" s="47">
        <f>A126286910V_Latest</f>
        <v>116.411</v>
      </c>
      <c r="P164" s="47">
        <f>A126275462W_Latest</f>
        <v>86.147999999999996</v>
      </c>
      <c r="Q164" s="47">
        <f>A126298790K_Latest</f>
        <v>39.686999999999998</v>
      </c>
      <c r="R164" s="47">
        <f>A126287126J_Latest</f>
        <v>46.460999999999999</v>
      </c>
      <c r="S164" s="47">
        <f>A126274382C_Latest</f>
        <v>122.72</v>
      </c>
      <c r="T164" s="47">
        <f>A126297710F_Latest</f>
        <v>62.274999999999999</v>
      </c>
      <c r="U164" s="47">
        <f>A126286046R_Latest</f>
        <v>60.445</v>
      </c>
      <c r="V164" s="47">
        <f>A126274598R_Latest</f>
        <v>25.556000000000001</v>
      </c>
      <c r="W164" s="47">
        <f>A126297926T_Latest</f>
        <v>12.24</v>
      </c>
      <c r="X164" s="47">
        <f>A126286262J_Latest</f>
        <v>13.316000000000001</v>
      </c>
      <c r="Y164" s="47">
        <f>A126274814W_Latest</f>
        <v>7.476</v>
      </c>
      <c r="Z164" s="47">
        <f>A126298142L_Latest</f>
        <v>4.032</v>
      </c>
      <c r="AA164" s="47">
        <f>A126286478V_Latest</f>
        <v>3.444</v>
      </c>
      <c r="AB164" s="47">
        <f>A126273950W_Latest</f>
        <v>25.227</v>
      </c>
      <c r="AC164" s="47">
        <f>A126297278F_Latest</f>
        <v>11.778</v>
      </c>
      <c r="AD164" s="47">
        <f>A126285614J_Latest</f>
        <v>13.449</v>
      </c>
    </row>
    <row r="165" spans="1:30" hidden="1">
      <c r="A165" s="45" t="s">
        <v>4331</v>
      </c>
      <c r="B165" s="46"/>
      <c r="C165" s="61">
        <v>51</v>
      </c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  <c r="Y165" s="47"/>
      <c r="Z165" s="47"/>
      <c r="AA165" s="47"/>
      <c r="AB165" s="47"/>
      <c r="AC165" s="47"/>
      <c r="AD165" s="47"/>
    </row>
    <row r="166" spans="1:30" hidden="1">
      <c r="A166" s="46"/>
      <c r="B166" s="46" t="s">
        <v>4332</v>
      </c>
      <c r="C166" s="61">
        <v>52</v>
      </c>
      <c r="D166" s="47">
        <f>A126273774W_Latest</f>
        <v>1091.0709999999999</v>
      </c>
      <c r="E166" s="47">
        <f>A126297102A_Latest</f>
        <v>563.798</v>
      </c>
      <c r="F166" s="47">
        <f>A126285438J_Latest</f>
        <v>527.27300000000002</v>
      </c>
      <c r="G166" s="47">
        <f>A126275070K_Latest</f>
        <v>328.57799999999997</v>
      </c>
      <c r="H166" s="47">
        <f>A126298398T_Latest</f>
        <v>167.179</v>
      </c>
      <c r="I166" s="47">
        <f>A126286734V_Latest</f>
        <v>161.399</v>
      </c>
      <c r="J166" s="47">
        <f>A126274206T_Latest</f>
        <v>292.47800000000001</v>
      </c>
      <c r="K166" s="47">
        <f>A126297534F_Latest</f>
        <v>146.602</v>
      </c>
      <c r="L166" s="47">
        <f>A126285870V_Latest</f>
        <v>145.876</v>
      </c>
      <c r="M166" s="47">
        <f>A126275286W_Latest</f>
        <v>215.84200000000001</v>
      </c>
      <c r="N166" s="47">
        <f>A126298614X_Latest</f>
        <v>115.312</v>
      </c>
      <c r="O166" s="47">
        <f>A126286950L_Latest</f>
        <v>100.53</v>
      </c>
      <c r="P166" s="47">
        <f>A126275502C_Latest</f>
        <v>74.968000000000004</v>
      </c>
      <c r="Q166" s="47">
        <f>A126298830T_Latest</f>
        <v>38.844000000000001</v>
      </c>
      <c r="R166" s="47">
        <f>A126287166A_Latest</f>
        <v>36.124000000000002</v>
      </c>
      <c r="S166" s="47">
        <f>A126274422K_Latest</f>
        <v>117.232</v>
      </c>
      <c r="T166" s="47">
        <f>A126297750X_Latest</f>
        <v>64.367000000000004</v>
      </c>
      <c r="U166" s="47">
        <f>A126286086J_Latest</f>
        <v>52.865000000000002</v>
      </c>
      <c r="V166" s="47">
        <f>A126274638W_Latest</f>
        <v>22.18</v>
      </c>
      <c r="W166" s="47">
        <f>A126297966K_Latest</f>
        <v>11.004</v>
      </c>
      <c r="X166" s="47">
        <f>A126286302R_Latest</f>
        <v>11.175000000000001</v>
      </c>
      <c r="Y166" s="47">
        <f>A126274854R_Latest</f>
        <v>12.672000000000001</v>
      </c>
      <c r="Z166" s="47">
        <f>A126298182F_Latest</f>
        <v>5.7949999999999999</v>
      </c>
      <c r="AA166" s="47">
        <f>A126286518A_Latest</f>
        <v>6.8769999999999998</v>
      </c>
      <c r="AB166" s="47">
        <f>A126273990R_Latest</f>
        <v>27.123000000000001</v>
      </c>
      <c r="AC166" s="47">
        <f>A126297318L_Latest</f>
        <v>14.696</v>
      </c>
      <c r="AD166" s="47">
        <f>A126285654A_Latest</f>
        <v>12.427</v>
      </c>
    </row>
    <row r="167" spans="1:30" hidden="1">
      <c r="A167" s="46"/>
      <c r="B167" s="46" t="s">
        <v>4333</v>
      </c>
      <c r="C167" s="61">
        <v>53</v>
      </c>
      <c r="D167" s="47">
        <f>A126273746L_Latest</f>
        <v>7455.1559999999999</v>
      </c>
      <c r="E167" s="47">
        <f>A126297074C_Latest</f>
        <v>3715.085</v>
      </c>
      <c r="F167" s="47">
        <f>A126285410F_Latest</f>
        <v>3740.0720000000001</v>
      </c>
      <c r="G167" s="47">
        <f>A126275042A_Latest</f>
        <v>2408.5210000000002</v>
      </c>
      <c r="H167" s="47">
        <f>A126298370R_Latest</f>
        <v>1187.9269999999999</v>
      </c>
      <c r="I167" s="47">
        <f>A126286706K_Latest</f>
        <v>1220.5930000000001</v>
      </c>
      <c r="J167" s="47">
        <f>A126274178V_Latest</f>
        <v>1870.261</v>
      </c>
      <c r="K167" s="47">
        <f>A126297506W_Latest</f>
        <v>960.2</v>
      </c>
      <c r="L167" s="47">
        <f>A126285842K_Latest</f>
        <v>910.06100000000004</v>
      </c>
      <c r="M167" s="47">
        <f>A126275258L_Latest</f>
        <v>1514.2840000000001</v>
      </c>
      <c r="N167" s="47">
        <f>A126298586A_Latest</f>
        <v>736.99699999999996</v>
      </c>
      <c r="O167" s="47">
        <f>A126286922C_Latest</f>
        <v>777.28700000000003</v>
      </c>
      <c r="P167" s="47">
        <f>A126275474F_Latest</f>
        <v>498.42099999999999</v>
      </c>
      <c r="Q167" s="47">
        <f>A126298802J_Latest</f>
        <v>245.029</v>
      </c>
      <c r="R167" s="47">
        <f>A126287138T_Latest</f>
        <v>253.393</v>
      </c>
      <c r="S167" s="47">
        <f>A126274394L_Latest</f>
        <v>811.47400000000005</v>
      </c>
      <c r="T167" s="47">
        <f>A126297722R_Latest</f>
        <v>410.28300000000002</v>
      </c>
      <c r="U167" s="47">
        <f>A126286058X_Latest</f>
        <v>401.19099999999997</v>
      </c>
      <c r="V167" s="47">
        <f>A126274610V_Latest</f>
        <v>151.20099999999999</v>
      </c>
      <c r="W167" s="47">
        <f>A126297938A_Latest</f>
        <v>75.855999999999995</v>
      </c>
      <c r="X167" s="47">
        <f>A126286274T_Latest</f>
        <v>75.344999999999999</v>
      </c>
      <c r="Y167" s="47">
        <f>A126274826F_Latest</f>
        <v>69.06</v>
      </c>
      <c r="Z167" s="47">
        <f>A126298154W_Latest</f>
        <v>35.625999999999998</v>
      </c>
      <c r="AA167" s="47">
        <f>A126286490K_Latest</f>
        <v>33.433999999999997</v>
      </c>
      <c r="AB167" s="47">
        <f>A126273962F_Latest</f>
        <v>131.934</v>
      </c>
      <c r="AC167" s="47">
        <f>A126297290W_Latest</f>
        <v>63.164999999999999</v>
      </c>
      <c r="AD167" s="47">
        <f>A126285626T_Latest</f>
        <v>68.768000000000001</v>
      </c>
    </row>
    <row r="168" spans="1:30" hidden="1">
      <c r="A168" s="45" t="s">
        <v>4334</v>
      </c>
      <c r="B168" s="46"/>
      <c r="C168" s="61">
        <v>54</v>
      </c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  <c r="Y168" s="47"/>
      <c r="Z168" s="47"/>
      <c r="AA168" s="47"/>
      <c r="AB168" s="47"/>
      <c r="AC168" s="47"/>
      <c r="AD168" s="47"/>
    </row>
    <row r="169" spans="1:30" hidden="1">
      <c r="A169" s="46"/>
      <c r="B169" s="46" t="s">
        <v>4335</v>
      </c>
      <c r="C169" s="61">
        <v>55</v>
      </c>
      <c r="D169" s="47">
        <f>A126273778F_Latest</f>
        <v>951.40599999999995</v>
      </c>
      <c r="E169" s="47">
        <f>A126297106K_Latest</f>
        <v>449.17099999999999</v>
      </c>
      <c r="F169" s="47">
        <f>A126285442X_Latest</f>
        <v>502.23500000000001</v>
      </c>
      <c r="G169" s="47">
        <f>A126275074V_Latest</f>
        <v>289.18900000000002</v>
      </c>
      <c r="H169" s="47">
        <f>A126298402W_Latest</f>
        <v>138.065</v>
      </c>
      <c r="I169" s="47">
        <f>A126286738C_Latest</f>
        <v>151.125</v>
      </c>
      <c r="J169" s="47">
        <f>A126274210J_Latest</f>
        <v>255.07900000000001</v>
      </c>
      <c r="K169" s="47">
        <f>A126297538R_Latest</f>
        <v>123.6</v>
      </c>
      <c r="L169" s="47">
        <f>A126285874C_Latest</f>
        <v>131.47900000000001</v>
      </c>
      <c r="M169" s="47">
        <f>A126275290L_Latest</f>
        <v>183.05099999999999</v>
      </c>
      <c r="N169" s="47">
        <f>A126298618J_Latest</f>
        <v>84.13</v>
      </c>
      <c r="O169" s="47">
        <f>A126286954W_Latest</f>
        <v>98.921999999999997</v>
      </c>
      <c r="P169" s="47">
        <f>A126275506L_Latest</f>
        <v>61.043999999999997</v>
      </c>
      <c r="Q169" s="47">
        <f>A126298834A_Latest</f>
        <v>27.6</v>
      </c>
      <c r="R169" s="47">
        <f>A126287170T_Latest</f>
        <v>33.444000000000003</v>
      </c>
      <c r="S169" s="47">
        <f>A126274426V_Latest</f>
        <v>104.697</v>
      </c>
      <c r="T169" s="47">
        <f>A126297754J_Latest</f>
        <v>48.122999999999998</v>
      </c>
      <c r="U169" s="47">
        <f>A126286090X_Latest</f>
        <v>56.573</v>
      </c>
      <c r="V169" s="47">
        <f>A126274642L_Latest</f>
        <v>17.120999999999999</v>
      </c>
      <c r="W169" s="47">
        <f>A126297970A_Latest</f>
        <v>8.3339999999999996</v>
      </c>
      <c r="X169" s="47">
        <f>A126286306X_Latest</f>
        <v>8.7859999999999996</v>
      </c>
      <c r="Y169" s="47">
        <f>A126274858X_Latest</f>
        <v>11.896000000000001</v>
      </c>
      <c r="Z169" s="47">
        <f>A126298186R_Latest</f>
        <v>5.35</v>
      </c>
      <c r="AA169" s="47">
        <f>A126286522T_Latest</f>
        <v>6.5449999999999999</v>
      </c>
      <c r="AB169" s="47">
        <f>A126273994X_Latest</f>
        <v>29.33</v>
      </c>
      <c r="AC169" s="47">
        <f>A126297322C_Latest</f>
        <v>13.968</v>
      </c>
      <c r="AD169" s="47">
        <f>A126285658K_Latest</f>
        <v>15.362</v>
      </c>
    </row>
    <row r="170" spans="1:30" hidden="1">
      <c r="A170" s="46"/>
      <c r="B170" s="46" t="s">
        <v>4336</v>
      </c>
      <c r="C170" s="61">
        <v>56</v>
      </c>
      <c r="D170" s="47">
        <f>A126273822C_Latest</f>
        <v>7594.8209999999999</v>
      </c>
      <c r="E170" s="47">
        <f>A126297150V_Latest</f>
        <v>3829.712</v>
      </c>
      <c r="F170" s="47">
        <f>A126285486A_Latest</f>
        <v>3765.1089999999999</v>
      </c>
      <c r="G170" s="47">
        <f>A126275118K_Latest</f>
        <v>2447.9090000000001</v>
      </c>
      <c r="H170" s="47">
        <f>A126298446X_Latest</f>
        <v>1217.0409999999999</v>
      </c>
      <c r="I170" s="47">
        <f>A126286782L_Latest</f>
        <v>1230.8679999999999</v>
      </c>
      <c r="J170" s="47">
        <f>A126274254K_Latest</f>
        <v>1907.66</v>
      </c>
      <c r="K170" s="47">
        <f>A126297582X_Latest</f>
        <v>983.202</v>
      </c>
      <c r="L170" s="47">
        <f>A126285918V_Latest</f>
        <v>924.45799999999997</v>
      </c>
      <c r="M170" s="47">
        <f>A126275334C_Latest</f>
        <v>1547.0740000000001</v>
      </c>
      <c r="N170" s="47">
        <f>A126298662T_Latest</f>
        <v>768.18</v>
      </c>
      <c r="O170" s="47">
        <f>A126286998X_Latest</f>
        <v>778.89499999999998</v>
      </c>
      <c r="P170" s="47">
        <f>A126275550W_Latest</f>
        <v>512.34500000000003</v>
      </c>
      <c r="Q170" s="47">
        <f>A126298878C_Latest</f>
        <v>256.27199999999999</v>
      </c>
      <c r="R170" s="47">
        <f>A126287214J_Latest</f>
        <v>256.07299999999998</v>
      </c>
      <c r="S170" s="47">
        <f>A126274470C_Latest</f>
        <v>824.00900000000001</v>
      </c>
      <c r="T170" s="47">
        <f>A126297798K_Latest</f>
        <v>426.52699999999999</v>
      </c>
      <c r="U170" s="47">
        <f>A126286134R_Latest</f>
        <v>397.483</v>
      </c>
      <c r="V170" s="47">
        <f>A126274686R_Latest</f>
        <v>156.261</v>
      </c>
      <c r="W170" s="47">
        <f>A126298014V_Latest</f>
        <v>78.525999999999996</v>
      </c>
      <c r="X170" s="47">
        <f>A126286350J_Latest</f>
        <v>77.733999999999995</v>
      </c>
      <c r="Y170" s="47">
        <f>A126274902W_Latest</f>
        <v>69.837000000000003</v>
      </c>
      <c r="Z170" s="47">
        <f>A126298230L_Latest</f>
        <v>36.070999999999998</v>
      </c>
      <c r="AA170" s="47">
        <f>A126286566V_Latest</f>
        <v>33.765999999999998</v>
      </c>
      <c r="AB170" s="47">
        <f>A126274038T_Latest</f>
        <v>129.727</v>
      </c>
      <c r="AC170" s="47">
        <f>A126297366F_Latest</f>
        <v>63.893000000000001</v>
      </c>
      <c r="AD170" s="47">
        <f>A126285702J_Latest</f>
        <v>65.832999999999998</v>
      </c>
    </row>
    <row r="171" spans="1:30" hidden="1">
      <c r="A171" s="45" t="s">
        <v>4337</v>
      </c>
      <c r="B171" s="46"/>
      <c r="C171" s="61">
        <v>57</v>
      </c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</row>
    <row r="172" spans="1:30" hidden="1">
      <c r="A172" s="46"/>
      <c r="B172" s="46" t="s">
        <v>4338</v>
      </c>
      <c r="C172" s="61">
        <v>58</v>
      </c>
      <c r="D172" s="47">
        <f>A126273782W_Latest</f>
        <v>1514.163</v>
      </c>
      <c r="E172" s="47">
        <f>A126297110A_Latest</f>
        <v>748.702</v>
      </c>
      <c r="F172" s="47">
        <f>A126285446J_Latest</f>
        <v>765.46199999999999</v>
      </c>
      <c r="G172" s="47">
        <f>A126275078C_Latest</f>
        <v>452.76</v>
      </c>
      <c r="H172" s="47">
        <f>A126298406F_Latest</f>
        <v>222</v>
      </c>
      <c r="I172" s="47">
        <f>A126286742V_Latest</f>
        <v>230.76</v>
      </c>
      <c r="J172" s="47">
        <f>A126274214T_Latest</f>
        <v>402.51499999999999</v>
      </c>
      <c r="K172" s="47">
        <f>A126297542F_Latest</f>
        <v>197.02799999999999</v>
      </c>
      <c r="L172" s="47">
        <f>A126285878L_Latest</f>
        <v>205.48699999999999</v>
      </c>
      <c r="M172" s="47">
        <f>A126275294W_Latest</f>
        <v>300.358</v>
      </c>
      <c r="N172" s="47">
        <f>A126298622X_Latest</f>
        <v>151.55000000000001</v>
      </c>
      <c r="O172" s="47">
        <f>A126286958F_Latest</f>
        <v>148.80799999999999</v>
      </c>
      <c r="P172" s="47">
        <f>A126275510C_Latest</f>
        <v>100.93600000000001</v>
      </c>
      <c r="Q172" s="47">
        <f>A126298838K_Latest</f>
        <v>48.039000000000001</v>
      </c>
      <c r="R172" s="47">
        <f>A126287174A_Latest</f>
        <v>52.896999999999998</v>
      </c>
      <c r="S172" s="47">
        <f>A126274430K_Latest</f>
        <v>167.411</v>
      </c>
      <c r="T172" s="47">
        <f>A126297758T_Latest</f>
        <v>85.081000000000003</v>
      </c>
      <c r="U172" s="47">
        <f>A126286094J_Latest</f>
        <v>82.331000000000003</v>
      </c>
      <c r="V172" s="47">
        <f>A126274646W_Latest</f>
        <v>29.411999999999999</v>
      </c>
      <c r="W172" s="47">
        <f>A126297974K_Latest</f>
        <v>14.451000000000001</v>
      </c>
      <c r="X172" s="47">
        <f>A126286310R_Latest</f>
        <v>14.961</v>
      </c>
      <c r="Y172" s="47">
        <f>A126274862R_Latest</f>
        <v>17.722000000000001</v>
      </c>
      <c r="Z172" s="47">
        <f>A126298190F_Latest</f>
        <v>8.6440000000000001</v>
      </c>
      <c r="AA172" s="47">
        <f>A126286526A_Latest</f>
        <v>9.0779999999999994</v>
      </c>
      <c r="AB172" s="47">
        <f>A126273998J_Latest</f>
        <v>43.048999999999999</v>
      </c>
      <c r="AC172" s="47">
        <f>A126297326L_Latest</f>
        <v>21.908999999999999</v>
      </c>
      <c r="AD172" s="47">
        <f>A126285662A_Latest</f>
        <v>21.14</v>
      </c>
    </row>
    <row r="173" spans="1:30" hidden="1">
      <c r="A173" s="46"/>
      <c r="B173" s="50" t="s">
        <v>4339</v>
      </c>
      <c r="C173" s="61">
        <v>59</v>
      </c>
      <c r="D173" s="47">
        <f>A126273750C_Latest</f>
        <v>528.31399999999996</v>
      </c>
      <c r="E173" s="47">
        <f>A126297078L_Latest</f>
        <v>264.267</v>
      </c>
      <c r="F173" s="47">
        <f>A126285414R_Latest</f>
        <v>264.04700000000003</v>
      </c>
      <c r="G173" s="47">
        <f>A126275046K_Latest</f>
        <v>165.00700000000001</v>
      </c>
      <c r="H173" s="47">
        <f>A126298374X_Latest</f>
        <v>83.244</v>
      </c>
      <c r="I173" s="47">
        <f>A126286710A_Latest</f>
        <v>81.763999999999996</v>
      </c>
      <c r="J173" s="47">
        <f>A126274182K_Latest</f>
        <v>145.041</v>
      </c>
      <c r="K173" s="47">
        <f>A126297510L_Latest</f>
        <v>73.174000000000007</v>
      </c>
      <c r="L173" s="47">
        <f>A126285846V_Latest</f>
        <v>71.867999999999995</v>
      </c>
      <c r="M173" s="47">
        <f>A126275262C_Latest</f>
        <v>98.534999999999997</v>
      </c>
      <c r="N173" s="47">
        <f>A126298590T_Latest</f>
        <v>47.890999999999998</v>
      </c>
      <c r="O173" s="47">
        <f>A126286926L_Latest</f>
        <v>50.643000000000001</v>
      </c>
      <c r="P173" s="47">
        <f>A126275478R_Latest</f>
        <v>35.075000000000003</v>
      </c>
      <c r="Q173" s="47">
        <f>A126298806T_Latest</f>
        <v>18.405000000000001</v>
      </c>
      <c r="R173" s="47">
        <f>A126287142J_Latest</f>
        <v>16.670000000000002</v>
      </c>
      <c r="S173" s="47">
        <f>A126274398W_Latest</f>
        <v>54.517000000000003</v>
      </c>
      <c r="T173" s="47">
        <f>A126297726X_Latest</f>
        <v>27.408999999999999</v>
      </c>
      <c r="U173" s="47">
        <f>A126286062R_Latest</f>
        <v>27.108000000000001</v>
      </c>
      <c r="V173" s="47">
        <f>A126274614C_Latest</f>
        <v>9.8879999999999999</v>
      </c>
      <c r="W173" s="47">
        <f>A126297942T_Latest</f>
        <v>4.8879999999999999</v>
      </c>
      <c r="X173" s="47">
        <f>A126286278A_Latest</f>
        <v>5</v>
      </c>
      <c r="Y173" s="47">
        <f>A126274830W_Latest</f>
        <v>6.8460000000000001</v>
      </c>
      <c r="Z173" s="47">
        <f>A126298158F_Latest</f>
        <v>2.5009999999999999</v>
      </c>
      <c r="AA173" s="47">
        <f>A126286494V_Latest</f>
        <v>4.3449999999999998</v>
      </c>
      <c r="AB173" s="47">
        <f>A126273966R_Latest</f>
        <v>13.404</v>
      </c>
      <c r="AC173" s="47">
        <f>A126297294F_Latest</f>
        <v>6.7549999999999999</v>
      </c>
      <c r="AD173" s="47">
        <f>A126285630J_Latest</f>
        <v>6.649</v>
      </c>
    </row>
    <row r="174" spans="1:30" hidden="1">
      <c r="A174" s="46"/>
      <c r="B174" s="50" t="s">
        <v>4340</v>
      </c>
      <c r="C174" s="61">
        <v>60</v>
      </c>
      <c r="D174" s="47">
        <f>A126273858F_Latest</f>
        <v>562.75699999999995</v>
      </c>
      <c r="E174" s="47">
        <f>A126297186W_Latest</f>
        <v>299.53100000000001</v>
      </c>
      <c r="F174" s="47">
        <f>A126285522X_Latest</f>
        <v>263.226</v>
      </c>
      <c r="G174" s="47">
        <f>A126275154V_Latest</f>
        <v>163.57</v>
      </c>
      <c r="H174" s="47">
        <f>A126298482J_Latest</f>
        <v>83.935000000000002</v>
      </c>
      <c r="I174" s="47">
        <f>A126286818C_Latest</f>
        <v>79.635999999999996</v>
      </c>
      <c r="J174" s="47">
        <f>A126274290V_Latest</f>
        <v>147.43600000000001</v>
      </c>
      <c r="K174" s="47">
        <f>A126297618R_Latest</f>
        <v>73.427999999999997</v>
      </c>
      <c r="L174" s="47">
        <f>A126285954C_Latest</f>
        <v>74.007999999999996</v>
      </c>
      <c r="M174" s="47">
        <f>A126275370L_Latest</f>
        <v>117.307</v>
      </c>
      <c r="N174" s="47">
        <f>A126298698V_Latest</f>
        <v>67.421000000000006</v>
      </c>
      <c r="O174" s="47">
        <f>A126287034X_Latest</f>
        <v>49.886000000000003</v>
      </c>
      <c r="P174" s="47">
        <f>A126275586X_Latest</f>
        <v>39.892000000000003</v>
      </c>
      <c r="Q174" s="47">
        <f>A126298914A_Latest</f>
        <v>20.439</v>
      </c>
      <c r="R174" s="47">
        <f>A126287250T_Latest</f>
        <v>19.452999999999999</v>
      </c>
      <c r="S174" s="47">
        <f>A126274506V_Latest</f>
        <v>62.715000000000003</v>
      </c>
      <c r="T174" s="47">
        <f>A126297834J_Latest</f>
        <v>36.957999999999998</v>
      </c>
      <c r="U174" s="47">
        <f>A126286170X_Latest</f>
        <v>25.757000000000001</v>
      </c>
      <c r="V174" s="47">
        <f>A126274722L_Latest</f>
        <v>12.292</v>
      </c>
      <c r="W174" s="47">
        <f>A126298050C_Latest</f>
        <v>6.117</v>
      </c>
      <c r="X174" s="47">
        <f>A126286386K_Latest</f>
        <v>6.1749999999999998</v>
      </c>
      <c r="Y174" s="47">
        <f>A126274938X_Latest</f>
        <v>5.8259999999999996</v>
      </c>
      <c r="Z174" s="47">
        <f>A126298266R_Latest</f>
        <v>3.2930000000000001</v>
      </c>
      <c r="AA174" s="47">
        <f>A126286602T_Latest</f>
        <v>2.532</v>
      </c>
      <c r="AB174" s="47">
        <f>A126274074A_Latest</f>
        <v>13.718999999999999</v>
      </c>
      <c r="AC174" s="47">
        <f>A126297402C_Latest</f>
        <v>7.9409999999999998</v>
      </c>
      <c r="AD174" s="47">
        <f>A126285738K_Latest</f>
        <v>5.7779999999999996</v>
      </c>
    </row>
    <row r="175" spans="1:30" hidden="1">
      <c r="A175" s="46"/>
      <c r="B175" s="50" t="s">
        <v>4341</v>
      </c>
      <c r="C175" s="61">
        <v>61</v>
      </c>
      <c r="D175" s="47">
        <f>A126273826L_Latest</f>
        <v>423.09199999999998</v>
      </c>
      <c r="E175" s="47">
        <f>A126297154C_Latest</f>
        <v>184.90299999999999</v>
      </c>
      <c r="F175" s="47">
        <f>A126285490T_Latest</f>
        <v>238.18899999999999</v>
      </c>
      <c r="G175" s="47">
        <f>A126275122A_Latest</f>
        <v>124.182</v>
      </c>
      <c r="H175" s="47">
        <f>A126298450R_Latest</f>
        <v>54.820999999999998</v>
      </c>
      <c r="I175" s="47">
        <f>A126286786W_Latest</f>
        <v>69.361000000000004</v>
      </c>
      <c r="J175" s="47">
        <f>A126274258V_Latest</f>
        <v>110.03700000000001</v>
      </c>
      <c r="K175" s="47">
        <f>A126297586J_Latest</f>
        <v>50.427</v>
      </c>
      <c r="L175" s="47">
        <f>A126285922K_Latest</f>
        <v>59.610999999999997</v>
      </c>
      <c r="M175" s="47">
        <f>A126275338L_Latest</f>
        <v>84.516999999999996</v>
      </c>
      <c r="N175" s="47">
        <f>A126298666A_Latest</f>
        <v>36.238</v>
      </c>
      <c r="O175" s="47">
        <f>A126287002F_Latest</f>
        <v>48.277999999999999</v>
      </c>
      <c r="P175" s="47">
        <f>A126275554F_Latest</f>
        <v>25.969000000000001</v>
      </c>
      <c r="Q175" s="47">
        <f>A126298882V_Latest</f>
        <v>9.1950000000000003</v>
      </c>
      <c r="R175" s="47">
        <f>A126287218T_Latest</f>
        <v>16.773</v>
      </c>
      <c r="S175" s="47">
        <f>A126274474L_Latest</f>
        <v>50.18</v>
      </c>
      <c r="T175" s="47">
        <f>A126297802R_Latest</f>
        <v>20.713999999999999</v>
      </c>
      <c r="U175" s="47">
        <f>A126286138X_Latest</f>
        <v>29.465</v>
      </c>
      <c r="V175" s="47">
        <f>A126274690F_Latest</f>
        <v>7.2329999999999997</v>
      </c>
      <c r="W175" s="47">
        <f>A126298018C_Latest</f>
        <v>3.4470000000000001</v>
      </c>
      <c r="X175" s="47">
        <f>A126286354T_Latest</f>
        <v>3.786</v>
      </c>
      <c r="Y175" s="47">
        <f>A126274906F_Latest</f>
        <v>5.0490000000000004</v>
      </c>
      <c r="Z175" s="47">
        <f>A126298234W_Latest</f>
        <v>2.8490000000000002</v>
      </c>
      <c r="AA175" s="47">
        <f>A126286570K_Latest</f>
        <v>2.2000000000000002</v>
      </c>
      <c r="AB175" s="47">
        <f>A126274042J_Latest</f>
        <v>15.926</v>
      </c>
      <c r="AC175" s="47">
        <f>A126297370W_Latest</f>
        <v>7.2130000000000001</v>
      </c>
      <c r="AD175" s="47">
        <f>A126285706T_Latest</f>
        <v>8.7129999999999992</v>
      </c>
    </row>
    <row r="176" spans="1:30" hidden="1">
      <c r="A176" s="46"/>
      <c r="B176" s="46" t="s">
        <v>4342</v>
      </c>
      <c r="C176" s="61">
        <v>62</v>
      </c>
      <c r="D176" s="47">
        <f>A126273830C_Latest</f>
        <v>7032.0640000000003</v>
      </c>
      <c r="E176" s="47">
        <f>A126297158L_Latest</f>
        <v>3530.181</v>
      </c>
      <c r="F176" s="47">
        <f>A126285494A_Latest</f>
        <v>3501.8829999999998</v>
      </c>
      <c r="G176" s="47">
        <f>A126275126K_Latest</f>
        <v>2284.3389999999999</v>
      </c>
      <c r="H176" s="47">
        <f>A126298454X_Latest</f>
        <v>1133.106</v>
      </c>
      <c r="I176" s="47">
        <f>A126286790L_Latest</f>
        <v>1151.2329999999999</v>
      </c>
      <c r="J176" s="47">
        <f>A126274262K_Latest</f>
        <v>1760.2239999999999</v>
      </c>
      <c r="K176" s="47">
        <f>A126297590X_Latest</f>
        <v>909.774</v>
      </c>
      <c r="L176" s="47">
        <f>A126285926V_Latest</f>
        <v>850.45</v>
      </c>
      <c r="M176" s="47">
        <f>A126275342C_Latest</f>
        <v>1429.7670000000001</v>
      </c>
      <c r="N176" s="47">
        <f>A126298670T_Latest</f>
        <v>700.75900000000001</v>
      </c>
      <c r="O176" s="47">
        <f>A126287006R_Latest</f>
        <v>729.00800000000004</v>
      </c>
      <c r="P176" s="47">
        <f>A126275558R_Latest</f>
        <v>472.452</v>
      </c>
      <c r="Q176" s="47">
        <f>A126298886C_Latest</f>
        <v>235.833</v>
      </c>
      <c r="R176" s="47">
        <f>A126287222J_Latest</f>
        <v>236.619</v>
      </c>
      <c r="S176" s="47">
        <f>A126274478W_Latest</f>
        <v>761.29499999999996</v>
      </c>
      <c r="T176" s="47">
        <f>A126297806X_Latest</f>
        <v>389.56900000000002</v>
      </c>
      <c r="U176" s="47">
        <f>A126286142R_Latest</f>
        <v>371.72500000000002</v>
      </c>
      <c r="V176" s="47">
        <f>A126274694R_Latest</f>
        <v>143.96899999999999</v>
      </c>
      <c r="W176" s="47">
        <f>A126298022V_Latest</f>
        <v>72.41</v>
      </c>
      <c r="X176" s="47">
        <f>A126286358A_Latest</f>
        <v>71.558999999999997</v>
      </c>
      <c r="Y176" s="47">
        <f>A126274910W_Latest</f>
        <v>64.010999999999996</v>
      </c>
      <c r="Z176" s="47">
        <f>A126298238F_Latest</f>
        <v>32.777000000000001</v>
      </c>
      <c r="AA176" s="47">
        <f>A126286574V_Latest</f>
        <v>31.233000000000001</v>
      </c>
      <c r="AB176" s="47">
        <f>A126274046T_Latest</f>
        <v>116.008</v>
      </c>
      <c r="AC176" s="47">
        <f>A126297374F_Latest</f>
        <v>55.951999999999998</v>
      </c>
      <c r="AD176" s="47">
        <f>A126285710J_Latest</f>
        <v>60.055</v>
      </c>
    </row>
    <row r="177" spans="1:30" hidden="1">
      <c r="A177" s="45" t="s">
        <v>4289</v>
      </c>
      <c r="B177" s="46"/>
      <c r="C177" s="61">
        <v>63</v>
      </c>
      <c r="D177" s="47">
        <f>A126273702K_Latest</f>
        <v>8546.2270000000008</v>
      </c>
      <c r="E177" s="47">
        <f>A126297030A_Latest</f>
        <v>4278.8829999999998</v>
      </c>
      <c r="F177" s="47">
        <f>A126285366J_Latest</f>
        <v>4267.3450000000003</v>
      </c>
      <c r="G177" s="47">
        <f>A126274998A_Latest</f>
        <v>2737.0990000000002</v>
      </c>
      <c r="H177" s="47">
        <f>A126298326F_Latest</f>
        <v>1355.106</v>
      </c>
      <c r="I177" s="47">
        <f>A126286662V_Latest</f>
        <v>1381.9929999999999</v>
      </c>
      <c r="J177" s="47">
        <f>A126274134T_Latest</f>
        <v>2162.739</v>
      </c>
      <c r="K177" s="47">
        <f>A126297462F_Latest</f>
        <v>1106.8019999999999</v>
      </c>
      <c r="L177" s="47">
        <f>A126285798L_Latest</f>
        <v>1055.9369999999999</v>
      </c>
      <c r="M177" s="47">
        <f>A126275214K_Latest</f>
        <v>1730.126</v>
      </c>
      <c r="N177" s="47">
        <f>A126298542X_Latest</f>
        <v>852.30899999999997</v>
      </c>
      <c r="O177" s="47">
        <f>A126286878F_Latest</f>
        <v>877.81600000000003</v>
      </c>
      <c r="P177" s="47">
        <f>A126275430C_Latest</f>
        <v>573.38900000000001</v>
      </c>
      <c r="Q177" s="47">
        <f>A126298758K_Latest</f>
        <v>283.87299999999999</v>
      </c>
      <c r="R177" s="47">
        <f>A126287094A_Latest</f>
        <v>289.51600000000002</v>
      </c>
      <c r="S177" s="47">
        <f>A126274350K_Latest</f>
        <v>928.70600000000002</v>
      </c>
      <c r="T177" s="47">
        <f>A126297678T_Latest</f>
        <v>474.65</v>
      </c>
      <c r="U177" s="47">
        <f>A126286014W_Latest</f>
        <v>454.05599999999998</v>
      </c>
      <c r="V177" s="47">
        <f>A126274566W_Latest</f>
        <v>173.381</v>
      </c>
      <c r="W177" s="47">
        <f>A126297894K_Latest</f>
        <v>86.861000000000004</v>
      </c>
      <c r="X177" s="47">
        <f>A126286230R_Latest</f>
        <v>86.52</v>
      </c>
      <c r="Y177" s="47">
        <f>A126274782R_Latest</f>
        <v>81.731999999999999</v>
      </c>
      <c r="Z177" s="47">
        <f>A126298110V_Latest</f>
        <v>41.420999999999999</v>
      </c>
      <c r="AA177" s="47">
        <f>A126286446A_Latest</f>
        <v>40.311</v>
      </c>
      <c r="AB177" s="47">
        <f>A126273918W_Latest</f>
        <v>159.05600000000001</v>
      </c>
      <c r="AC177" s="47">
        <f>A126297246L_Latest</f>
        <v>77.861000000000004</v>
      </c>
      <c r="AD177" s="47">
        <f>A126285582A_Latest</f>
        <v>81.195999999999998</v>
      </c>
    </row>
    <row r="178" spans="1:30" hidden="1">
      <c r="A178" s="42" t="s">
        <v>4343</v>
      </c>
      <c r="B178" s="43"/>
      <c r="C178" s="61">
        <v>64</v>
      </c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  <c r="Y178" s="47"/>
      <c r="Z178" s="47"/>
      <c r="AA178" s="47"/>
      <c r="AB178" s="47"/>
      <c r="AC178" s="47"/>
      <c r="AD178" s="47"/>
    </row>
    <row r="179" spans="1:30" hidden="1">
      <c r="A179" s="45" t="s">
        <v>4344</v>
      </c>
      <c r="B179" s="46"/>
      <c r="C179" s="61">
        <v>65</v>
      </c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  <c r="Y179" s="47"/>
      <c r="Z179" s="47"/>
      <c r="AA179" s="47"/>
      <c r="AB179" s="47"/>
      <c r="AC179" s="47"/>
      <c r="AD179" s="47"/>
    </row>
    <row r="180" spans="1:30" hidden="1">
      <c r="A180" s="46"/>
      <c r="B180" s="46" t="s">
        <v>4345</v>
      </c>
      <c r="C180" s="61">
        <v>66</v>
      </c>
      <c r="D180" s="47">
        <f>A126273718C_Latest</f>
        <v>1144.7560000000001</v>
      </c>
      <c r="E180" s="47">
        <f>A126297046V_Latest</f>
        <v>769.82799999999997</v>
      </c>
      <c r="F180" s="47">
        <f>A126285382J_Latest</f>
        <v>374.92700000000002</v>
      </c>
      <c r="G180" s="47">
        <f>A126275014T_Latest</f>
        <v>385.916</v>
      </c>
      <c r="H180" s="47">
        <f>A126298342F_Latest</f>
        <v>262.35700000000003</v>
      </c>
      <c r="I180" s="47">
        <f>A126286678L_Latest</f>
        <v>123.559</v>
      </c>
      <c r="J180" s="47">
        <f>A126274150T_Latest</f>
        <v>294.76</v>
      </c>
      <c r="K180" s="47">
        <f>A126297478X_Latest</f>
        <v>193.13399999999999</v>
      </c>
      <c r="L180" s="47">
        <f>A126285814A_Latest</f>
        <v>101.626</v>
      </c>
      <c r="M180" s="47">
        <f>A126275230K_Latest</f>
        <v>231.04499999999999</v>
      </c>
      <c r="N180" s="47">
        <f>A126298558T_Latest</f>
        <v>154.39699999999999</v>
      </c>
      <c r="O180" s="47">
        <f>A126286894F_Latest</f>
        <v>76.649000000000001</v>
      </c>
      <c r="P180" s="47">
        <f>A126275446W_Latest</f>
        <v>68.712999999999994</v>
      </c>
      <c r="Q180" s="47">
        <f>A126298774K_Latest</f>
        <v>45.488</v>
      </c>
      <c r="R180" s="47">
        <f>A126287110R_Latest</f>
        <v>23.225000000000001</v>
      </c>
      <c r="S180" s="47">
        <f>A126274366C_Latest</f>
        <v>119.982</v>
      </c>
      <c r="T180" s="47">
        <f>A126297694T_Latest</f>
        <v>85.471999999999994</v>
      </c>
      <c r="U180" s="47">
        <f>A126286030W_Latest</f>
        <v>34.511000000000003</v>
      </c>
      <c r="V180" s="47">
        <f>A126274582W_Latest</f>
        <v>23.193000000000001</v>
      </c>
      <c r="W180" s="47">
        <f>A126297910X_Latest</f>
        <v>15.252000000000001</v>
      </c>
      <c r="X180" s="47">
        <f>A126286246J_Latest</f>
        <v>7.9409999999999998</v>
      </c>
      <c r="Y180" s="47">
        <f>A126274798J_Latest</f>
        <v>8.8490000000000002</v>
      </c>
      <c r="Z180" s="47">
        <f>A126298126L_Latest</f>
        <v>4.9880000000000004</v>
      </c>
      <c r="AA180" s="47">
        <f>A126286462A_Latest</f>
        <v>3.8610000000000002</v>
      </c>
      <c r="AB180" s="47">
        <f>A126273934W_Latest</f>
        <v>12.295999999999999</v>
      </c>
      <c r="AC180" s="47">
        <f>A126297262L_Latest</f>
        <v>8.7409999999999997</v>
      </c>
      <c r="AD180" s="47">
        <f>A126285598V_Latest</f>
        <v>3.5550000000000002</v>
      </c>
    </row>
    <row r="181" spans="1:30" hidden="1">
      <c r="A181" s="46"/>
      <c r="B181" s="46" t="s">
        <v>4346</v>
      </c>
      <c r="C181" s="61">
        <v>67</v>
      </c>
      <c r="D181" s="47">
        <f>A126273786F_Latest</f>
        <v>138.488</v>
      </c>
      <c r="E181" s="47">
        <f>A126297114K_Latest</f>
        <v>79.36</v>
      </c>
      <c r="F181" s="47">
        <f>A126285450X_Latest</f>
        <v>59.128</v>
      </c>
      <c r="G181" s="47">
        <f>A126275082V_Latest</f>
        <v>47.826000000000001</v>
      </c>
      <c r="H181" s="47">
        <f>A126298410W_Latest</f>
        <v>28.968</v>
      </c>
      <c r="I181" s="47">
        <f>A126286746C_Latest</f>
        <v>18.856999999999999</v>
      </c>
      <c r="J181" s="47">
        <f>A126274218A_Latest</f>
        <v>45.14</v>
      </c>
      <c r="K181" s="47">
        <f>A126297546R_Latest</f>
        <v>23.928999999999998</v>
      </c>
      <c r="L181" s="47">
        <f>A126285882C_Latest</f>
        <v>21.210999999999999</v>
      </c>
      <c r="M181" s="47">
        <f>A126275298F_Latest</f>
        <v>22.596</v>
      </c>
      <c r="N181" s="47">
        <f>A126298626J_Latest</f>
        <v>13.372999999999999</v>
      </c>
      <c r="O181" s="47">
        <f>A126286962W_Latest</f>
        <v>9.2230000000000008</v>
      </c>
      <c r="P181" s="47">
        <f>A126275514L_Latest</f>
        <v>6.5709999999999997</v>
      </c>
      <c r="Q181" s="47">
        <f>A126298842A_Latest</f>
        <v>2.585</v>
      </c>
      <c r="R181" s="47">
        <f>A126287178K_Latest</f>
        <v>3.9860000000000002</v>
      </c>
      <c r="S181" s="47">
        <f>A126274434V_Latest</f>
        <v>12.791</v>
      </c>
      <c r="T181" s="47">
        <f>A126297762J_Latest</f>
        <v>8.4290000000000003</v>
      </c>
      <c r="U181" s="47">
        <f>A126286098T_Latest</f>
        <v>4.3620000000000001</v>
      </c>
      <c r="V181" s="47">
        <f>A126274650L_Latest</f>
        <v>2.6389999999999998</v>
      </c>
      <c r="W181" s="47">
        <f>A126297978V_Latest</f>
        <v>1.266</v>
      </c>
      <c r="X181" s="47">
        <f>A126286314X_Latest</f>
        <v>1.373</v>
      </c>
      <c r="Y181" s="47">
        <f>A126274866X_Latest</f>
        <v>0.30199999999999999</v>
      </c>
      <c r="Z181" s="47">
        <f>A126298194R_Latest</f>
        <v>0.187</v>
      </c>
      <c r="AA181" s="47">
        <f>A126286530T_Latest</f>
        <v>0.115</v>
      </c>
      <c r="AB181" s="47">
        <f>A126274002R_Latest</f>
        <v>0.623</v>
      </c>
      <c r="AC181" s="47">
        <f>A126297330C_Latest</f>
        <v>0.623</v>
      </c>
      <c r="AD181" s="47">
        <f>A126285666K_Latest</f>
        <v>0</v>
      </c>
    </row>
    <row r="182" spans="1:30" hidden="1">
      <c r="A182" s="46"/>
      <c r="B182" s="50" t="s">
        <v>4323</v>
      </c>
      <c r="C182" s="61">
        <v>68</v>
      </c>
      <c r="D182" s="47">
        <f>A126273738L_Latest</f>
        <v>45.341999999999999</v>
      </c>
      <c r="E182" s="47">
        <f>A126297066C_Latest</f>
        <v>30.423999999999999</v>
      </c>
      <c r="F182" s="47">
        <f>A126285402F_Latest</f>
        <v>14.917999999999999</v>
      </c>
      <c r="G182" s="47">
        <f>A126275034A_Latest</f>
        <v>14.903</v>
      </c>
      <c r="H182" s="47">
        <f>A126298362R_Latest</f>
        <v>10.285</v>
      </c>
      <c r="I182" s="47">
        <f>A126286698W_Latest</f>
        <v>4.6180000000000003</v>
      </c>
      <c r="J182" s="47">
        <f>A126274170A_Latest</f>
        <v>14.138999999999999</v>
      </c>
      <c r="K182" s="47">
        <f>A126297498J_Latest</f>
        <v>9.6690000000000005</v>
      </c>
      <c r="L182" s="47">
        <f>A126285834K_Latest</f>
        <v>4.47</v>
      </c>
      <c r="M182" s="47">
        <f>A126275250V_Latest</f>
        <v>6.4989999999999997</v>
      </c>
      <c r="N182" s="47">
        <f>A126298578A_Latest</f>
        <v>3.907</v>
      </c>
      <c r="O182" s="47">
        <f>A126286914C_Latest</f>
        <v>2.5920000000000001</v>
      </c>
      <c r="P182" s="47">
        <f>A126275466F_Latest</f>
        <v>2.9380000000000002</v>
      </c>
      <c r="Q182" s="47">
        <f>A126298794V_Latest</f>
        <v>1.337</v>
      </c>
      <c r="R182" s="47">
        <f>A126287130X_Latest</f>
        <v>1.6020000000000001</v>
      </c>
      <c r="S182" s="47">
        <f>A126274386L_Latest</f>
        <v>6.048</v>
      </c>
      <c r="T182" s="47">
        <f>A126297714R_Latest</f>
        <v>4.5190000000000001</v>
      </c>
      <c r="U182" s="47">
        <f>A126286050F_Latest</f>
        <v>1.5289999999999999</v>
      </c>
      <c r="V182" s="47">
        <f>A126274602V_Latest</f>
        <v>0.42199999999999999</v>
      </c>
      <c r="W182" s="47">
        <f>A126297930J_Latest</f>
        <v>0.314</v>
      </c>
      <c r="X182" s="47">
        <f>A126286266T_Latest</f>
        <v>0.108</v>
      </c>
      <c r="Y182" s="47">
        <f>A126274818F_Latest</f>
        <v>0.187</v>
      </c>
      <c r="Z182" s="47">
        <f>A126298146W_Latest</f>
        <v>0.187</v>
      </c>
      <c r="AA182" s="47">
        <f>A126286482K_Latest</f>
        <v>0</v>
      </c>
      <c r="AB182" s="47">
        <f>A126273954F_Latest</f>
        <v>0.20599999999999999</v>
      </c>
      <c r="AC182" s="47">
        <f>A126297282W_Latest</f>
        <v>0.20599999999999999</v>
      </c>
      <c r="AD182" s="47">
        <f>A126285618T_Latest</f>
        <v>0</v>
      </c>
    </row>
    <row r="183" spans="1:30" hidden="1">
      <c r="A183" s="46"/>
      <c r="B183" s="50" t="s">
        <v>4324</v>
      </c>
      <c r="C183" s="61">
        <v>69</v>
      </c>
      <c r="D183" s="47">
        <f>A126273834L_Latest</f>
        <v>46.323</v>
      </c>
      <c r="E183" s="47">
        <f>A126297162C_Latest</f>
        <v>30.143999999999998</v>
      </c>
      <c r="F183" s="47">
        <f>A126285498K_Latest</f>
        <v>16.178999999999998</v>
      </c>
      <c r="G183" s="47">
        <f>A126275130A_Latest</f>
        <v>16.074000000000002</v>
      </c>
      <c r="H183" s="47">
        <f>A126298458J_Latest</f>
        <v>12.631</v>
      </c>
      <c r="I183" s="47">
        <f>A126286794W_Latest</f>
        <v>3.4430000000000001</v>
      </c>
      <c r="J183" s="47">
        <f>A126274266V_Latest</f>
        <v>15.461</v>
      </c>
      <c r="K183" s="47">
        <f>A126297594J_Latest</f>
        <v>9.2880000000000003</v>
      </c>
      <c r="L183" s="47">
        <f>A126285930K_Latest</f>
        <v>6.173</v>
      </c>
      <c r="M183" s="47">
        <f>A126275346L_Latest</f>
        <v>6.8689999999999998</v>
      </c>
      <c r="N183" s="47">
        <f>A126298674A_Latest</f>
        <v>4.2469999999999999</v>
      </c>
      <c r="O183" s="47">
        <f>A126287010F_Latest</f>
        <v>2.6219999999999999</v>
      </c>
      <c r="P183" s="47">
        <f>A126275562F_Latest</f>
        <v>1.7969999999999999</v>
      </c>
      <c r="Q183" s="47">
        <f>A126298890V_Latest</f>
        <v>0.58199999999999996</v>
      </c>
      <c r="R183" s="47">
        <f>A126287226T_Latest</f>
        <v>1.216</v>
      </c>
      <c r="S183" s="47">
        <f>A126274482L_Latest</f>
        <v>4.6790000000000003</v>
      </c>
      <c r="T183" s="47">
        <f>A126297810R_Latest</f>
        <v>2.5670000000000002</v>
      </c>
      <c r="U183" s="47">
        <f>A126286146X_Latest</f>
        <v>2.1120000000000001</v>
      </c>
      <c r="V183" s="47">
        <f>A126274698X_Latest</f>
        <v>1.1000000000000001</v>
      </c>
      <c r="W183" s="47">
        <f>A126298026C_Latest</f>
        <v>0.60299999999999998</v>
      </c>
      <c r="X183" s="47">
        <f>A126286362T_Latest</f>
        <v>0.497</v>
      </c>
      <c r="Y183" s="47">
        <f>A126274914F_Latest</f>
        <v>0.115</v>
      </c>
      <c r="Z183" s="47">
        <f>A126298242W_Latest</f>
        <v>0</v>
      </c>
      <c r="AA183" s="47">
        <f>A126286578C_Latest</f>
        <v>0.115</v>
      </c>
      <c r="AB183" s="47">
        <f>A126274050J_Latest</f>
        <v>0.22800000000000001</v>
      </c>
      <c r="AC183" s="47">
        <f>A126297378R_Latest</f>
        <v>0.22800000000000001</v>
      </c>
      <c r="AD183" s="47">
        <f>A126285714T_Latest</f>
        <v>0</v>
      </c>
    </row>
    <row r="184" spans="1:30" hidden="1">
      <c r="A184" s="46"/>
      <c r="B184" s="50" t="s">
        <v>4325</v>
      </c>
      <c r="C184" s="61">
        <v>70</v>
      </c>
      <c r="D184" s="47">
        <f>A126273838W_Latest</f>
        <v>46.823</v>
      </c>
      <c r="E184" s="47">
        <f>A126297166L_Latest</f>
        <v>18.791</v>
      </c>
      <c r="F184" s="47">
        <f>A126285502R_Latest</f>
        <v>28.032</v>
      </c>
      <c r="G184" s="47">
        <f>A126275134K_Latest</f>
        <v>16.849</v>
      </c>
      <c r="H184" s="47">
        <f>A126298462X_Latest</f>
        <v>6.0529999999999999</v>
      </c>
      <c r="I184" s="47">
        <f>A126286798F_Latest</f>
        <v>10.795999999999999</v>
      </c>
      <c r="J184" s="47">
        <f>A126274270K_Latest</f>
        <v>15.54</v>
      </c>
      <c r="K184" s="47">
        <f>A126297598T_Latest</f>
        <v>4.9720000000000004</v>
      </c>
      <c r="L184" s="47">
        <f>A126285934V_Latest</f>
        <v>10.568</v>
      </c>
      <c r="M184" s="47">
        <f>A126275350C_Latest</f>
        <v>9.2279999999999998</v>
      </c>
      <c r="N184" s="47">
        <f>A126298678K_Latest</f>
        <v>5.2190000000000003</v>
      </c>
      <c r="O184" s="47">
        <f>A126287014R_Latest</f>
        <v>4.0090000000000003</v>
      </c>
      <c r="P184" s="47">
        <f>A126275566R_Latest</f>
        <v>1.8360000000000001</v>
      </c>
      <c r="Q184" s="47">
        <f>A126298894C_Latest</f>
        <v>0.66700000000000004</v>
      </c>
      <c r="R184" s="47">
        <f>A126287230J_Latest</f>
        <v>1.1679999999999999</v>
      </c>
      <c r="S184" s="47">
        <f>A126274486W_Latest</f>
        <v>2.0640000000000001</v>
      </c>
      <c r="T184" s="47">
        <f>A126297814X_Latest</f>
        <v>1.343</v>
      </c>
      <c r="U184" s="47">
        <f>A126286150R_Latest</f>
        <v>0.72099999999999997</v>
      </c>
      <c r="V184" s="47">
        <f>A126274702C_Latest</f>
        <v>1.117</v>
      </c>
      <c r="W184" s="47">
        <f>A126298030V_Latest</f>
        <v>0.34899999999999998</v>
      </c>
      <c r="X184" s="47">
        <f>A126286366A_Latest</f>
        <v>0.76800000000000002</v>
      </c>
      <c r="Y184" s="47">
        <f>A126274918R_Latest</f>
        <v>0</v>
      </c>
      <c r="Z184" s="47">
        <f>A126298246F_Latest</f>
        <v>0</v>
      </c>
      <c r="AA184" s="47">
        <f>A126286582V_Latest</f>
        <v>0</v>
      </c>
      <c r="AB184" s="47">
        <f>A126274054T_Latest</f>
        <v>0.189</v>
      </c>
      <c r="AC184" s="47">
        <f>A126297382F_Latest</f>
        <v>0.189</v>
      </c>
      <c r="AD184" s="47">
        <f>A126285718A_Latest</f>
        <v>0</v>
      </c>
    </row>
    <row r="185" spans="1:30" hidden="1">
      <c r="A185" s="46"/>
      <c r="B185" s="46" t="s">
        <v>4347</v>
      </c>
      <c r="C185" s="61">
        <v>71</v>
      </c>
      <c r="D185" s="47">
        <f>A126273754L_Latest</f>
        <v>119.688</v>
      </c>
      <c r="E185" s="47">
        <f>A126297082C_Latest</f>
        <v>67.093999999999994</v>
      </c>
      <c r="F185" s="47">
        <f>A126285418X_Latest</f>
        <v>52.594000000000001</v>
      </c>
      <c r="G185" s="47">
        <f>A126275050A_Latest</f>
        <v>36.533999999999999</v>
      </c>
      <c r="H185" s="47">
        <f>A126298378J_Latest</f>
        <v>23.481000000000002</v>
      </c>
      <c r="I185" s="47">
        <f>A126286714K_Latest</f>
        <v>13.054</v>
      </c>
      <c r="J185" s="47">
        <f>A126274186V_Latest</f>
        <v>41.95</v>
      </c>
      <c r="K185" s="47">
        <f>A126297514W_Latest</f>
        <v>22.983000000000001</v>
      </c>
      <c r="L185" s="47">
        <f>A126285850K_Latest</f>
        <v>18.966999999999999</v>
      </c>
      <c r="M185" s="47">
        <f>A126275266L_Latest</f>
        <v>15.47</v>
      </c>
      <c r="N185" s="47">
        <f>A126298594A_Latest</f>
        <v>7.58</v>
      </c>
      <c r="O185" s="47">
        <f>A126286930C_Latest</f>
        <v>7.89</v>
      </c>
      <c r="P185" s="47">
        <f>A126275482F_Latest</f>
        <v>7.5449999999999999</v>
      </c>
      <c r="Q185" s="47">
        <f>A126298810J_Latest</f>
        <v>4.7670000000000003</v>
      </c>
      <c r="R185" s="47">
        <f>A126287146T_Latest</f>
        <v>2.778</v>
      </c>
      <c r="S185" s="47">
        <f>A126274402A_Latest</f>
        <v>13.646000000000001</v>
      </c>
      <c r="T185" s="47">
        <f>A126297730R_Latest</f>
        <v>6.0640000000000001</v>
      </c>
      <c r="U185" s="47">
        <f>A126286066X_Latest</f>
        <v>7.5819999999999999</v>
      </c>
      <c r="V185" s="47">
        <f>A126274618L_Latest</f>
        <v>2.6179999999999999</v>
      </c>
      <c r="W185" s="47">
        <f>A126297946A_Latest</f>
        <v>1.244</v>
      </c>
      <c r="X185" s="47">
        <f>A126286282T_Latest</f>
        <v>1.3740000000000001</v>
      </c>
      <c r="Y185" s="47">
        <f>A126274834F_Latest</f>
        <v>0.95099999999999996</v>
      </c>
      <c r="Z185" s="47">
        <f>A126298162W_Latest</f>
        <v>0.52100000000000002</v>
      </c>
      <c r="AA185" s="47">
        <f>A126286498C_Latest</f>
        <v>0.43</v>
      </c>
      <c r="AB185" s="47">
        <f>A126273970F_Latest</f>
        <v>0.97299999999999998</v>
      </c>
      <c r="AC185" s="47">
        <f>A126297298R_Latest</f>
        <v>0.45300000000000001</v>
      </c>
      <c r="AD185" s="47">
        <f>A126285634T_Latest</f>
        <v>0.51900000000000002</v>
      </c>
    </row>
    <row r="186" spans="1:30" hidden="1">
      <c r="A186" s="46"/>
      <c r="B186" s="50" t="s">
        <v>4327</v>
      </c>
      <c r="C186" s="61">
        <v>72</v>
      </c>
      <c r="D186" s="47">
        <f>A126273722V_Latest</f>
        <v>43.838000000000001</v>
      </c>
      <c r="E186" s="47">
        <f>A126297050K_Latest</f>
        <v>31.405999999999999</v>
      </c>
      <c r="F186" s="47">
        <f>A126285386T_Latest</f>
        <v>12.432</v>
      </c>
      <c r="G186" s="47">
        <f>A126275018A_Latest</f>
        <v>16.064</v>
      </c>
      <c r="H186" s="47">
        <f>A126298346R_Latest</f>
        <v>10.433999999999999</v>
      </c>
      <c r="I186" s="47">
        <f>A126286682C_Latest</f>
        <v>5.6289999999999996</v>
      </c>
      <c r="J186" s="47">
        <f>A126274154A_Latest</f>
        <v>13.787000000000001</v>
      </c>
      <c r="K186" s="47">
        <f>A126297482R_Latest</f>
        <v>11.324</v>
      </c>
      <c r="L186" s="47">
        <f>A126285818K_Latest</f>
        <v>2.4630000000000001</v>
      </c>
      <c r="M186" s="47">
        <f>A126275234V_Latest</f>
        <v>5.9770000000000003</v>
      </c>
      <c r="N186" s="47">
        <f>A126298562J_Latest</f>
        <v>4.032</v>
      </c>
      <c r="O186" s="47">
        <f>A126286898R_Latest</f>
        <v>1.9450000000000001</v>
      </c>
      <c r="P186" s="47">
        <f>A126275450L_Latest</f>
        <v>3.28</v>
      </c>
      <c r="Q186" s="47">
        <f>A126298778V_Latest</f>
        <v>3.28</v>
      </c>
      <c r="R186" s="47">
        <f>A126287114X_Latest</f>
        <v>0</v>
      </c>
      <c r="S186" s="47">
        <f>A126274370V_Latest</f>
        <v>3.5419999999999998</v>
      </c>
      <c r="T186" s="47">
        <f>A126297698A_Latest</f>
        <v>1.6830000000000001</v>
      </c>
      <c r="U186" s="47">
        <f>A126286034F_Latest</f>
        <v>1.86</v>
      </c>
      <c r="V186" s="47">
        <f>A126274586F_Latest</f>
        <v>0.16200000000000001</v>
      </c>
      <c r="W186" s="47">
        <f>A126297914J_Latest</f>
        <v>7.8E-2</v>
      </c>
      <c r="X186" s="47">
        <f>A126286250X_Latest</f>
        <v>8.4000000000000005E-2</v>
      </c>
      <c r="Y186" s="47">
        <f>A126274802L_Latest</f>
        <v>0.67200000000000004</v>
      </c>
      <c r="Z186" s="47">
        <f>A126298130C_Latest</f>
        <v>0.33500000000000002</v>
      </c>
      <c r="AA186" s="47">
        <f>A126286466K_Latest</f>
        <v>0.33700000000000002</v>
      </c>
      <c r="AB186" s="47">
        <f>A126273938F_Latest</f>
        <v>0.35399999999999998</v>
      </c>
      <c r="AC186" s="47">
        <f>A126297266W_Latest</f>
        <v>0.24099999999999999</v>
      </c>
      <c r="AD186" s="47">
        <f>A126285602X_Latest</f>
        <v>0.114</v>
      </c>
    </row>
    <row r="187" spans="1:30" hidden="1">
      <c r="A187" s="46"/>
      <c r="B187" s="50" t="s">
        <v>4328</v>
      </c>
      <c r="C187" s="61">
        <v>73</v>
      </c>
      <c r="D187" s="47">
        <f>A126273906L_Latest</f>
        <v>37.164999999999999</v>
      </c>
      <c r="E187" s="47">
        <f>A126297234C_Latest</f>
        <v>21.878</v>
      </c>
      <c r="F187" s="47">
        <f>A126285570T_Latest</f>
        <v>15.287000000000001</v>
      </c>
      <c r="G187" s="47">
        <f>A126275202A_Latest</f>
        <v>11.96</v>
      </c>
      <c r="H187" s="47">
        <f>A126298530R_Latest</f>
        <v>9.2349999999999994</v>
      </c>
      <c r="I187" s="47">
        <f>A126286866W_Latest</f>
        <v>2.7250000000000001</v>
      </c>
      <c r="J187" s="47">
        <f>A126274338V_Latest</f>
        <v>11.981999999999999</v>
      </c>
      <c r="K187" s="47">
        <f>A126297666J_Latest</f>
        <v>6.5750000000000002</v>
      </c>
      <c r="L187" s="47">
        <f>A126286002L_Latest</f>
        <v>5.407</v>
      </c>
      <c r="M187" s="47">
        <f>A126275418L_Latest</f>
        <v>4.45</v>
      </c>
      <c r="N187" s="47">
        <f>A126298746A_Latest</f>
        <v>2.3519999999999999</v>
      </c>
      <c r="O187" s="47">
        <f>A126287082T_Latest</f>
        <v>2.0979999999999999</v>
      </c>
      <c r="P187" s="47">
        <f>A126275634F_Latest</f>
        <v>1.9450000000000001</v>
      </c>
      <c r="Q187" s="47">
        <f>A126298962V_Latest</f>
        <v>0.81499999999999995</v>
      </c>
      <c r="R187" s="47">
        <f>A126287298C_Latest</f>
        <v>1.129</v>
      </c>
      <c r="S187" s="47">
        <f>A126274554L_Latest</f>
        <v>5.0019999999999998</v>
      </c>
      <c r="T187" s="47">
        <f>A126297882A_Latest</f>
        <v>1.9039999999999999</v>
      </c>
      <c r="U187" s="47">
        <f>A126286218X_Latest</f>
        <v>3.0979999999999999</v>
      </c>
      <c r="V187" s="47">
        <f>A126274770F_Latest</f>
        <v>1.302</v>
      </c>
      <c r="W187" s="47">
        <f>A126298098R_Latest</f>
        <v>0.78500000000000003</v>
      </c>
      <c r="X187" s="47">
        <f>A126286434T_Latest</f>
        <v>0.51700000000000002</v>
      </c>
      <c r="Y187" s="47">
        <f>A126274986T_Latest</f>
        <v>9.2999999999999999E-2</v>
      </c>
      <c r="Z187" s="47">
        <f>A126298314W_Latest</f>
        <v>0</v>
      </c>
      <c r="AA187" s="47">
        <f>A126286650K_Latest</f>
        <v>9.2999999999999999E-2</v>
      </c>
      <c r="AB187" s="47">
        <f>A126274122J_Latest</f>
        <v>0.432</v>
      </c>
      <c r="AC187" s="47">
        <f>A126297450W_Latest</f>
        <v>0.21299999999999999</v>
      </c>
      <c r="AD187" s="47">
        <f>A126285786C_Latest</f>
        <v>0.219</v>
      </c>
    </row>
    <row r="188" spans="1:30" hidden="1">
      <c r="A188" s="46"/>
      <c r="B188" s="50" t="s">
        <v>4329</v>
      </c>
      <c r="C188" s="61">
        <v>74</v>
      </c>
      <c r="D188" s="47">
        <f>A126273790W_Latest</f>
        <v>38.685000000000002</v>
      </c>
      <c r="E188" s="47">
        <f>A126297118V_Latest</f>
        <v>13.808999999999999</v>
      </c>
      <c r="F188" s="47">
        <f>A126285454J_Latest</f>
        <v>24.875</v>
      </c>
      <c r="G188" s="47">
        <f>A126275086C_Latest</f>
        <v>8.51</v>
      </c>
      <c r="H188" s="47">
        <f>A126298414F_Latest</f>
        <v>3.8119999999999998</v>
      </c>
      <c r="I188" s="47">
        <f>A126286750V_Latest</f>
        <v>4.6989999999999998</v>
      </c>
      <c r="J188" s="47">
        <f>A126274222T_Latest</f>
        <v>16.181000000000001</v>
      </c>
      <c r="K188" s="47">
        <f>A126297550F_Latest</f>
        <v>5.0839999999999996</v>
      </c>
      <c r="L188" s="47">
        <f>A126285886L_Latest</f>
        <v>11.097</v>
      </c>
      <c r="M188" s="47">
        <f>A126275302K_Latest</f>
        <v>5.0439999999999996</v>
      </c>
      <c r="N188" s="47">
        <f>A126298630X_Latest</f>
        <v>1.1970000000000001</v>
      </c>
      <c r="O188" s="47">
        <f>A126286966F_Latest</f>
        <v>3.847</v>
      </c>
      <c r="P188" s="47">
        <f>A126275518W_Latest</f>
        <v>2.3210000000000002</v>
      </c>
      <c r="Q188" s="47">
        <f>A126298846K_Latest</f>
        <v>0.67200000000000004</v>
      </c>
      <c r="R188" s="47">
        <f>A126287182A_Latest</f>
        <v>1.649</v>
      </c>
      <c r="S188" s="47">
        <f>A126274438C_Latest</f>
        <v>5.1020000000000003</v>
      </c>
      <c r="T188" s="47">
        <f>A126297766T_Latest</f>
        <v>2.4780000000000002</v>
      </c>
      <c r="U188" s="47">
        <f>A126286102W_Latest</f>
        <v>2.6240000000000001</v>
      </c>
      <c r="V188" s="47">
        <f>A126274654W_Latest</f>
        <v>1.155</v>
      </c>
      <c r="W188" s="47">
        <f>A126297982K_Latest</f>
        <v>0.38200000000000001</v>
      </c>
      <c r="X188" s="47">
        <f>A126286318J_Latest</f>
        <v>0.77300000000000002</v>
      </c>
      <c r="Y188" s="47">
        <f>A126274870R_Latest</f>
        <v>0.185</v>
      </c>
      <c r="Z188" s="47">
        <f>A126298198X_Latest</f>
        <v>0.185</v>
      </c>
      <c r="AA188" s="47">
        <f>A126286534A_Latest</f>
        <v>0</v>
      </c>
      <c r="AB188" s="47">
        <f>A126274006X_Latest</f>
        <v>0.186</v>
      </c>
      <c r="AC188" s="47">
        <f>A126297334L_Latest</f>
        <v>0</v>
      </c>
      <c r="AD188" s="47">
        <f>A126285670A_Latest</f>
        <v>0.186</v>
      </c>
    </row>
    <row r="189" spans="1:30" hidden="1">
      <c r="A189" s="46"/>
      <c r="B189" s="46" t="s">
        <v>4330</v>
      </c>
      <c r="C189" s="61">
        <v>75</v>
      </c>
      <c r="D189" s="47">
        <f>A126273862W_Latest</f>
        <v>583.62400000000002</v>
      </c>
      <c r="E189" s="47">
        <f>A126297190L_Latest</f>
        <v>382.49200000000002</v>
      </c>
      <c r="F189" s="47">
        <f>A126285526J_Latest</f>
        <v>201.131</v>
      </c>
      <c r="G189" s="47">
        <f>A126275158C_Latest</f>
        <v>187.8</v>
      </c>
      <c r="H189" s="47">
        <f>A126298486T_Latest</f>
        <v>121.911</v>
      </c>
      <c r="I189" s="47">
        <f>A126286822V_Latest</f>
        <v>65.89</v>
      </c>
      <c r="J189" s="47">
        <f>A126274294C_Latest</f>
        <v>158.666</v>
      </c>
      <c r="K189" s="47">
        <f>A126297622F_Latest</f>
        <v>104.197</v>
      </c>
      <c r="L189" s="47">
        <f>A126285958L_Latest</f>
        <v>54.469000000000001</v>
      </c>
      <c r="M189" s="47">
        <f>A126275374W_Latest</f>
        <v>107.658</v>
      </c>
      <c r="N189" s="47">
        <f>A126298702X_Latest</f>
        <v>69.536000000000001</v>
      </c>
      <c r="O189" s="47">
        <f>A126287038J_Latest</f>
        <v>38.122</v>
      </c>
      <c r="P189" s="47">
        <f>A126275590R_Latest</f>
        <v>45.512999999999998</v>
      </c>
      <c r="Q189" s="47">
        <f>A126298918K_Latest</f>
        <v>31.675000000000001</v>
      </c>
      <c r="R189" s="47">
        <f>A126287254A_Latest</f>
        <v>13.839</v>
      </c>
      <c r="S189" s="47">
        <f>A126274510K_Latest</f>
        <v>63.856000000000002</v>
      </c>
      <c r="T189" s="47">
        <f>A126297838T_Latest</f>
        <v>41.835999999999999</v>
      </c>
      <c r="U189" s="47">
        <f>A126286174J_Latest</f>
        <v>22.021000000000001</v>
      </c>
      <c r="V189" s="47">
        <f>A126274726W_Latest</f>
        <v>11.605</v>
      </c>
      <c r="W189" s="47">
        <f>A126298054L_Latest</f>
        <v>7.76</v>
      </c>
      <c r="X189" s="47">
        <f>A126286390A_Latest</f>
        <v>3.8450000000000002</v>
      </c>
      <c r="Y189" s="47">
        <f>A126274942R_Latest</f>
        <v>2.99</v>
      </c>
      <c r="Z189" s="47">
        <f>A126298270F_Latest</f>
        <v>2.12</v>
      </c>
      <c r="AA189" s="47">
        <f>A126286606A_Latest</f>
        <v>0.87</v>
      </c>
      <c r="AB189" s="47">
        <f>A126274078K_Latest</f>
        <v>5.5359999999999996</v>
      </c>
      <c r="AC189" s="47">
        <f>A126297406L_Latest</f>
        <v>3.4590000000000001</v>
      </c>
      <c r="AD189" s="47">
        <f>A126285742A_Latest</f>
        <v>2.0760000000000001</v>
      </c>
    </row>
    <row r="190" spans="1:30" hidden="1">
      <c r="A190" s="52" t="s">
        <v>4289</v>
      </c>
      <c r="B190" s="53"/>
      <c r="C190" s="61">
        <v>76</v>
      </c>
      <c r="D190" s="47">
        <f>A126273902C_Latest</f>
        <v>1986.5550000000001</v>
      </c>
      <c r="E190" s="47">
        <f>A126297230V_Latest</f>
        <v>1298.7739999999999</v>
      </c>
      <c r="F190" s="47">
        <f>A126285566A_Latest</f>
        <v>687.78099999999995</v>
      </c>
      <c r="G190" s="47">
        <f>A126275198W_Latest</f>
        <v>658.07600000000002</v>
      </c>
      <c r="H190" s="47">
        <f>A126298526X_Latest</f>
        <v>436.71699999999998</v>
      </c>
      <c r="I190" s="47">
        <f>A126286862L_Latest</f>
        <v>221.36</v>
      </c>
      <c r="J190" s="47">
        <f>A126274334K_Latest</f>
        <v>540.51599999999996</v>
      </c>
      <c r="K190" s="47">
        <f>A126297662X_Latest</f>
        <v>344.24299999999999</v>
      </c>
      <c r="L190" s="47">
        <f>A126285998F_Latest</f>
        <v>196.273</v>
      </c>
      <c r="M190" s="47">
        <f>A126275414C_Latest</f>
        <v>376.76900000000001</v>
      </c>
      <c r="N190" s="47">
        <f>A126298742T_Latest</f>
        <v>244.886</v>
      </c>
      <c r="O190" s="47">
        <f>A126287078A_Latest</f>
        <v>131.88300000000001</v>
      </c>
      <c r="P190" s="47">
        <f>A126275630W_Latest</f>
        <v>128.34200000000001</v>
      </c>
      <c r="Q190" s="47">
        <f>A126298958C_Latest</f>
        <v>84.515000000000001</v>
      </c>
      <c r="R190" s="47">
        <f>A126287294V_Latest</f>
        <v>43.828000000000003</v>
      </c>
      <c r="S190" s="47">
        <f>A126274550C_Latest</f>
        <v>210.27600000000001</v>
      </c>
      <c r="T190" s="47">
        <f>A126297878K_Latest</f>
        <v>141.80000000000001</v>
      </c>
      <c r="U190" s="47">
        <f>A126286214R_Latest</f>
        <v>68.475999999999999</v>
      </c>
      <c r="V190" s="47">
        <f>A126274766R_Latest</f>
        <v>40.055999999999997</v>
      </c>
      <c r="W190" s="47">
        <f>A126298094F_Latest</f>
        <v>25.521999999999998</v>
      </c>
      <c r="X190" s="47">
        <f>A126286430J_Latest</f>
        <v>14.532999999999999</v>
      </c>
      <c r="Y190" s="47">
        <f>A126274982J_Latest</f>
        <v>13.092000000000001</v>
      </c>
      <c r="Z190" s="47">
        <f>A126298310L_Latest</f>
        <v>7.8150000000000004</v>
      </c>
      <c r="AA190" s="47">
        <f>A126286646V_Latest</f>
        <v>5.2770000000000001</v>
      </c>
      <c r="AB190" s="47">
        <f>A126274118T_Latest</f>
        <v>19.427</v>
      </c>
      <c r="AC190" s="47">
        <f>A126297446F_Latest</f>
        <v>13.276999999999999</v>
      </c>
      <c r="AD190" s="47">
        <f>A126285782V_Latest</f>
        <v>6.1509999999999998</v>
      </c>
    </row>
    <row r="191" spans="1:30" hidden="1">
      <c r="A191" s="54"/>
      <c r="B191" s="55"/>
      <c r="C191" s="55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60"/>
    </row>
    <row r="192" spans="1:30" hidden="1">
      <c r="A192" s="54"/>
      <c r="B192" s="55"/>
      <c r="C192" s="55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60"/>
    </row>
    <row r="193" spans="1:30" hidden="1">
      <c r="A193" s="54"/>
      <c r="B193" s="55"/>
      <c r="C193" s="55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</row>
    <row r="194" spans="1:30" hidden="1">
      <c r="A194" s="59"/>
      <c r="B194" s="58"/>
      <c r="C194" s="58"/>
      <c r="D194" s="61">
        <v>1</v>
      </c>
      <c r="E194" s="61">
        <v>2</v>
      </c>
      <c r="F194" s="61">
        <v>3</v>
      </c>
      <c r="G194" s="61">
        <v>4</v>
      </c>
      <c r="H194" s="61">
        <v>5</v>
      </c>
      <c r="I194" s="61">
        <v>6</v>
      </c>
      <c r="J194" s="61">
        <v>7</v>
      </c>
      <c r="K194" s="61">
        <v>8</v>
      </c>
      <c r="L194" s="61">
        <v>9</v>
      </c>
      <c r="M194" s="61">
        <v>10</v>
      </c>
      <c r="N194" s="61">
        <v>11</v>
      </c>
      <c r="O194" s="61">
        <v>12</v>
      </c>
      <c r="P194" s="61">
        <v>13</v>
      </c>
      <c r="Q194" s="61">
        <v>14</v>
      </c>
      <c r="R194" s="61">
        <v>15</v>
      </c>
      <c r="S194" s="61">
        <v>16</v>
      </c>
      <c r="T194" s="61">
        <v>17</v>
      </c>
      <c r="U194" s="61">
        <v>18</v>
      </c>
      <c r="V194" s="61">
        <v>19</v>
      </c>
      <c r="W194" s="61">
        <v>20</v>
      </c>
      <c r="X194" s="61">
        <v>21</v>
      </c>
      <c r="Y194" s="61">
        <v>22</v>
      </c>
      <c r="Z194" s="61">
        <v>23</v>
      </c>
      <c r="AA194" s="61">
        <v>24</v>
      </c>
      <c r="AB194" s="61">
        <v>25</v>
      </c>
      <c r="AC194" s="61">
        <v>26</v>
      </c>
      <c r="AD194" s="61">
        <v>27</v>
      </c>
    </row>
    <row r="195" spans="1:30" hidden="1">
      <c r="A195" s="37"/>
      <c r="B195" s="37"/>
      <c r="C195" s="37"/>
      <c r="D195" s="72" t="s">
        <v>4366</v>
      </c>
      <c r="E195" s="72"/>
      <c r="F195" s="72"/>
      <c r="G195" s="72" t="s">
        <v>4367</v>
      </c>
      <c r="H195" s="72"/>
      <c r="I195" s="72"/>
      <c r="J195" s="72" t="s">
        <v>4368</v>
      </c>
      <c r="K195" s="72"/>
      <c r="L195" s="72"/>
      <c r="M195" s="72" t="s">
        <v>4369</v>
      </c>
      <c r="N195" s="72"/>
      <c r="O195" s="72"/>
      <c r="P195" s="72" t="s">
        <v>4370</v>
      </c>
      <c r="Q195" s="72"/>
      <c r="R195" s="72"/>
      <c r="S195" s="72" t="s">
        <v>4371</v>
      </c>
      <c r="T195" s="72"/>
      <c r="U195" s="72"/>
      <c r="V195" s="72" t="s">
        <v>4363</v>
      </c>
      <c r="W195" s="72"/>
      <c r="X195" s="72"/>
      <c r="Y195" s="72" t="s">
        <v>4364</v>
      </c>
      <c r="Z195" s="72"/>
      <c r="AA195" s="72"/>
      <c r="AB195" s="72" t="s">
        <v>4365</v>
      </c>
      <c r="AC195" s="72"/>
      <c r="AD195" s="72"/>
    </row>
    <row r="196" spans="1:30" hidden="1">
      <c r="A196" s="37"/>
      <c r="B196" s="37"/>
      <c r="C196" s="37"/>
      <c r="D196" s="38" t="s">
        <v>4281</v>
      </c>
      <c r="E196" s="38" t="s">
        <v>4282</v>
      </c>
      <c r="F196" s="38" t="s">
        <v>4283</v>
      </c>
      <c r="G196" s="38" t="s">
        <v>4281</v>
      </c>
      <c r="H196" s="38" t="s">
        <v>4282</v>
      </c>
      <c r="I196" s="38" t="s">
        <v>4283</v>
      </c>
      <c r="J196" s="38" t="s">
        <v>4281</v>
      </c>
      <c r="K196" s="38" t="s">
        <v>4282</v>
      </c>
      <c r="L196" s="38" t="s">
        <v>4283</v>
      </c>
      <c r="M196" s="38" t="s">
        <v>4281</v>
      </c>
      <c r="N196" s="38" t="s">
        <v>4282</v>
      </c>
      <c r="O196" s="38" t="s">
        <v>4283</v>
      </c>
      <c r="P196" s="38" t="s">
        <v>4281</v>
      </c>
      <c r="Q196" s="38" t="s">
        <v>4282</v>
      </c>
      <c r="R196" s="38" t="s">
        <v>4283</v>
      </c>
      <c r="S196" s="38" t="s">
        <v>4281</v>
      </c>
      <c r="T196" s="38" t="s">
        <v>4282</v>
      </c>
      <c r="U196" s="38" t="s">
        <v>4283</v>
      </c>
      <c r="V196" s="38" t="s">
        <v>4281</v>
      </c>
      <c r="W196" s="38" t="s">
        <v>4282</v>
      </c>
      <c r="X196" s="38" t="s">
        <v>4283</v>
      </c>
      <c r="Y196" s="38" t="s">
        <v>4281</v>
      </c>
      <c r="Z196" s="38" t="s">
        <v>4282</v>
      </c>
      <c r="AA196" s="38" t="s">
        <v>4283</v>
      </c>
      <c r="AB196" s="38" t="s">
        <v>4281</v>
      </c>
      <c r="AC196" s="38" t="s">
        <v>4282</v>
      </c>
      <c r="AD196" s="38" t="s">
        <v>4283</v>
      </c>
    </row>
    <row r="197" spans="1:30" hidden="1">
      <c r="A197" s="42" t="s">
        <v>4285</v>
      </c>
      <c r="B197" s="43"/>
      <c r="C197" s="37"/>
      <c r="D197" s="41" t="s">
        <v>4284</v>
      </c>
      <c r="E197" s="41" t="s">
        <v>4284</v>
      </c>
      <c r="F197" s="41" t="s">
        <v>4284</v>
      </c>
      <c r="G197" s="41" t="s">
        <v>4284</v>
      </c>
      <c r="H197" s="41" t="s">
        <v>4284</v>
      </c>
      <c r="I197" s="41" t="s">
        <v>4284</v>
      </c>
      <c r="J197" s="41" t="s">
        <v>4284</v>
      </c>
      <c r="K197" s="41" t="s">
        <v>4284</v>
      </c>
      <c r="L197" s="41" t="s">
        <v>4284</v>
      </c>
      <c r="M197" s="41" t="s">
        <v>4284</v>
      </c>
      <c r="N197" s="41" t="s">
        <v>4284</v>
      </c>
      <c r="O197" s="41" t="s">
        <v>4284</v>
      </c>
      <c r="P197" s="41" t="s">
        <v>4284</v>
      </c>
      <c r="Q197" s="41" t="s">
        <v>4284</v>
      </c>
      <c r="R197" s="41" t="s">
        <v>4284</v>
      </c>
      <c r="S197" s="41" t="s">
        <v>4284</v>
      </c>
      <c r="T197" s="41" t="s">
        <v>4284</v>
      </c>
      <c r="U197" s="41" t="s">
        <v>4284</v>
      </c>
      <c r="V197" s="41" t="s">
        <v>4284</v>
      </c>
      <c r="W197" s="41" t="s">
        <v>4284</v>
      </c>
      <c r="X197" s="41" t="s">
        <v>4284</v>
      </c>
      <c r="Y197" s="41" t="s">
        <v>4284</v>
      </c>
      <c r="Z197" s="41" t="s">
        <v>4284</v>
      </c>
      <c r="AA197" s="41" t="s">
        <v>4284</v>
      </c>
      <c r="AB197" s="41" t="s">
        <v>4284</v>
      </c>
      <c r="AC197" s="41" t="s">
        <v>4284</v>
      </c>
      <c r="AD197" s="41" t="s">
        <v>4284</v>
      </c>
    </row>
    <row r="198" spans="1:30" hidden="1">
      <c r="A198" s="45" t="s">
        <v>4286</v>
      </c>
      <c r="B198" s="46"/>
      <c r="C198" s="65"/>
      <c r="D198" s="41"/>
      <c r="E198" s="41"/>
      <c r="F198" s="41"/>
      <c r="G198" s="44"/>
      <c r="H198" s="66"/>
      <c r="I198" s="66"/>
    </row>
    <row r="199" spans="1:30" hidden="1">
      <c r="A199" s="46"/>
      <c r="B199" s="46" t="s">
        <v>4287</v>
      </c>
      <c r="C199" s="61">
        <v>1</v>
      </c>
      <c r="D199" s="19" t="s">
        <v>244</v>
      </c>
      <c r="E199" s="19" t="s">
        <v>245</v>
      </c>
      <c r="F199" s="19" t="s">
        <v>246</v>
      </c>
      <c r="G199" s="19" t="s">
        <v>1861</v>
      </c>
      <c r="H199" s="19" t="s">
        <v>1862</v>
      </c>
      <c r="I199" s="19" t="s">
        <v>1863</v>
      </c>
      <c r="J199" s="19" t="s">
        <v>2252</v>
      </c>
      <c r="K199" s="19" t="s">
        <v>2253</v>
      </c>
      <c r="L199" s="19" t="s">
        <v>2254</v>
      </c>
      <c r="M199" s="19" t="s">
        <v>2622</v>
      </c>
      <c r="N199" s="19" t="s">
        <v>2623</v>
      </c>
      <c r="O199" s="19" t="s">
        <v>2624</v>
      </c>
      <c r="P199" s="19" t="s">
        <v>2784</v>
      </c>
      <c r="Q199" s="19" t="s">
        <v>2785</v>
      </c>
      <c r="R199" s="19" t="s">
        <v>2786</v>
      </c>
      <c r="S199" s="19" t="s">
        <v>3175</v>
      </c>
      <c r="T199" s="19" t="s">
        <v>3176</v>
      </c>
      <c r="U199" s="19" t="s">
        <v>3177</v>
      </c>
      <c r="V199" s="19" t="s">
        <v>3545</v>
      </c>
      <c r="W199" s="19" t="s">
        <v>3546</v>
      </c>
      <c r="X199" s="19" t="s">
        <v>3547</v>
      </c>
      <c r="Y199" s="19" t="s">
        <v>3707</v>
      </c>
      <c r="Z199" s="19" t="s">
        <v>3708</v>
      </c>
      <c r="AA199" s="19" t="s">
        <v>3709</v>
      </c>
      <c r="AB199" s="19" t="s">
        <v>4092</v>
      </c>
      <c r="AC199" s="19" t="s">
        <v>4093</v>
      </c>
      <c r="AD199" s="19" t="s">
        <v>4094</v>
      </c>
    </row>
    <row r="200" spans="1:30" hidden="1">
      <c r="A200" s="46"/>
      <c r="B200" s="46" t="s">
        <v>4288</v>
      </c>
      <c r="C200" s="61">
        <v>2</v>
      </c>
      <c r="D200" s="19" t="s">
        <v>298</v>
      </c>
      <c r="E200" s="19" t="s">
        <v>299</v>
      </c>
      <c r="F200" s="19" t="s">
        <v>300</v>
      </c>
      <c r="G200" s="19" t="s">
        <v>2144</v>
      </c>
      <c r="H200" s="19" t="s">
        <v>2145</v>
      </c>
      <c r="I200" s="19" t="s">
        <v>2146</v>
      </c>
      <c r="J200" s="19" t="s">
        <v>2306</v>
      </c>
      <c r="K200" s="19" t="s">
        <v>2307</v>
      </c>
      <c r="L200" s="19" t="s">
        <v>2308</v>
      </c>
      <c r="M200" s="19" t="s">
        <v>2676</v>
      </c>
      <c r="N200" s="19" t="s">
        <v>2677</v>
      </c>
      <c r="O200" s="19" t="s">
        <v>2678</v>
      </c>
      <c r="P200" s="19" t="s">
        <v>3067</v>
      </c>
      <c r="Q200" s="19" t="s">
        <v>3068</v>
      </c>
      <c r="R200" s="19" t="s">
        <v>3069</v>
      </c>
      <c r="S200" s="19" t="s">
        <v>3229</v>
      </c>
      <c r="T200" s="19" t="s">
        <v>3230</v>
      </c>
      <c r="U200" s="19" t="s">
        <v>3231</v>
      </c>
      <c r="V200" s="19" t="s">
        <v>3599</v>
      </c>
      <c r="W200" s="19" t="s">
        <v>3600</v>
      </c>
      <c r="X200" s="19" t="s">
        <v>3601</v>
      </c>
      <c r="Y200" s="19" t="s">
        <v>3984</v>
      </c>
      <c r="Z200" s="19" t="s">
        <v>3985</v>
      </c>
      <c r="AA200" s="19" t="s">
        <v>3986</v>
      </c>
      <c r="AB200" s="19" t="s">
        <v>4146</v>
      </c>
      <c r="AC200" s="19" t="s">
        <v>4147</v>
      </c>
      <c r="AD200" s="19" t="s">
        <v>4148</v>
      </c>
    </row>
    <row r="201" spans="1:30" hidden="1">
      <c r="A201" s="45" t="s">
        <v>4289</v>
      </c>
      <c r="B201" s="46"/>
      <c r="C201" s="61">
        <v>3</v>
      </c>
      <c r="D201" s="19" t="s">
        <v>241</v>
      </c>
      <c r="E201" s="19" t="s">
        <v>242</v>
      </c>
      <c r="F201" s="19" t="s">
        <v>243</v>
      </c>
      <c r="G201" s="19" t="s">
        <v>1858</v>
      </c>
      <c r="H201" s="19" t="s">
        <v>1859</v>
      </c>
      <c r="I201" s="19" t="s">
        <v>1860</v>
      </c>
      <c r="J201" s="19" t="s">
        <v>2249</v>
      </c>
      <c r="K201" s="19" t="s">
        <v>2250</v>
      </c>
      <c r="L201" s="19" t="s">
        <v>2251</v>
      </c>
      <c r="M201" s="19" t="s">
        <v>2619</v>
      </c>
      <c r="N201" s="19" t="s">
        <v>2620</v>
      </c>
      <c r="O201" s="19" t="s">
        <v>2621</v>
      </c>
      <c r="P201" s="19" t="s">
        <v>2781</v>
      </c>
      <c r="Q201" s="19" t="s">
        <v>2782</v>
      </c>
      <c r="R201" s="19" t="s">
        <v>2783</v>
      </c>
      <c r="S201" s="19" t="s">
        <v>3172</v>
      </c>
      <c r="T201" s="19" t="s">
        <v>3173</v>
      </c>
      <c r="U201" s="19" t="s">
        <v>3174</v>
      </c>
      <c r="V201" s="19" t="s">
        <v>3542</v>
      </c>
      <c r="W201" s="19" t="s">
        <v>3543</v>
      </c>
      <c r="X201" s="19" t="s">
        <v>3544</v>
      </c>
      <c r="Y201" s="19" t="s">
        <v>3704</v>
      </c>
      <c r="Z201" s="19" t="s">
        <v>3705</v>
      </c>
      <c r="AA201" s="19" t="s">
        <v>3706</v>
      </c>
      <c r="AB201" s="19" t="s">
        <v>4089</v>
      </c>
      <c r="AC201" s="19" t="s">
        <v>4090</v>
      </c>
      <c r="AD201" s="19" t="s">
        <v>4091</v>
      </c>
    </row>
    <row r="202" spans="1:30" hidden="1">
      <c r="A202" s="42" t="s">
        <v>4287</v>
      </c>
      <c r="B202" s="43"/>
      <c r="C202" s="61">
        <v>4</v>
      </c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</row>
    <row r="203" spans="1:30" hidden="1">
      <c r="A203" s="45" t="s">
        <v>4290</v>
      </c>
      <c r="B203" s="46"/>
      <c r="C203" s="61">
        <v>5</v>
      </c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</row>
    <row r="204" spans="1:30" hidden="1">
      <c r="A204" s="45"/>
      <c r="B204" s="46" t="s">
        <v>4291</v>
      </c>
      <c r="C204" s="61">
        <v>6</v>
      </c>
      <c r="D204" s="19" t="s">
        <v>295</v>
      </c>
      <c r="E204" s="19" t="s">
        <v>296</v>
      </c>
      <c r="F204" s="19" t="s">
        <v>297</v>
      </c>
      <c r="G204" s="19" t="s">
        <v>2141</v>
      </c>
      <c r="H204" s="19" t="s">
        <v>2142</v>
      </c>
      <c r="I204" s="19" t="s">
        <v>2143</v>
      </c>
      <c r="J204" s="19" t="s">
        <v>2303</v>
      </c>
      <c r="K204" s="19" t="s">
        <v>2304</v>
      </c>
      <c r="L204" s="19" t="s">
        <v>2305</v>
      </c>
      <c r="M204" s="19" t="s">
        <v>2673</v>
      </c>
      <c r="N204" s="19" t="s">
        <v>2674</v>
      </c>
      <c r="O204" s="19" t="s">
        <v>2675</v>
      </c>
      <c r="P204" s="19" t="s">
        <v>3064</v>
      </c>
      <c r="Q204" s="19" t="s">
        <v>3065</v>
      </c>
      <c r="R204" s="19" t="s">
        <v>3066</v>
      </c>
      <c r="S204" s="19" t="s">
        <v>3226</v>
      </c>
      <c r="T204" s="19" t="s">
        <v>3227</v>
      </c>
      <c r="U204" s="19" t="s">
        <v>3228</v>
      </c>
      <c r="V204" s="19" t="s">
        <v>3596</v>
      </c>
      <c r="W204" s="19" t="s">
        <v>3597</v>
      </c>
      <c r="X204" s="19" t="s">
        <v>3598</v>
      </c>
      <c r="Y204" s="19" t="s">
        <v>3758</v>
      </c>
      <c r="Z204" s="19" t="s">
        <v>3759</v>
      </c>
      <c r="AA204" s="19" t="s">
        <v>3983</v>
      </c>
      <c r="AB204" s="19" t="s">
        <v>4143</v>
      </c>
      <c r="AC204" s="19" t="s">
        <v>4144</v>
      </c>
      <c r="AD204" s="19" t="s">
        <v>4145</v>
      </c>
    </row>
    <row r="205" spans="1:30" hidden="1">
      <c r="A205" s="46"/>
      <c r="B205" s="46" t="s">
        <v>4292</v>
      </c>
      <c r="C205" s="61">
        <v>7</v>
      </c>
      <c r="D205" s="19" t="s">
        <v>247</v>
      </c>
      <c r="E205" s="19" t="s">
        <v>248</v>
      </c>
      <c r="F205" s="19" t="s">
        <v>249</v>
      </c>
      <c r="G205" s="19" t="s">
        <v>1864</v>
      </c>
      <c r="H205" s="19" t="s">
        <v>1865</v>
      </c>
      <c r="I205" s="19" t="s">
        <v>1866</v>
      </c>
      <c r="J205" s="19" t="s">
        <v>2255</v>
      </c>
      <c r="K205" s="19" t="s">
        <v>2256</v>
      </c>
      <c r="L205" s="19" t="s">
        <v>2257</v>
      </c>
      <c r="M205" s="19" t="s">
        <v>2625</v>
      </c>
      <c r="N205" s="19" t="s">
        <v>2626</v>
      </c>
      <c r="O205" s="19" t="s">
        <v>2627</v>
      </c>
      <c r="P205" s="19" t="s">
        <v>2787</v>
      </c>
      <c r="Q205" s="19" t="s">
        <v>2788</v>
      </c>
      <c r="R205" s="19" t="s">
        <v>2789</v>
      </c>
      <c r="S205" s="19" t="s">
        <v>3178</v>
      </c>
      <c r="T205" s="19" t="s">
        <v>3179</v>
      </c>
      <c r="U205" s="19" t="s">
        <v>3180</v>
      </c>
      <c r="V205" s="19" t="s">
        <v>3548</v>
      </c>
      <c r="W205" s="19" t="s">
        <v>3549</v>
      </c>
      <c r="X205" s="19" t="s">
        <v>3550</v>
      </c>
      <c r="Y205" s="19" t="s">
        <v>3710</v>
      </c>
      <c r="Z205" s="19" t="s">
        <v>3711</v>
      </c>
      <c r="AA205" s="19" t="s">
        <v>3712</v>
      </c>
      <c r="AB205" s="19" t="s">
        <v>4095</v>
      </c>
      <c r="AC205" s="19" t="s">
        <v>4096</v>
      </c>
      <c r="AD205" s="19" t="s">
        <v>4097</v>
      </c>
    </row>
    <row r="206" spans="1:30" hidden="1">
      <c r="A206" s="45" t="s">
        <v>4289</v>
      </c>
      <c r="B206" s="45"/>
      <c r="C206" s="61">
        <v>8</v>
      </c>
      <c r="D206" s="19" t="s">
        <v>244</v>
      </c>
      <c r="E206" s="19" t="s">
        <v>245</v>
      </c>
      <c r="F206" s="19" t="s">
        <v>246</v>
      </c>
      <c r="G206" s="19" t="s">
        <v>1861</v>
      </c>
      <c r="H206" s="19" t="s">
        <v>1862</v>
      </c>
      <c r="I206" s="19" t="s">
        <v>1863</v>
      </c>
      <c r="J206" s="19" t="s">
        <v>2252</v>
      </c>
      <c r="K206" s="19" t="s">
        <v>2253</v>
      </c>
      <c r="L206" s="19" t="s">
        <v>2254</v>
      </c>
      <c r="M206" s="19" t="s">
        <v>2622</v>
      </c>
      <c r="N206" s="19" t="s">
        <v>2623</v>
      </c>
      <c r="O206" s="19" t="s">
        <v>2624</v>
      </c>
      <c r="P206" s="19" t="s">
        <v>2784</v>
      </c>
      <c r="Q206" s="19" t="s">
        <v>2785</v>
      </c>
      <c r="R206" s="19" t="s">
        <v>2786</v>
      </c>
      <c r="S206" s="19" t="s">
        <v>3175</v>
      </c>
      <c r="T206" s="19" t="s">
        <v>3176</v>
      </c>
      <c r="U206" s="19" t="s">
        <v>3177</v>
      </c>
      <c r="V206" s="19" t="s">
        <v>3545</v>
      </c>
      <c r="W206" s="19" t="s">
        <v>3546</v>
      </c>
      <c r="X206" s="19" t="s">
        <v>3547</v>
      </c>
      <c r="Y206" s="19" t="s">
        <v>3707</v>
      </c>
      <c r="Z206" s="19" t="s">
        <v>3708</v>
      </c>
      <c r="AA206" s="19" t="s">
        <v>3709</v>
      </c>
      <c r="AB206" s="19" t="s">
        <v>4092</v>
      </c>
      <c r="AC206" s="19" t="s">
        <v>4093</v>
      </c>
      <c r="AD206" s="19" t="s">
        <v>4094</v>
      </c>
    </row>
    <row r="207" spans="1:30" hidden="1">
      <c r="A207" s="42" t="s">
        <v>4292</v>
      </c>
      <c r="B207" s="43"/>
      <c r="C207" s="61">
        <v>9</v>
      </c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</row>
    <row r="208" spans="1:30" hidden="1">
      <c r="A208" s="45" t="s">
        <v>4293</v>
      </c>
      <c r="B208" s="49"/>
      <c r="C208" s="61">
        <v>10</v>
      </c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</row>
    <row r="209" spans="1:30" hidden="1">
      <c r="A209" s="46"/>
      <c r="B209" s="50" t="s">
        <v>4294</v>
      </c>
      <c r="C209" s="61">
        <v>11</v>
      </c>
      <c r="D209" s="19" t="s">
        <v>250</v>
      </c>
      <c r="E209" s="19" t="s">
        <v>251</v>
      </c>
      <c r="F209" s="19" t="s">
        <v>252</v>
      </c>
      <c r="G209" s="19" t="s">
        <v>1867</v>
      </c>
      <c r="H209" s="19" t="s">
        <v>1868</v>
      </c>
      <c r="I209" s="19" t="s">
        <v>1869</v>
      </c>
      <c r="J209" s="19" t="s">
        <v>2258</v>
      </c>
      <c r="K209" s="19" t="s">
        <v>2259</v>
      </c>
      <c r="L209" s="19" t="s">
        <v>2260</v>
      </c>
      <c r="M209" s="19" t="s">
        <v>2628</v>
      </c>
      <c r="N209" s="19" t="s">
        <v>2629</v>
      </c>
      <c r="O209" s="19" t="s">
        <v>2630</v>
      </c>
      <c r="P209" s="19" t="s">
        <v>2790</v>
      </c>
      <c r="Q209" s="19" t="s">
        <v>2791</v>
      </c>
      <c r="R209" s="19" t="s">
        <v>2792</v>
      </c>
      <c r="S209" s="19" t="s">
        <v>3181</v>
      </c>
      <c r="T209" s="19" t="s">
        <v>3182</v>
      </c>
      <c r="U209" s="19" t="s">
        <v>3183</v>
      </c>
      <c r="V209" s="19" t="s">
        <v>3551</v>
      </c>
      <c r="W209" s="19" t="s">
        <v>3552</v>
      </c>
      <c r="X209" s="19" t="s">
        <v>3553</v>
      </c>
      <c r="Y209" s="19" t="s">
        <v>3713</v>
      </c>
      <c r="Z209" s="19" t="s">
        <v>3714</v>
      </c>
      <c r="AA209" s="19" t="s">
        <v>3715</v>
      </c>
      <c r="AB209" s="19" t="s">
        <v>4098</v>
      </c>
      <c r="AC209" s="19" t="s">
        <v>4099</v>
      </c>
      <c r="AD209" s="19" t="s">
        <v>4100</v>
      </c>
    </row>
    <row r="210" spans="1:30" hidden="1">
      <c r="A210" s="46"/>
      <c r="B210" s="50" t="s">
        <v>4295</v>
      </c>
      <c r="C210" s="61">
        <v>12</v>
      </c>
      <c r="D210" s="19" t="s">
        <v>253</v>
      </c>
      <c r="E210" s="19" t="s">
        <v>254</v>
      </c>
      <c r="F210" s="19" t="s">
        <v>255</v>
      </c>
      <c r="G210" s="19" t="s">
        <v>1870</v>
      </c>
      <c r="H210" s="19" t="s">
        <v>1871</v>
      </c>
      <c r="I210" s="19" t="s">
        <v>1872</v>
      </c>
      <c r="J210" s="19" t="s">
        <v>2261</v>
      </c>
      <c r="K210" s="19" t="s">
        <v>2262</v>
      </c>
      <c r="L210" s="19" t="s">
        <v>2263</v>
      </c>
      <c r="M210" s="19" t="s">
        <v>2631</v>
      </c>
      <c r="N210" s="19" t="s">
        <v>2632</v>
      </c>
      <c r="O210" s="19" t="s">
        <v>2633</v>
      </c>
      <c r="P210" s="19" t="s">
        <v>2793</v>
      </c>
      <c r="Q210" s="19" t="s">
        <v>2794</v>
      </c>
      <c r="R210" s="19" t="s">
        <v>2795</v>
      </c>
      <c r="S210" s="19" t="s">
        <v>3184</v>
      </c>
      <c r="T210" s="19" t="s">
        <v>3185</v>
      </c>
      <c r="U210" s="19" t="s">
        <v>3186</v>
      </c>
      <c r="V210" s="19" t="s">
        <v>3554</v>
      </c>
      <c r="W210" s="19" t="s">
        <v>3555</v>
      </c>
      <c r="X210" s="19" t="s">
        <v>3556</v>
      </c>
      <c r="Y210" s="19" t="s">
        <v>3716</v>
      </c>
      <c r="Z210" s="19" t="s">
        <v>3717</v>
      </c>
      <c r="AA210" s="19" t="s">
        <v>3718</v>
      </c>
      <c r="AB210" s="19" t="s">
        <v>4101</v>
      </c>
      <c r="AC210" s="19" t="s">
        <v>4102</v>
      </c>
      <c r="AD210" s="19" t="s">
        <v>4103</v>
      </c>
    </row>
    <row r="211" spans="1:30" hidden="1">
      <c r="A211" s="45" t="s">
        <v>4296</v>
      </c>
      <c r="B211" s="46"/>
      <c r="C211" s="61">
        <v>13</v>
      </c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</row>
    <row r="212" spans="1:30" hidden="1">
      <c r="A212" s="46"/>
      <c r="B212" s="46" t="s">
        <v>4297</v>
      </c>
      <c r="C212" s="61">
        <v>14</v>
      </c>
      <c r="D212" s="19" t="s">
        <v>256</v>
      </c>
      <c r="E212" s="19" t="s">
        <v>257</v>
      </c>
      <c r="F212" s="19" t="s">
        <v>258</v>
      </c>
      <c r="G212" s="19" t="s">
        <v>1873</v>
      </c>
      <c r="H212" s="19" t="s">
        <v>1874</v>
      </c>
      <c r="I212" s="19" t="s">
        <v>1875</v>
      </c>
      <c r="J212" s="19" t="s">
        <v>2264</v>
      </c>
      <c r="K212" s="19" t="s">
        <v>2265</v>
      </c>
      <c r="L212" s="19" t="s">
        <v>2266</v>
      </c>
      <c r="M212" s="19" t="s">
        <v>2634</v>
      </c>
      <c r="N212" s="19" t="s">
        <v>2635</v>
      </c>
      <c r="O212" s="19" t="s">
        <v>2636</v>
      </c>
      <c r="P212" s="19" t="s">
        <v>2796</v>
      </c>
      <c r="Q212" s="19" t="s">
        <v>2797</v>
      </c>
      <c r="R212" s="19" t="s">
        <v>2798</v>
      </c>
      <c r="S212" s="19" t="s">
        <v>3187</v>
      </c>
      <c r="T212" s="19" t="s">
        <v>3188</v>
      </c>
      <c r="U212" s="19" t="s">
        <v>3189</v>
      </c>
      <c r="V212" s="19" t="s">
        <v>3557</v>
      </c>
      <c r="W212" s="19" t="s">
        <v>3558</v>
      </c>
      <c r="X212" s="19" t="s">
        <v>3559</v>
      </c>
      <c r="Y212" s="19" t="s">
        <v>3719</v>
      </c>
      <c r="Z212" s="19" t="s">
        <v>3720</v>
      </c>
      <c r="AA212" s="19" t="s">
        <v>3721</v>
      </c>
      <c r="AB212" s="19" t="s">
        <v>4104</v>
      </c>
      <c r="AC212" s="19" t="s">
        <v>4105</v>
      </c>
      <c r="AD212" s="19" t="s">
        <v>4106</v>
      </c>
    </row>
    <row r="213" spans="1:30" hidden="1">
      <c r="A213" s="46"/>
      <c r="B213" s="46" t="s">
        <v>4298</v>
      </c>
      <c r="C213" s="61">
        <v>15</v>
      </c>
      <c r="D213" s="19" t="s">
        <v>259</v>
      </c>
      <c r="E213" s="19" t="s">
        <v>260</v>
      </c>
      <c r="F213" s="19" t="s">
        <v>261</v>
      </c>
      <c r="G213" s="19" t="s">
        <v>1876</v>
      </c>
      <c r="H213" s="19" t="s">
        <v>1877</v>
      </c>
      <c r="I213" s="19" t="s">
        <v>1878</v>
      </c>
      <c r="J213" s="19" t="s">
        <v>2267</v>
      </c>
      <c r="K213" s="19" t="s">
        <v>2268</v>
      </c>
      <c r="L213" s="19" t="s">
        <v>2269</v>
      </c>
      <c r="M213" s="19" t="s">
        <v>2637</v>
      </c>
      <c r="N213" s="19" t="s">
        <v>2638</v>
      </c>
      <c r="O213" s="19" t="s">
        <v>2639</v>
      </c>
      <c r="P213" s="19" t="s">
        <v>2799</v>
      </c>
      <c r="Q213" s="19" t="s">
        <v>2800</v>
      </c>
      <c r="R213" s="19" t="s">
        <v>2801</v>
      </c>
      <c r="S213" s="19" t="s">
        <v>3190</v>
      </c>
      <c r="T213" s="19" t="s">
        <v>3191</v>
      </c>
      <c r="U213" s="19" t="s">
        <v>3192</v>
      </c>
      <c r="V213" s="19" t="s">
        <v>3560</v>
      </c>
      <c r="W213" s="19" t="s">
        <v>3561</v>
      </c>
      <c r="X213" s="19" t="s">
        <v>3562</v>
      </c>
      <c r="Y213" s="19" t="s">
        <v>3722</v>
      </c>
      <c r="Z213" s="19" t="s">
        <v>3723</v>
      </c>
      <c r="AA213" s="19" t="s">
        <v>3724</v>
      </c>
      <c r="AB213" s="19" t="s">
        <v>4107</v>
      </c>
      <c r="AC213" s="19" t="s">
        <v>4108</v>
      </c>
      <c r="AD213" s="19" t="s">
        <v>4109</v>
      </c>
    </row>
    <row r="214" spans="1:30" hidden="1">
      <c r="A214" s="45" t="s">
        <v>4299</v>
      </c>
      <c r="B214" s="46"/>
      <c r="C214" s="61">
        <v>16</v>
      </c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</row>
    <row r="215" spans="1:30" hidden="1">
      <c r="A215" s="46"/>
      <c r="B215" s="46" t="s">
        <v>4300</v>
      </c>
      <c r="C215" s="61">
        <v>17</v>
      </c>
      <c r="D215" s="19" t="s">
        <v>262</v>
      </c>
      <c r="E215" s="19" t="s">
        <v>263</v>
      </c>
      <c r="F215" s="19" t="s">
        <v>264</v>
      </c>
      <c r="G215" s="19" t="s">
        <v>1879</v>
      </c>
      <c r="H215" s="19" t="s">
        <v>1880</v>
      </c>
      <c r="I215" s="19" t="s">
        <v>1881</v>
      </c>
      <c r="J215" s="19" t="s">
        <v>2270</v>
      </c>
      <c r="K215" s="19" t="s">
        <v>2271</v>
      </c>
      <c r="L215" s="19" t="s">
        <v>2272</v>
      </c>
      <c r="M215" s="19" t="s">
        <v>2640</v>
      </c>
      <c r="N215" s="19" t="s">
        <v>2641</v>
      </c>
      <c r="O215" s="19" t="s">
        <v>2642</v>
      </c>
      <c r="P215" s="19" t="s">
        <v>2802</v>
      </c>
      <c r="Q215" s="19" t="s">
        <v>2803</v>
      </c>
      <c r="R215" s="19" t="s">
        <v>2804</v>
      </c>
      <c r="S215" s="19" t="s">
        <v>3193</v>
      </c>
      <c r="T215" s="19" t="s">
        <v>3194</v>
      </c>
      <c r="U215" s="19" t="s">
        <v>3195</v>
      </c>
      <c r="V215" s="19" t="s">
        <v>3563</v>
      </c>
      <c r="W215" s="19" t="s">
        <v>3564</v>
      </c>
      <c r="X215" s="19" t="s">
        <v>3565</v>
      </c>
      <c r="Y215" s="19" t="s">
        <v>3725</v>
      </c>
      <c r="Z215" s="19" t="s">
        <v>3726</v>
      </c>
      <c r="AA215" s="19" t="s">
        <v>3727</v>
      </c>
      <c r="AB215" s="19" t="s">
        <v>4110</v>
      </c>
      <c r="AC215" s="19" t="s">
        <v>4111</v>
      </c>
      <c r="AD215" s="19" t="s">
        <v>4112</v>
      </c>
    </row>
    <row r="216" spans="1:30" hidden="1">
      <c r="A216" s="46"/>
      <c r="B216" s="46" t="s">
        <v>4301</v>
      </c>
      <c r="C216" s="61">
        <v>18</v>
      </c>
      <c r="D216" s="19" t="s">
        <v>265</v>
      </c>
      <c r="E216" s="19" t="s">
        <v>266</v>
      </c>
      <c r="F216" s="19" t="s">
        <v>267</v>
      </c>
      <c r="G216" s="19" t="s">
        <v>1882</v>
      </c>
      <c r="H216" s="19" t="s">
        <v>1883</v>
      </c>
      <c r="I216" s="19" t="s">
        <v>1884</v>
      </c>
      <c r="J216" s="19" t="s">
        <v>2273</v>
      </c>
      <c r="K216" s="19" t="s">
        <v>2274</v>
      </c>
      <c r="L216" s="19" t="s">
        <v>2275</v>
      </c>
      <c r="M216" s="19" t="s">
        <v>2643</v>
      </c>
      <c r="N216" s="19" t="s">
        <v>2644</v>
      </c>
      <c r="O216" s="19" t="s">
        <v>2645</v>
      </c>
      <c r="P216" s="19" t="s">
        <v>2805</v>
      </c>
      <c r="Q216" s="19" t="s">
        <v>2806</v>
      </c>
      <c r="R216" s="19" t="s">
        <v>2807</v>
      </c>
      <c r="S216" s="19" t="s">
        <v>3196</v>
      </c>
      <c r="T216" s="19" t="s">
        <v>3197</v>
      </c>
      <c r="U216" s="19" t="s">
        <v>3198</v>
      </c>
      <c r="V216" s="19" t="s">
        <v>3566</v>
      </c>
      <c r="W216" s="19" t="s">
        <v>3567</v>
      </c>
      <c r="X216" s="19" t="s">
        <v>3568</v>
      </c>
      <c r="Y216" s="19" t="s">
        <v>3728</v>
      </c>
      <c r="Z216" s="19" t="s">
        <v>3729</v>
      </c>
      <c r="AA216" s="19" t="s">
        <v>3730</v>
      </c>
      <c r="AB216" s="19" t="s">
        <v>4113</v>
      </c>
      <c r="AC216" s="19" t="s">
        <v>4114</v>
      </c>
      <c r="AD216" s="19" t="s">
        <v>4115</v>
      </c>
    </row>
    <row r="217" spans="1:30" hidden="1">
      <c r="A217" s="46"/>
      <c r="B217" s="50" t="s">
        <v>4302</v>
      </c>
      <c r="C217" s="61">
        <v>19</v>
      </c>
      <c r="D217" s="19" t="s">
        <v>268</v>
      </c>
      <c r="E217" s="19" t="s">
        <v>269</v>
      </c>
      <c r="F217" s="19" t="s">
        <v>270</v>
      </c>
      <c r="G217" s="19" t="s">
        <v>1885</v>
      </c>
      <c r="H217" s="19" t="s">
        <v>2115</v>
      </c>
      <c r="I217" s="19" t="s">
        <v>2116</v>
      </c>
      <c r="J217" s="19" t="s">
        <v>2276</v>
      </c>
      <c r="K217" s="19" t="s">
        <v>2277</v>
      </c>
      <c r="L217" s="19" t="s">
        <v>2278</v>
      </c>
      <c r="M217" s="19" t="s">
        <v>2646</v>
      </c>
      <c r="N217" s="19" t="s">
        <v>2647</v>
      </c>
      <c r="O217" s="19" t="s">
        <v>2648</v>
      </c>
      <c r="P217" s="19" t="s">
        <v>2808</v>
      </c>
      <c r="Q217" s="19" t="s">
        <v>2809</v>
      </c>
      <c r="R217" s="19" t="s">
        <v>2810</v>
      </c>
      <c r="S217" s="19" t="s">
        <v>3199</v>
      </c>
      <c r="T217" s="19" t="s">
        <v>3200</v>
      </c>
      <c r="U217" s="19" t="s">
        <v>3201</v>
      </c>
      <c r="V217" s="19" t="s">
        <v>3569</v>
      </c>
      <c r="W217" s="19" t="s">
        <v>3570</v>
      </c>
      <c r="X217" s="19" t="s">
        <v>3571</v>
      </c>
      <c r="Y217" s="19" t="s">
        <v>3731</v>
      </c>
      <c r="Z217" s="19" t="s">
        <v>3732</v>
      </c>
      <c r="AA217" s="19" t="s">
        <v>3733</v>
      </c>
      <c r="AB217" s="19" t="s">
        <v>4116</v>
      </c>
      <c r="AC217" s="19" t="s">
        <v>4117</v>
      </c>
      <c r="AD217" s="19" t="s">
        <v>4118</v>
      </c>
    </row>
    <row r="218" spans="1:30" hidden="1">
      <c r="A218" s="46"/>
      <c r="B218" s="50" t="s">
        <v>4303</v>
      </c>
      <c r="C218" s="61">
        <v>20</v>
      </c>
      <c r="D218" s="19" t="s">
        <v>271</v>
      </c>
      <c r="E218" s="19" t="s">
        <v>272</v>
      </c>
      <c r="F218" s="19" t="s">
        <v>273</v>
      </c>
      <c r="G218" s="19" t="s">
        <v>2117</v>
      </c>
      <c r="H218" s="19" t="s">
        <v>2118</v>
      </c>
      <c r="I218" s="19" t="s">
        <v>2119</v>
      </c>
      <c r="J218" s="19" t="s">
        <v>2279</v>
      </c>
      <c r="K218" s="19" t="s">
        <v>2280</v>
      </c>
      <c r="L218" s="19" t="s">
        <v>2281</v>
      </c>
      <c r="M218" s="19" t="s">
        <v>2649</v>
      </c>
      <c r="N218" s="19" t="s">
        <v>2650</v>
      </c>
      <c r="O218" s="19" t="s">
        <v>2651</v>
      </c>
      <c r="P218" s="19" t="s">
        <v>2811</v>
      </c>
      <c r="Q218" s="19" t="s">
        <v>2812</v>
      </c>
      <c r="R218" s="19" t="s">
        <v>2813</v>
      </c>
      <c r="S218" s="19" t="s">
        <v>3202</v>
      </c>
      <c r="T218" s="19" t="s">
        <v>3203</v>
      </c>
      <c r="U218" s="19" t="s">
        <v>3204</v>
      </c>
      <c r="V218" s="19" t="s">
        <v>3572</v>
      </c>
      <c r="W218" s="19" t="s">
        <v>3573</v>
      </c>
      <c r="X218" s="19" t="s">
        <v>3574</v>
      </c>
      <c r="Y218" s="19" t="s">
        <v>3734</v>
      </c>
      <c r="Z218" s="19" t="s">
        <v>3735</v>
      </c>
      <c r="AA218" s="19" t="s">
        <v>3736</v>
      </c>
      <c r="AB218" s="19" t="s">
        <v>4119</v>
      </c>
      <c r="AC218" s="19" t="s">
        <v>4120</v>
      </c>
      <c r="AD218" s="19" t="s">
        <v>4121</v>
      </c>
    </row>
    <row r="219" spans="1:30" hidden="1">
      <c r="A219" s="46"/>
      <c r="B219" s="50" t="s">
        <v>4304</v>
      </c>
      <c r="C219" s="61">
        <v>21</v>
      </c>
      <c r="D219" s="19" t="s">
        <v>274</v>
      </c>
      <c r="E219" s="19" t="s">
        <v>275</v>
      </c>
      <c r="F219" s="19" t="s">
        <v>276</v>
      </c>
      <c r="G219" s="19" t="s">
        <v>2120</v>
      </c>
      <c r="H219" s="19" t="s">
        <v>2121</v>
      </c>
      <c r="I219" s="19" t="s">
        <v>2122</v>
      </c>
      <c r="J219" s="19" t="s">
        <v>2282</v>
      </c>
      <c r="K219" s="19" t="s">
        <v>2283</v>
      </c>
      <c r="L219" s="19" t="s">
        <v>2284</v>
      </c>
      <c r="M219" s="19" t="s">
        <v>2652</v>
      </c>
      <c r="N219" s="19" t="s">
        <v>2653</v>
      </c>
      <c r="O219" s="19" t="s">
        <v>2654</v>
      </c>
      <c r="P219" s="19" t="s">
        <v>2814</v>
      </c>
      <c r="Q219" s="19" t="s">
        <v>2815</v>
      </c>
      <c r="R219" s="19" t="s">
        <v>2816</v>
      </c>
      <c r="S219" s="19" t="s">
        <v>3205</v>
      </c>
      <c r="T219" s="19" t="s">
        <v>3206</v>
      </c>
      <c r="U219" s="19" t="s">
        <v>3207</v>
      </c>
      <c r="V219" s="19" t="s">
        <v>3575</v>
      </c>
      <c r="W219" s="19" t="s">
        <v>3576</v>
      </c>
      <c r="X219" s="19" t="s">
        <v>3577</v>
      </c>
      <c r="Y219" s="19" t="s">
        <v>3737</v>
      </c>
      <c r="Z219" s="19" t="s">
        <v>3738</v>
      </c>
      <c r="AA219" s="19" t="s">
        <v>3739</v>
      </c>
      <c r="AB219" s="19" t="s">
        <v>4122</v>
      </c>
      <c r="AC219" s="19" t="s">
        <v>4123</v>
      </c>
      <c r="AD219" s="19" t="s">
        <v>4124</v>
      </c>
    </row>
    <row r="220" spans="1:30" hidden="1">
      <c r="A220" s="46"/>
      <c r="B220" s="46" t="s">
        <v>4305</v>
      </c>
      <c r="C220" s="61">
        <v>22</v>
      </c>
      <c r="D220" s="19" t="s">
        <v>277</v>
      </c>
      <c r="E220" s="19" t="s">
        <v>278</v>
      </c>
      <c r="F220" s="19" t="s">
        <v>279</v>
      </c>
      <c r="G220" s="19" t="s">
        <v>2123</v>
      </c>
      <c r="H220" s="19" t="s">
        <v>2124</v>
      </c>
      <c r="I220" s="19" t="s">
        <v>2125</v>
      </c>
      <c r="J220" s="19" t="s">
        <v>2285</v>
      </c>
      <c r="K220" s="19" t="s">
        <v>2286</v>
      </c>
      <c r="L220" s="19" t="s">
        <v>2287</v>
      </c>
      <c r="M220" s="19" t="s">
        <v>2655</v>
      </c>
      <c r="N220" s="19" t="s">
        <v>2656</v>
      </c>
      <c r="O220" s="19" t="s">
        <v>2657</v>
      </c>
      <c r="P220" s="19" t="s">
        <v>2817</v>
      </c>
      <c r="Q220" s="19" t="s">
        <v>2818</v>
      </c>
      <c r="R220" s="19" t="s">
        <v>2819</v>
      </c>
      <c r="S220" s="19" t="s">
        <v>3208</v>
      </c>
      <c r="T220" s="19" t="s">
        <v>3209</v>
      </c>
      <c r="U220" s="19" t="s">
        <v>3210</v>
      </c>
      <c r="V220" s="19" t="s">
        <v>3578</v>
      </c>
      <c r="W220" s="19" t="s">
        <v>3579</v>
      </c>
      <c r="X220" s="19" t="s">
        <v>3580</v>
      </c>
      <c r="Y220" s="19" t="s">
        <v>3740</v>
      </c>
      <c r="Z220" s="19" t="s">
        <v>3741</v>
      </c>
      <c r="AA220" s="19" t="s">
        <v>3742</v>
      </c>
      <c r="AB220" s="19" t="s">
        <v>4125</v>
      </c>
      <c r="AC220" s="19" t="s">
        <v>4126</v>
      </c>
      <c r="AD220" s="19" t="s">
        <v>4127</v>
      </c>
    </row>
    <row r="221" spans="1:30" hidden="1">
      <c r="A221" s="46"/>
      <c r="B221" s="50" t="s">
        <v>4306</v>
      </c>
      <c r="C221" s="61">
        <v>23</v>
      </c>
      <c r="D221" s="19" t="s">
        <v>280</v>
      </c>
      <c r="E221" s="19" t="s">
        <v>281</v>
      </c>
      <c r="F221" s="19" t="s">
        <v>282</v>
      </c>
      <c r="G221" s="19" t="s">
        <v>2126</v>
      </c>
      <c r="H221" s="19" t="s">
        <v>2127</v>
      </c>
      <c r="I221" s="19" t="s">
        <v>2128</v>
      </c>
      <c r="J221" s="19" t="s">
        <v>2288</v>
      </c>
      <c r="K221" s="19" t="s">
        <v>2289</v>
      </c>
      <c r="L221" s="19" t="s">
        <v>2290</v>
      </c>
      <c r="M221" s="19" t="s">
        <v>2658</v>
      </c>
      <c r="N221" s="19" t="s">
        <v>2659</v>
      </c>
      <c r="O221" s="19" t="s">
        <v>2660</v>
      </c>
      <c r="P221" s="19" t="s">
        <v>2820</v>
      </c>
      <c r="Q221" s="19" t="s">
        <v>2821</v>
      </c>
      <c r="R221" s="19" t="s">
        <v>2822</v>
      </c>
      <c r="S221" s="19" t="s">
        <v>3211</v>
      </c>
      <c r="T221" s="19" t="s">
        <v>3212</v>
      </c>
      <c r="U221" s="19" t="s">
        <v>3213</v>
      </c>
      <c r="V221" s="19" t="s">
        <v>3581</v>
      </c>
      <c r="W221" s="19" t="s">
        <v>3582</v>
      </c>
      <c r="X221" s="19" t="s">
        <v>3583</v>
      </c>
      <c r="Y221" s="19" t="s">
        <v>3743</v>
      </c>
      <c r="Z221" s="19" t="s">
        <v>3744</v>
      </c>
      <c r="AA221" s="19" t="s">
        <v>3745</v>
      </c>
      <c r="AB221" s="19" t="s">
        <v>4128</v>
      </c>
      <c r="AC221" s="19" t="s">
        <v>4129</v>
      </c>
      <c r="AD221" s="19" t="s">
        <v>4130</v>
      </c>
    </row>
    <row r="222" spans="1:30" hidden="1">
      <c r="A222" s="46"/>
      <c r="B222" s="50" t="s">
        <v>4307</v>
      </c>
      <c r="C222" s="61">
        <v>24</v>
      </c>
      <c r="D222" s="19" t="s">
        <v>283</v>
      </c>
      <c r="E222" s="19" t="s">
        <v>284</v>
      </c>
      <c r="F222" s="19" t="s">
        <v>285</v>
      </c>
      <c r="G222" s="19" t="s">
        <v>2129</v>
      </c>
      <c r="H222" s="19" t="s">
        <v>2130</v>
      </c>
      <c r="I222" s="19" t="s">
        <v>2131</v>
      </c>
      <c r="J222" s="19" t="s">
        <v>2291</v>
      </c>
      <c r="K222" s="19" t="s">
        <v>2292</v>
      </c>
      <c r="L222" s="19" t="s">
        <v>2293</v>
      </c>
      <c r="M222" s="19" t="s">
        <v>2661</v>
      </c>
      <c r="N222" s="19" t="s">
        <v>2662</v>
      </c>
      <c r="O222" s="19" t="s">
        <v>2663</v>
      </c>
      <c r="P222" s="19" t="s">
        <v>3052</v>
      </c>
      <c r="Q222" s="19" t="s">
        <v>3053</v>
      </c>
      <c r="R222" s="19" t="s">
        <v>3054</v>
      </c>
      <c r="S222" s="19" t="s">
        <v>3214</v>
      </c>
      <c r="T222" s="19" t="s">
        <v>3215</v>
      </c>
      <c r="U222" s="19" t="s">
        <v>3216</v>
      </c>
      <c r="V222" s="19" t="s">
        <v>3584</v>
      </c>
      <c r="W222" s="19" t="s">
        <v>3585</v>
      </c>
      <c r="X222" s="19" t="s">
        <v>3586</v>
      </c>
      <c r="Y222" s="19" t="s">
        <v>3746</v>
      </c>
      <c r="Z222" s="19" t="s">
        <v>3747</v>
      </c>
      <c r="AA222" s="19" t="s">
        <v>3748</v>
      </c>
      <c r="AB222" s="19" t="s">
        <v>4131</v>
      </c>
      <c r="AC222" s="19" t="s">
        <v>4132</v>
      </c>
      <c r="AD222" s="19" t="s">
        <v>4133</v>
      </c>
    </row>
    <row r="223" spans="1:30" hidden="1">
      <c r="A223" s="46"/>
      <c r="B223" s="50" t="s">
        <v>4308</v>
      </c>
      <c r="C223" s="61">
        <v>25</v>
      </c>
      <c r="D223" s="19" t="s">
        <v>286</v>
      </c>
      <c r="E223" s="19" t="s">
        <v>287</v>
      </c>
      <c r="F223" s="19" t="s">
        <v>288</v>
      </c>
      <c r="G223" s="19" t="s">
        <v>2132</v>
      </c>
      <c r="H223" s="19" t="s">
        <v>2133</v>
      </c>
      <c r="I223" s="19" t="s">
        <v>2134</v>
      </c>
      <c r="J223" s="19" t="s">
        <v>2294</v>
      </c>
      <c r="K223" s="19" t="s">
        <v>2295</v>
      </c>
      <c r="L223" s="19" t="s">
        <v>2296</v>
      </c>
      <c r="M223" s="19" t="s">
        <v>2664</v>
      </c>
      <c r="N223" s="19" t="s">
        <v>2665</v>
      </c>
      <c r="O223" s="19" t="s">
        <v>2666</v>
      </c>
      <c r="P223" s="19" t="s">
        <v>3055</v>
      </c>
      <c r="Q223" s="19" t="s">
        <v>3056</v>
      </c>
      <c r="R223" s="19" t="s">
        <v>3057</v>
      </c>
      <c r="S223" s="19" t="s">
        <v>3217</v>
      </c>
      <c r="T223" s="19" t="s">
        <v>3218</v>
      </c>
      <c r="U223" s="19" t="s">
        <v>3219</v>
      </c>
      <c r="V223" s="19" t="s">
        <v>3587</v>
      </c>
      <c r="W223" s="19" t="s">
        <v>3588</v>
      </c>
      <c r="X223" s="19" t="s">
        <v>3589</v>
      </c>
      <c r="Y223" s="19" t="s">
        <v>3749</v>
      </c>
      <c r="Z223" s="19" t="s">
        <v>3750</v>
      </c>
      <c r="AA223" s="19" t="s">
        <v>3751</v>
      </c>
      <c r="AB223" s="19" t="s">
        <v>4134</v>
      </c>
      <c r="AC223" s="19" t="s">
        <v>4135</v>
      </c>
      <c r="AD223" s="19" t="s">
        <v>4136</v>
      </c>
    </row>
    <row r="224" spans="1:30" hidden="1">
      <c r="A224" s="45" t="s">
        <v>4309</v>
      </c>
      <c r="B224" s="46"/>
      <c r="C224" s="61">
        <v>26</v>
      </c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</row>
    <row r="225" spans="1:30" hidden="1">
      <c r="A225" s="46"/>
      <c r="B225" s="46" t="s">
        <v>4310</v>
      </c>
      <c r="C225" s="61">
        <v>27</v>
      </c>
      <c r="D225" s="19" t="s">
        <v>289</v>
      </c>
      <c r="E225" s="19" t="s">
        <v>290</v>
      </c>
      <c r="F225" s="19" t="s">
        <v>291</v>
      </c>
      <c r="G225" s="19" t="s">
        <v>2135</v>
      </c>
      <c r="H225" s="19" t="s">
        <v>2136</v>
      </c>
      <c r="I225" s="19" t="s">
        <v>2137</v>
      </c>
      <c r="J225" s="19" t="s">
        <v>2297</v>
      </c>
      <c r="K225" s="19" t="s">
        <v>2298</v>
      </c>
      <c r="L225" s="19" t="s">
        <v>2299</v>
      </c>
      <c r="M225" s="19" t="s">
        <v>2667</v>
      </c>
      <c r="N225" s="19" t="s">
        <v>2668</v>
      </c>
      <c r="O225" s="19" t="s">
        <v>2669</v>
      </c>
      <c r="P225" s="19" t="s">
        <v>3058</v>
      </c>
      <c r="Q225" s="19" t="s">
        <v>3059</v>
      </c>
      <c r="R225" s="19" t="s">
        <v>3060</v>
      </c>
      <c r="S225" s="19" t="s">
        <v>3220</v>
      </c>
      <c r="T225" s="19" t="s">
        <v>3221</v>
      </c>
      <c r="U225" s="19" t="s">
        <v>3222</v>
      </c>
      <c r="V225" s="19" t="s">
        <v>3590</v>
      </c>
      <c r="W225" s="19" t="s">
        <v>3591</v>
      </c>
      <c r="X225" s="19" t="s">
        <v>3592</v>
      </c>
      <c r="Y225" s="19" t="s">
        <v>3752</v>
      </c>
      <c r="Z225" s="19" t="s">
        <v>3753</v>
      </c>
      <c r="AA225" s="19" t="s">
        <v>3754</v>
      </c>
      <c r="AB225" s="19" t="s">
        <v>4137</v>
      </c>
      <c r="AC225" s="19" t="s">
        <v>4138</v>
      </c>
      <c r="AD225" s="19" t="s">
        <v>4139</v>
      </c>
    </row>
    <row r="226" spans="1:30" hidden="1">
      <c r="A226" s="46"/>
      <c r="B226" s="46" t="s">
        <v>4311</v>
      </c>
      <c r="C226" s="61">
        <v>28</v>
      </c>
      <c r="D226" s="19" t="s">
        <v>292</v>
      </c>
      <c r="E226" s="19" t="s">
        <v>293</v>
      </c>
      <c r="F226" s="19" t="s">
        <v>294</v>
      </c>
      <c r="G226" s="19" t="s">
        <v>2138</v>
      </c>
      <c r="H226" s="19" t="s">
        <v>2139</v>
      </c>
      <c r="I226" s="19" t="s">
        <v>2140</v>
      </c>
      <c r="J226" s="19" t="s">
        <v>2300</v>
      </c>
      <c r="K226" s="19" t="s">
        <v>2301</v>
      </c>
      <c r="L226" s="19" t="s">
        <v>2302</v>
      </c>
      <c r="M226" s="19" t="s">
        <v>2670</v>
      </c>
      <c r="N226" s="19" t="s">
        <v>2671</v>
      </c>
      <c r="O226" s="19" t="s">
        <v>2672</v>
      </c>
      <c r="P226" s="19" t="s">
        <v>3061</v>
      </c>
      <c r="Q226" s="19" t="s">
        <v>3062</v>
      </c>
      <c r="R226" s="19" t="s">
        <v>3063</v>
      </c>
      <c r="S226" s="19" t="s">
        <v>3223</v>
      </c>
      <c r="T226" s="19" t="s">
        <v>3224</v>
      </c>
      <c r="U226" s="19" t="s">
        <v>3225</v>
      </c>
      <c r="V226" s="19" t="s">
        <v>3593</v>
      </c>
      <c r="W226" s="19" t="s">
        <v>3594</v>
      </c>
      <c r="X226" s="19" t="s">
        <v>3595</v>
      </c>
      <c r="Y226" s="19" t="s">
        <v>3755</v>
      </c>
      <c r="Z226" s="19" t="s">
        <v>3756</v>
      </c>
      <c r="AA226" s="19" t="s">
        <v>3757</v>
      </c>
      <c r="AB226" s="19" t="s">
        <v>4140</v>
      </c>
      <c r="AC226" s="19" t="s">
        <v>4141</v>
      </c>
      <c r="AD226" s="19" t="s">
        <v>4142</v>
      </c>
    </row>
    <row r="227" spans="1:30" hidden="1">
      <c r="A227" s="45" t="s">
        <v>4289</v>
      </c>
      <c r="B227" s="51"/>
      <c r="C227" s="61">
        <v>29</v>
      </c>
      <c r="D227" s="19" t="s">
        <v>247</v>
      </c>
      <c r="E227" s="19" t="s">
        <v>248</v>
      </c>
      <c r="F227" s="19" t="s">
        <v>249</v>
      </c>
      <c r="G227" s="19" t="s">
        <v>1864</v>
      </c>
      <c r="H227" s="19" t="s">
        <v>1865</v>
      </c>
      <c r="I227" s="19" t="s">
        <v>1866</v>
      </c>
      <c r="J227" s="19" t="s">
        <v>2255</v>
      </c>
      <c r="K227" s="19" t="s">
        <v>2256</v>
      </c>
      <c r="L227" s="19" t="s">
        <v>2257</v>
      </c>
      <c r="M227" s="19" t="s">
        <v>2625</v>
      </c>
      <c r="N227" s="19" t="s">
        <v>2626</v>
      </c>
      <c r="O227" s="19" t="s">
        <v>2627</v>
      </c>
      <c r="P227" s="19" t="s">
        <v>2787</v>
      </c>
      <c r="Q227" s="19" t="s">
        <v>2788</v>
      </c>
      <c r="R227" s="19" t="s">
        <v>2789</v>
      </c>
      <c r="S227" s="19" t="s">
        <v>3178</v>
      </c>
      <c r="T227" s="19" t="s">
        <v>3179</v>
      </c>
      <c r="U227" s="19" t="s">
        <v>3180</v>
      </c>
      <c r="V227" s="19" t="s">
        <v>3548</v>
      </c>
      <c r="W227" s="19" t="s">
        <v>3549</v>
      </c>
      <c r="X227" s="19" t="s">
        <v>3550</v>
      </c>
      <c r="Y227" s="19" t="s">
        <v>3710</v>
      </c>
      <c r="Z227" s="19" t="s">
        <v>3711</v>
      </c>
      <c r="AA227" s="19" t="s">
        <v>3712</v>
      </c>
      <c r="AB227" s="19" t="s">
        <v>4095</v>
      </c>
      <c r="AC227" s="19" t="s">
        <v>4096</v>
      </c>
      <c r="AD227" s="19" t="s">
        <v>4097</v>
      </c>
    </row>
    <row r="228" spans="1:30" hidden="1">
      <c r="A228" s="42" t="s">
        <v>4288</v>
      </c>
      <c r="B228" s="43"/>
      <c r="C228" s="61">
        <v>30</v>
      </c>
    </row>
    <row r="229" spans="1:30" hidden="1">
      <c r="A229" s="45" t="s">
        <v>4312</v>
      </c>
      <c r="B229" s="46"/>
      <c r="C229" s="61">
        <v>31</v>
      </c>
    </row>
    <row r="230" spans="1:30" hidden="1">
      <c r="A230" s="46"/>
      <c r="B230" s="46" t="s">
        <v>4313</v>
      </c>
      <c r="C230" s="61">
        <v>32</v>
      </c>
      <c r="D230" s="19" t="s">
        <v>301</v>
      </c>
      <c r="E230" s="19" t="s">
        <v>302</v>
      </c>
      <c r="F230" s="19" t="s">
        <v>303</v>
      </c>
      <c r="G230" s="19" t="s">
        <v>2147</v>
      </c>
      <c r="H230" s="19" t="s">
        <v>2148</v>
      </c>
      <c r="I230" s="19" t="s">
        <v>2149</v>
      </c>
      <c r="J230" s="19" t="s">
        <v>2309</v>
      </c>
      <c r="K230" s="19" t="s">
        <v>2310</v>
      </c>
      <c r="L230" s="19" t="s">
        <v>2311</v>
      </c>
      <c r="M230" s="19" t="s">
        <v>2679</v>
      </c>
      <c r="N230" s="19" t="s">
        <v>2680</v>
      </c>
      <c r="O230" s="19" t="s">
        <v>2681</v>
      </c>
      <c r="P230" s="19" t="s">
        <v>3070</v>
      </c>
      <c r="Q230" s="19" t="s">
        <v>3071</v>
      </c>
      <c r="R230" s="19" t="s">
        <v>3072</v>
      </c>
      <c r="S230" s="19" t="s">
        <v>3232</v>
      </c>
      <c r="T230" s="19" t="s">
        <v>3233</v>
      </c>
      <c r="U230" s="19" t="s">
        <v>3234</v>
      </c>
      <c r="V230" s="19" t="s">
        <v>3602</v>
      </c>
      <c r="W230" s="19" t="s">
        <v>3603</v>
      </c>
      <c r="X230" s="19" t="s">
        <v>3604</v>
      </c>
      <c r="Y230" s="19" t="s">
        <v>3987</v>
      </c>
      <c r="Z230" s="19" t="s">
        <v>3988</v>
      </c>
      <c r="AA230" s="19" t="s">
        <v>3989</v>
      </c>
      <c r="AB230" s="19" t="s">
        <v>4149</v>
      </c>
      <c r="AC230" s="19" t="s">
        <v>4150</v>
      </c>
      <c r="AD230" s="19" t="s">
        <v>4151</v>
      </c>
    </row>
    <row r="231" spans="1:30" hidden="1">
      <c r="A231" s="46"/>
      <c r="B231" s="46" t="s">
        <v>4314</v>
      </c>
      <c r="C231" s="61">
        <v>33</v>
      </c>
      <c r="D231" s="19" t="s">
        <v>370</v>
      </c>
      <c r="E231" s="19" t="s">
        <v>371</v>
      </c>
      <c r="F231" s="19" t="s">
        <v>372</v>
      </c>
      <c r="G231" s="19" t="s">
        <v>2216</v>
      </c>
      <c r="H231" s="19" t="s">
        <v>2217</v>
      </c>
      <c r="I231" s="19" t="s">
        <v>2218</v>
      </c>
      <c r="J231" s="19" t="s">
        <v>2586</v>
      </c>
      <c r="K231" s="19" t="s">
        <v>2587</v>
      </c>
      <c r="L231" s="19" t="s">
        <v>2588</v>
      </c>
      <c r="M231" s="19" t="s">
        <v>2748</v>
      </c>
      <c r="N231" s="19" t="s">
        <v>2749</v>
      </c>
      <c r="O231" s="19" t="s">
        <v>2750</v>
      </c>
      <c r="P231" s="19" t="s">
        <v>3139</v>
      </c>
      <c r="Q231" s="19" t="s">
        <v>3140</v>
      </c>
      <c r="R231" s="19" t="s">
        <v>3141</v>
      </c>
      <c r="S231" s="19" t="s">
        <v>3301</v>
      </c>
      <c r="T231" s="19" t="s">
        <v>3510</v>
      </c>
      <c r="U231" s="19" t="s">
        <v>3511</v>
      </c>
      <c r="V231" s="19" t="s">
        <v>3671</v>
      </c>
      <c r="W231" s="19" t="s">
        <v>3672</v>
      </c>
      <c r="X231" s="19" t="s">
        <v>3673</v>
      </c>
      <c r="Y231" s="19" t="s">
        <v>4056</v>
      </c>
      <c r="Z231" s="19" t="s">
        <v>4057</v>
      </c>
      <c r="AA231" s="19" t="s">
        <v>4058</v>
      </c>
      <c r="AB231" s="19" t="s">
        <v>4218</v>
      </c>
      <c r="AC231" s="19" t="s">
        <v>4219</v>
      </c>
      <c r="AD231" s="19" t="s">
        <v>4220</v>
      </c>
    </row>
    <row r="232" spans="1:30" hidden="1">
      <c r="A232" s="45" t="s">
        <v>4289</v>
      </c>
      <c r="B232" s="46"/>
      <c r="C232" s="61">
        <v>34</v>
      </c>
      <c r="D232" s="19" t="s">
        <v>298</v>
      </c>
      <c r="E232" s="19" t="s">
        <v>299</v>
      </c>
      <c r="F232" s="19" t="s">
        <v>300</v>
      </c>
      <c r="G232" s="19" t="s">
        <v>2144</v>
      </c>
      <c r="H232" s="19" t="s">
        <v>2145</v>
      </c>
      <c r="I232" s="19" t="s">
        <v>2146</v>
      </c>
      <c r="J232" s="19" t="s">
        <v>2306</v>
      </c>
      <c r="K232" s="19" t="s">
        <v>2307</v>
      </c>
      <c r="L232" s="19" t="s">
        <v>2308</v>
      </c>
      <c r="M232" s="19" t="s">
        <v>2676</v>
      </c>
      <c r="N232" s="19" t="s">
        <v>2677</v>
      </c>
      <c r="O232" s="19" t="s">
        <v>2678</v>
      </c>
      <c r="P232" s="19" t="s">
        <v>3067</v>
      </c>
      <c r="Q232" s="19" t="s">
        <v>3068</v>
      </c>
      <c r="R232" s="19" t="s">
        <v>3069</v>
      </c>
      <c r="S232" s="19" t="s">
        <v>3229</v>
      </c>
      <c r="T232" s="19" t="s">
        <v>3230</v>
      </c>
      <c r="U232" s="19" t="s">
        <v>3231</v>
      </c>
      <c r="V232" s="19" t="s">
        <v>3599</v>
      </c>
      <c r="W232" s="19" t="s">
        <v>3600</v>
      </c>
      <c r="X232" s="19" t="s">
        <v>3601</v>
      </c>
      <c r="Y232" s="19" t="s">
        <v>3984</v>
      </c>
      <c r="Z232" s="19" t="s">
        <v>3985</v>
      </c>
      <c r="AA232" s="19" t="s">
        <v>3986</v>
      </c>
      <c r="AB232" s="19" t="s">
        <v>4146</v>
      </c>
      <c r="AC232" s="19" t="s">
        <v>4147</v>
      </c>
      <c r="AD232" s="19" t="s">
        <v>4148</v>
      </c>
    </row>
    <row r="233" spans="1:30" hidden="1">
      <c r="A233" s="42" t="s">
        <v>4315</v>
      </c>
      <c r="B233" s="43"/>
      <c r="C233" s="61">
        <v>35</v>
      </c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</row>
    <row r="234" spans="1:30" hidden="1">
      <c r="A234" s="45" t="s">
        <v>4316</v>
      </c>
      <c r="B234" s="46"/>
      <c r="C234" s="61">
        <v>36</v>
      </c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</row>
    <row r="235" spans="1:30" hidden="1">
      <c r="A235" s="46"/>
      <c r="B235" s="46" t="s">
        <v>4317</v>
      </c>
      <c r="C235" s="61">
        <v>37</v>
      </c>
      <c r="D235" s="19" t="s">
        <v>304</v>
      </c>
      <c r="E235" s="19" t="s">
        <v>305</v>
      </c>
      <c r="F235" s="19" t="s">
        <v>306</v>
      </c>
      <c r="G235" s="19" t="s">
        <v>2150</v>
      </c>
      <c r="H235" s="19" t="s">
        <v>2151</v>
      </c>
      <c r="I235" s="19" t="s">
        <v>2152</v>
      </c>
      <c r="J235" s="19" t="s">
        <v>2312</v>
      </c>
      <c r="K235" s="19" t="s">
        <v>2313</v>
      </c>
      <c r="L235" s="19" t="s">
        <v>2314</v>
      </c>
      <c r="M235" s="19" t="s">
        <v>2682</v>
      </c>
      <c r="N235" s="19" t="s">
        <v>2683</v>
      </c>
      <c r="O235" s="19" t="s">
        <v>2684</v>
      </c>
      <c r="P235" s="19" t="s">
        <v>3073</v>
      </c>
      <c r="Q235" s="19" t="s">
        <v>3074</v>
      </c>
      <c r="R235" s="19" t="s">
        <v>3075</v>
      </c>
      <c r="S235" s="19" t="s">
        <v>3235</v>
      </c>
      <c r="T235" s="19" t="s">
        <v>3236</v>
      </c>
      <c r="U235" s="19" t="s">
        <v>3237</v>
      </c>
      <c r="V235" s="19" t="s">
        <v>3605</v>
      </c>
      <c r="W235" s="19" t="s">
        <v>3606</v>
      </c>
      <c r="X235" s="19" t="s">
        <v>3607</v>
      </c>
      <c r="Y235" s="19" t="s">
        <v>3990</v>
      </c>
      <c r="Z235" s="19" t="s">
        <v>3991</v>
      </c>
      <c r="AA235" s="19" t="s">
        <v>3992</v>
      </c>
      <c r="AB235" s="19" t="s">
        <v>4152</v>
      </c>
      <c r="AC235" s="19" t="s">
        <v>4153</v>
      </c>
      <c r="AD235" s="19" t="s">
        <v>4154</v>
      </c>
    </row>
    <row r="236" spans="1:30" ht="15" hidden="1" customHeight="1">
      <c r="A236" s="46"/>
      <c r="B236" s="46" t="s">
        <v>4318</v>
      </c>
      <c r="C236" s="61">
        <v>38</v>
      </c>
      <c r="D236" s="19" t="s">
        <v>307</v>
      </c>
      <c r="E236" s="19" t="s">
        <v>308</v>
      </c>
      <c r="F236" s="19" t="s">
        <v>309</v>
      </c>
      <c r="G236" s="19" t="s">
        <v>2153</v>
      </c>
      <c r="H236" s="19" t="s">
        <v>2154</v>
      </c>
      <c r="I236" s="19" t="s">
        <v>2155</v>
      </c>
      <c r="J236" s="19" t="s">
        <v>2315</v>
      </c>
      <c r="K236" s="19" t="s">
        <v>2316</v>
      </c>
      <c r="L236" s="19" t="s">
        <v>2317</v>
      </c>
      <c r="M236" s="19" t="s">
        <v>2685</v>
      </c>
      <c r="N236" s="19" t="s">
        <v>2686</v>
      </c>
      <c r="O236" s="19" t="s">
        <v>2687</v>
      </c>
      <c r="P236" s="19" t="s">
        <v>3076</v>
      </c>
      <c r="Q236" s="19" t="s">
        <v>3077</v>
      </c>
      <c r="R236" s="19" t="s">
        <v>3078</v>
      </c>
      <c r="S236" s="19" t="s">
        <v>3238</v>
      </c>
      <c r="T236" s="19" t="s">
        <v>3239</v>
      </c>
      <c r="U236" s="19" t="s">
        <v>3240</v>
      </c>
      <c r="V236" s="19" t="s">
        <v>3608</v>
      </c>
      <c r="W236" s="19" t="s">
        <v>3609</v>
      </c>
      <c r="X236" s="19" t="s">
        <v>3610</v>
      </c>
      <c r="Y236" s="19" t="s">
        <v>3993</v>
      </c>
      <c r="Z236" s="19" t="s">
        <v>3994</v>
      </c>
      <c r="AA236" s="19" t="s">
        <v>3995</v>
      </c>
      <c r="AB236" s="19" t="s">
        <v>4155</v>
      </c>
      <c r="AC236" s="19" t="s">
        <v>4156</v>
      </c>
      <c r="AD236" s="19" t="s">
        <v>4157</v>
      </c>
    </row>
    <row r="237" spans="1:30" ht="15" hidden="1" customHeight="1">
      <c r="A237" s="46"/>
      <c r="B237" s="46" t="s">
        <v>4319</v>
      </c>
      <c r="C237" s="61">
        <v>39</v>
      </c>
      <c r="D237" s="19" t="s">
        <v>310</v>
      </c>
      <c r="E237" s="19" t="s">
        <v>311</v>
      </c>
      <c r="F237" s="19" t="s">
        <v>312</v>
      </c>
      <c r="G237" s="19" t="s">
        <v>2156</v>
      </c>
      <c r="H237" s="19" t="s">
        <v>2157</v>
      </c>
      <c r="I237" s="19" t="s">
        <v>2158</v>
      </c>
      <c r="J237" s="19" t="s">
        <v>2318</v>
      </c>
      <c r="K237" s="19" t="s">
        <v>2319</v>
      </c>
      <c r="L237" s="19" t="s">
        <v>2320</v>
      </c>
      <c r="M237" s="19" t="s">
        <v>2688</v>
      </c>
      <c r="N237" s="19" t="s">
        <v>2689</v>
      </c>
      <c r="O237" s="19" t="s">
        <v>2690</v>
      </c>
      <c r="P237" s="19" t="s">
        <v>3079</v>
      </c>
      <c r="Q237" s="19" t="s">
        <v>3080</v>
      </c>
      <c r="R237" s="19" t="s">
        <v>3081</v>
      </c>
      <c r="S237" s="19" t="s">
        <v>3241</v>
      </c>
      <c r="T237" s="19" t="s">
        <v>3242</v>
      </c>
      <c r="U237" s="19" t="s">
        <v>3243</v>
      </c>
      <c r="V237" s="19" t="s">
        <v>3611</v>
      </c>
      <c r="W237" s="19" t="s">
        <v>3612</v>
      </c>
      <c r="X237" s="19" t="s">
        <v>3613</v>
      </c>
      <c r="Y237" s="19" t="s">
        <v>3996</v>
      </c>
      <c r="Z237" s="19" t="s">
        <v>3997</v>
      </c>
      <c r="AA237" s="19" t="s">
        <v>3998</v>
      </c>
      <c r="AB237" s="19" t="s">
        <v>4158</v>
      </c>
      <c r="AC237" s="19" t="s">
        <v>4159</v>
      </c>
      <c r="AD237" s="19" t="s">
        <v>4160</v>
      </c>
    </row>
    <row r="238" spans="1:30" ht="15" hidden="1" customHeight="1">
      <c r="A238" s="45" t="s">
        <v>4320</v>
      </c>
      <c r="B238" s="46"/>
      <c r="C238" s="61">
        <v>40</v>
      </c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</row>
    <row r="239" spans="1:30" ht="15" hidden="1" customHeight="1">
      <c r="A239" s="46"/>
      <c r="B239" s="46" t="s">
        <v>4321</v>
      </c>
      <c r="C239" s="61">
        <v>41</v>
      </c>
      <c r="D239" s="19" t="s">
        <v>313</v>
      </c>
      <c r="E239" s="19" t="s">
        <v>314</v>
      </c>
      <c r="F239" s="19" t="s">
        <v>315</v>
      </c>
      <c r="G239" s="19" t="s">
        <v>2159</v>
      </c>
      <c r="H239" s="19" t="s">
        <v>2160</v>
      </c>
      <c r="I239" s="19" t="s">
        <v>2161</v>
      </c>
      <c r="J239" s="19" t="s">
        <v>2321</v>
      </c>
      <c r="K239" s="19" t="s">
        <v>2322</v>
      </c>
      <c r="L239" s="19" t="s">
        <v>2323</v>
      </c>
      <c r="M239" s="19" t="s">
        <v>2691</v>
      </c>
      <c r="N239" s="19" t="s">
        <v>2692</v>
      </c>
      <c r="O239" s="19" t="s">
        <v>2693</v>
      </c>
      <c r="P239" s="19" t="s">
        <v>3082</v>
      </c>
      <c r="Q239" s="19" t="s">
        <v>3083</v>
      </c>
      <c r="R239" s="19" t="s">
        <v>3084</v>
      </c>
      <c r="S239" s="19" t="s">
        <v>3244</v>
      </c>
      <c r="T239" s="19" t="s">
        <v>3245</v>
      </c>
      <c r="U239" s="19" t="s">
        <v>3246</v>
      </c>
      <c r="V239" s="19" t="s">
        <v>3614</v>
      </c>
      <c r="W239" s="19" t="s">
        <v>3615</v>
      </c>
      <c r="X239" s="19" t="s">
        <v>3616</v>
      </c>
      <c r="Y239" s="19" t="s">
        <v>3999</v>
      </c>
      <c r="Z239" s="19" t="s">
        <v>4000</v>
      </c>
      <c r="AA239" s="19" t="s">
        <v>4001</v>
      </c>
      <c r="AB239" s="19" t="s">
        <v>4161</v>
      </c>
      <c r="AC239" s="19" t="s">
        <v>4162</v>
      </c>
      <c r="AD239" s="19" t="s">
        <v>4163</v>
      </c>
    </row>
    <row r="240" spans="1:30" ht="15" hidden="1" customHeight="1">
      <c r="A240" s="46"/>
      <c r="B240" s="46" t="s">
        <v>4322</v>
      </c>
      <c r="C240" s="61">
        <v>42</v>
      </c>
      <c r="D240" s="19" t="s">
        <v>316</v>
      </c>
      <c r="E240" s="19" t="s">
        <v>317</v>
      </c>
      <c r="F240" s="19" t="s">
        <v>318</v>
      </c>
      <c r="G240" s="19" t="s">
        <v>2162</v>
      </c>
      <c r="H240" s="19" t="s">
        <v>2163</v>
      </c>
      <c r="I240" s="19" t="s">
        <v>2164</v>
      </c>
      <c r="J240" s="19" t="s">
        <v>2324</v>
      </c>
      <c r="K240" s="19" t="s">
        <v>2325</v>
      </c>
      <c r="L240" s="19" t="s">
        <v>2326</v>
      </c>
      <c r="M240" s="19" t="s">
        <v>2694</v>
      </c>
      <c r="N240" s="19" t="s">
        <v>2695</v>
      </c>
      <c r="O240" s="19" t="s">
        <v>2696</v>
      </c>
      <c r="P240" s="19" t="s">
        <v>3085</v>
      </c>
      <c r="Q240" s="19" t="s">
        <v>3086</v>
      </c>
      <c r="R240" s="19" t="s">
        <v>3087</v>
      </c>
      <c r="S240" s="19" t="s">
        <v>3247</v>
      </c>
      <c r="T240" s="19" t="s">
        <v>3248</v>
      </c>
      <c r="U240" s="19" t="s">
        <v>3249</v>
      </c>
      <c r="V240" s="19" t="s">
        <v>3617</v>
      </c>
      <c r="W240" s="19" t="s">
        <v>3618</v>
      </c>
      <c r="X240" s="19" t="s">
        <v>3619</v>
      </c>
      <c r="Y240" s="19" t="s">
        <v>4002</v>
      </c>
      <c r="Z240" s="19" t="s">
        <v>4003</v>
      </c>
      <c r="AA240" s="19" t="s">
        <v>4004</v>
      </c>
      <c r="AB240" s="19" t="s">
        <v>4164</v>
      </c>
      <c r="AC240" s="19" t="s">
        <v>4165</v>
      </c>
      <c r="AD240" s="19" t="s">
        <v>4166</v>
      </c>
    </row>
    <row r="241" spans="1:30" ht="15" hidden="1" customHeight="1">
      <c r="A241" s="46"/>
      <c r="B241" s="50" t="s">
        <v>4323</v>
      </c>
      <c r="C241" s="61">
        <v>43</v>
      </c>
      <c r="D241" s="19" t="s">
        <v>319</v>
      </c>
      <c r="E241" s="19" t="s">
        <v>320</v>
      </c>
      <c r="F241" s="19" t="s">
        <v>321</v>
      </c>
      <c r="G241" s="19" t="s">
        <v>2165</v>
      </c>
      <c r="H241" s="19" t="s">
        <v>2166</v>
      </c>
      <c r="I241" s="19" t="s">
        <v>2167</v>
      </c>
      <c r="J241" s="19" t="s">
        <v>2327</v>
      </c>
      <c r="K241" s="19" t="s">
        <v>2328</v>
      </c>
      <c r="L241" s="19" t="s">
        <v>2329</v>
      </c>
      <c r="M241" s="19" t="s">
        <v>2697</v>
      </c>
      <c r="N241" s="19" t="s">
        <v>2698</v>
      </c>
      <c r="O241" s="19" t="s">
        <v>2699</v>
      </c>
      <c r="P241" s="19" t="s">
        <v>3088</v>
      </c>
      <c r="Q241" s="19" t="s">
        <v>3089</v>
      </c>
      <c r="R241" s="19" t="s">
        <v>3090</v>
      </c>
      <c r="S241" s="19" t="s">
        <v>3250</v>
      </c>
      <c r="T241" s="19" t="s">
        <v>3251</v>
      </c>
      <c r="U241" s="19" t="s">
        <v>3252</v>
      </c>
      <c r="V241" s="19" t="s">
        <v>3620</v>
      </c>
      <c r="W241" s="19" t="s">
        <v>3621</v>
      </c>
      <c r="X241" s="19" t="s">
        <v>3622</v>
      </c>
      <c r="Y241" s="19" t="s">
        <v>4005</v>
      </c>
      <c r="Z241" s="19" t="s">
        <v>4006</v>
      </c>
      <c r="AA241" s="19" t="s">
        <v>4007</v>
      </c>
      <c r="AB241" s="19" t="s">
        <v>4167</v>
      </c>
      <c r="AC241" s="19" t="s">
        <v>4168</v>
      </c>
      <c r="AD241" s="19" t="s">
        <v>4169</v>
      </c>
    </row>
    <row r="242" spans="1:30" ht="15" hidden="1" customHeight="1">
      <c r="A242" s="46"/>
      <c r="B242" s="50" t="s">
        <v>4324</v>
      </c>
      <c r="C242" s="61">
        <v>44</v>
      </c>
      <c r="D242" s="19" t="s">
        <v>322</v>
      </c>
      <c r="E242" s="19" t="s">
        <v>323</v>
      </c>
      <c r="F242" s="19" t="s">
        <v>324</v>
      </c>
      <c r="G242" s="19" t="s">
        <v>2168</v>
      </c>
      <c r="H242" s="19" t="s">
        <v>2169</v>
      </c>
      <c r="I242" s="19" t="s">
        <v>2170</v>
      </c>
      <c r="J242" s="19" t="s">
        <v>2330</v>
      </c>
      <c r="K242" s="19" t="s">
        <v>2331</v>
      </c>
      <c r="L242" s="19" t="s">
        <v>2332</v>
      </c>
      <c r="M242" s="19" t="s">
        <v>2700</v>
      </c>
      <c r="N242" s="19" t="s">
        <v>2701</v>
      </c>
      <c r="O242" s="19" t="s">
        <v>2702</v>
      </c>
      <c r="P242" s="19" t="s">
        <v>3091</v>
      </c>
      <c r="Q242" s="19" t="s">
        <v>3092</v>
      </c>
      <c r="R242" s="19" t="s">
        <v>3093</v>
      </c>
      <c r="S242" s="19" t="s">
        <v>3253</v>
      </c>
      <c r="T242" s="19" t="s">
        <v>3254</v>
      </c>
      <c r="U242" s="19" t="s">
        <v>3255</v>
      </c>
      <c r="V242" s="19" t="s">
        <v>3623</v>
      </c>
      <c r="W242" s="19" t="s">
        <v>3624</v>
      </c>
      <c r="X242" s="19" t="s">
        <v>3625</v>
      </c>
      <c r="Y242" s="19" t="s">
        <v>4008</v>
      </c>
      <c r="Z242" s="19" t="s">
        <v>4009</v>
      </c>
      <c r="AA242" s="19" t="s">
        <v>4010</v>
      </c>
      <c r="AB242" s="19" t="s">
        <v>4170</v>
      </c>
      <c r="AC242" s="19" t="s">
        <v>4171</v>
      </c>
      <c r="AD242" s="19" t="s">
        <v>4172</v>
      </c>
    </row>
    <row r="243" spans="1:30" ht="15" hidden="1" customHeight="1">
      <c r="A243" s="46"/>
      <c r="B243" s="50" t="s">
        <v>4325</v>
      </c>
      <c r="C243" s="61">
        <v>45</v>
      </c>
      <c r="D243" s="19" t="s">
        <v>325</v>
      </c>
      <c r="E243" s="19" t="s">
        <v>326</v>
      </c>
      <c r="F243" s="19" t="s">
        <v>327</v>
      </c>
      <c r="G243" s="19" t="s">
        <v>2171</v>
      </c>
      <c r="H243" s="19" t="s">
        <v>2172</v>
      </c>
      <c r="I243" s="19" t="s">
        <v>2173</v>
      </c>
      <c r="J243" s="19" t="s">
        <v>2333</v>
      </c>
      <c r="K243" s="19" t="s">
        <v>2334</v>
      </c>
      <c r="L243" s="19" t="s">
        <v>2335</v>
      </c>
      <c r="M243" s="19" t="s">
        <v>2703</v>
      </c>
      <c r="N243" s="19" t="s">
        <v>2704</v>
      </c>
      <c r="O243" s="19" t="s">
        <v>2705</v>
      </c>
      <c r="P243" s="19" t="s">
        <v>3094</v>
      </c>
      <c r="Q243" s="19" t="s">
        <v>3095</v>
      </c>
      <c r="R243" s="19" t="s">
        <v>3096</v>
      </c>
      <c r="S243" s="19" t="s">
        <v>3256</v>
      </c>
      <c r="T243" s="19" t="s">
        <v>3257</v>
      </c>
      <c r="U243" s="19" t="s">
        <v>3258</v>
      </c>
      <c r="V243" s="19" t="s">
        <v>3626</v>
      </c>
      <c r="W243" s="19" t="s">
        <v>3627</v>
      </c>
      <c r="X243" s="19" t="s">
        <v>3628</v>
      </c>
      <c r="Y243" s="19" t="s">
        <v>4011</v>
      </c>
      <c r="Z243" s="19" t="s">
        <v>4012</v>
      </c>
      <c r="AA243" s="19" t="s">
        <v>4013</v>
      </c>
      <c r="AB243" s="19" t="s">
        <v>4173</v>
      </c>
      <c r="AC243" s="19" t="s">
        <v>4174</v>
      </c>
      <c r="AD243" s="19" t="s">
        <v>4175</v>
      </c>
    </row>
    <row r="244" spans="1:30" ht="15" hidden="1" customHeight="1">
      <c r="A244" s="46"/>
      <c r="B244" s="46" t="s">
        <v>4326</v>
      </c>
      <c r="C244" s="61">
        <v>46</v>
      </c>
      <c r="D244" s="19" t="s">
        <v>328</v>
      </c>
      <c r="E244" s="19" t="s">
        <v>329</v>
      </c>
      <c r="F244" s="19" t="s">
        <v>330</v>
      </c>
      <c r="G244" s="19" t="s">
        <v>2174</v>
      </c>
      <c r="H244" s="19" t="s">
        <v>2175</v>
      </c>
      <c r="I244" s="19" t="s">
        <v>2176</v>
      </c>
      <c r="J244" s="19" t="s">
        <v>2336</v>
      </c>
      <c r="K244" s="19" t="s">
        <v>2337</v>
      </c>
      <c r="L244" s="19" t="s">
        <v>2338</v>
      </c>
      <c r="M244" s="19" t="s">
        <v>2706</v>
      </c>
      <c r="N244" s="19" t="s">
        <v>2707</v>
      </c>
      <c r="O244" s="19" t="s">
        <v>2708</v>
      </c>
      <c r="P244" s="19" t="s">
        <v>3097</v>
      </c>
      <c r="Q244" s="19" t="s">
        <v>3098</v>
      </c>
      <c r="R244" s="19" t="s">
        <v>3099</v>
      </c>
      <c r="S244" s="19" t="s">
        <v>3259</v>
      </c>
      <c r="T244" s="19" t="s">
        <v>3260</v>
      </c>
      <c r="U244" s="19" t="s">
        <v>3261</v>
      </c>
      <c r="V244" s="19" t="s">
        <v>3629</v>
      </c>
      <c r="W244" s="19" t="s">
        <v>3630</v>
      </c>
      <c r="X244" s="19" t="s">
        <v>3631</v>
      </c>
      <c r="Y244" s="19" t="s">
        <v>4014</v>
      </c>
      <c r="Z244" s="19" t="s">
        <v>4015</v>
      </c>
      <c r="AA244" s="19" t="s">
        <v>4016</v>
      </c>
      <c r="AB244" s="19" t="s">
        <v>4176</v>
      </c>
      <c r="AC244" s="19" t="s">
        <v>4177</v>
      </c>
      <c r="AD244" s="19" t="s">
        <v>4178</v>
      </c>
    </row>
    <row r="245" spans="1:30" ht="15" hidden="1" customHeight="1">
      <c r="A245" s="46"/>
      <c r="B245" s="50" t="s">
        <v>4327</v>
      </c>
      <c r="C245" s="61">
        <v>47</v>
      </c>
      <c r="D245" s="19" t="s">
        <v>331</v>
      </c>
      <c r="E245" s="19" t="s">
        <v>332</v>
      </c>
      <c r="F245" s="19" t="s">
        <v>333</v>
      </c>
      <c r="G245" s="19" t="s">
        <v>2177</v>
      </c>
      <c r="H245" s="19" t="s">
        <v>2178</v>
      </c>
      <c r="I245" s="19" t="s">
        <v>2179</v>
      </c>
      <c r="J245" s="19" t="s">
        <v>2339</v>
      </c>
      <c r="K245" s="19" t="s">
        <v>2340</v>
      </c>
      <c r="L245" s="19" t="s">
        <v>2341</v>
      </c>
      <c r="M245" s="19" t="s">
        <v>2709</v>
      </c>
      <c r="N245" s="19" t="s">
        <v>2710</v>
      </c>
      <c r="O245" s="19" t="s">
        <v>2711</v>
      </c>
      <c r="P245" s="19" t="s">
        <v>3100</v>
      </c>
      <c r="Q245" s="19" t="s">
        <v>3101</v>
      </c>
      <c r="R245" s="19" t="s">
        <v>3102</v>
      </c>
      <c r="S245" s="19" t="s">
        <v>3262</v>
      </c>
      <c r="T245" s="19" t="s">
        <v>3263</v>
      </c>
      <c r="U245" s="19" t="s">
        <v>3264</v>
      </c>
      <c r="V245" s="19" t="s">
        <v>3632</v>
      </c>
      <c r="W245" s="19" t="s">
        <v>3633</v>
      </c>
      <c r="X245" s="19" t="s">
        <v>3634</v>
      </c>
      <c r="Y245" s="19" t="s">
        <v>4017</v>
      </c>
      <c r="Z245" s="19" t="s">
        <v>4018</v>
      </c>
      <c r="AA245" s="19" t="s">
        <v>4019</v>
      </c>
      <c r="AB245" s="19" t="s">
        <v>4179</v>
      </c>
      <c r="AC245" s="19" t="s">
        <v>4180</v>
      </c>
      <c r="AD245" s="19" t="s">
        <v>4181</v>
      </c>
    </row>
    <row r="246" spans="1:30" ht="15" hidden="1" customHeight="1">
      <c r="A246" s="46"/>
      <c r="B246" s="50" t="s">
        <v>4328</v>
      </c>
      <c r="C246" s="61">
        <v>48</v>
      </c>
      <c r="D246" s="19" t="s">
        <v>334</v>
      </c>
      <c r="E246" s="19" t="s">
        <v>335</v>
      </c>
      <c r="F246" s="19" t="s">
        <v>336</v>
      </c>
      <c r="G246" s="19" t="s">
        <v>2180</v>
      </c>
      <c r="H246" s="19" t="s">
        <v>2181</v>
      </c>
      <c r="I246" s="19" t="s">
        <v>2182</v>
      </c>
      <c r="J246" s="19" t="s">
        <v>2342</v>
      </c>
      <c r="K246" s="19" t="s">
        <v>2343</v>
      </c>
      <c r="L246" s="19" t="s">
        <v>2344</v>
      </c>
      <c r="M246" s="19" t="s">
        <v>2712</v>
      </c>
      <c r="N246" s="19" t="s">
        <v>2713</v>
      </c>
      <c r="O246" s="19" t="s">
        <v>2714</v>
      </c>
      <c r="P246" s="19" t="s">
        <v>3103</v>
      </c>
      <c r="Q246" s="19" t="s">
        <v>3104</v>
      </c>
      <c r="R246" s="19" t="s">
        <v>3105</v>
      </c>
      <c r="S246" s="19" t="s">
        <v>3265</v>
      </c>
      <c r="T246" s="19" t="s">
        <v>3266</v>
      </c>
      <c r="U246" s="19" t="s">
        <v>3267</v>
      </c>
      <c r="V246" s="19" t="s">
        <v>3635</v>
      </c>
      <c r="W246" s="19" t="s">
        <v>3636</v>
      </c>
      <c r="X246" s="19" t="s">
        <v>3637</v>
      </c>
      <c r="Y246" s="19" t="s">
        <v>4020</v>
      </c>
      <c r="Z246" s="19" t="s">
        <v>4021</v>
      </c>
      <c r="AA246" s="19" t="s">
        <v>4022</v>
      </c>
      <c r="AB246" s="19" t="s">
        <v>4182</v>
      </c>
      <c r="AC246" s="19" t="s">
        <v>4183</v>
      </c>
      <c r="AD246" s="19" t="s">
        <v>4184</v>
      </c>
    </row>
    <row r="247" spans="1:30" ht="15" hidden="1" customHeight="1">
      <c r="A247" s="46"/>
      <c r="B247" s="50" t="s">
        <v>4329</v>
      </c>
      <c r="C247" s="61">
        <v>49</v>
      </c>
      <c r="D247" s="19" t="s">
        <v>337</v>
      </c>
      <c r="E247" s="19" t="s">
        <v>338</v>
      </c>
      <c r="F247" s="19" t="s">
        <v>339</v>
      </c>
      <c r="G247" s="19" t="s">
        <v>2183</v>
      </c>
      <c r="H247" s="19" t="s">
        <v>2184</v>
      </c>
      <c r="I247" s="19" t="s">
        <v>2185</v>
      </c>
      <c r="J247" s="19" t="s">
        <v>2345</v>
      </c>
      <c r="K247" s="19" t="s">
        <v>2346</v>
      </c>
      <c r="L247" s="19" t="s">
        <v>2347</v>
      </c>
      <c r="M247" s="19" t="s">
        <v>2715</v>
      </c>
      <c r="N247" s="19" t="s">
        <v>2716</v>
      </c>
      <c r="O247" s="19" t="s">
        <v>2717</v>
      </c>
      <c r="P247" s="19" t="s">
        <v>3106</v>
      </c>
      <c r="Q247" s="19" t="s">
        <v>3107</v>
      </c>
      <c r="R247" s="19" t="s">
        <v>3108</v>
      </c>
      <c r="S247" s="19" t="s">
        <v>3268</v>
      </c>
      <c r="T247" s="19" t="s">
        <v>3269</v>
      </c>
      <c r="U247" s="19" t="s">
        <v>3270</v>
      </c>
      <c r="V247" s="19" t="s">
        <v>3638</v>
      </c>
      <c r="W247" s="19" t="s">
        <v>3639</v>
      </c>
      <c r="X247" s="19" t="s">
        <v>3640</v>
      </c>
      <c r="Y247" s="19" t="s">
        <v>4023</v>
      </c>
      <c r="Z247" s="19" t="s">
        <v>4024</v>
      </c>
      <c r="AA247" s="19" t="s">
        <v>4025</v>
      </c>
      <c r="AB247" s="19" t="s">
        <v>4185</v>
      </c>
      <c r="AC247" s="19" t="s">
        <v>4186</v>
      </c>
      <c r="AD247" s="19" t="s">
        <v>4187</v>
      </c>
    </row>
    <row r="248" spans="1:30" ht="15" hidden="1" customHeight="1">
      <c r="A248" s="46"/>
      <c r="B248" s="46" t="s">
        <v>4330</v>
      </c>
      <c r="C248" s="61">
        <v>50</v>
      </c>
      <c r="D248" s="19" t="s">
        <v>340</v>
      </c>
      <c r="E248" s="19" t="s">
        <v>341</v>
      </c>
      <c r="F248" s="19" t="s">
        <v>342</v>
      </c>
      <c r="G248" s="19" t="s">
        <v>2186</v>
      </c>
      <c r="H248" s="19" t="s">
        <v>2187</v>
      </c>
      <c r="I248" s="19" t="s">
        <v>2188</v>
      </c>
      <c r="J248" s="19" t="s">
        <v>2348</v>
      </c>
      <c r="K248" s="19" t="s">
        <v>2349</v>
      </c>
      <c r="L248" s="19" t="s">
        <v>2350</v>
      </c>
      <c r="M248" s="19" t="s">
        <v>2718</v>
      </c>
      <c r="N248" s="19" t="s">
        <v>2719</v>
      </c>
      <c r="O248" s="19" t="s">
        <v>2720</v>
      </c>
      <c r="P248" s="19" t="s">
        <v>3109</v>
      </c>
      <c r="Q248" s="19" t="s">
        <v>3110</v>
      </c>
      <c r="R248" s="19" t="s">
        <v>3111</v>
      </c>
      <c r="S248" s="19" t="s">
        <v>3271</v>
      </c>
      <c r="T248" s="19" t="s">
        <v>3272</v>
      </c>
      <c r="U248" s="19" t="s">
        <v>3273</v>
      </c>
      <c r="V248" s="19" t="s">
        <v>3641</v>
      </c>
      <c r="W248" s="19" t="s">
        <v>3642</v>
      </c>
      <c r="X248" s="19" t="s">
        <v>3643</v>
      </c>
      <c r="Y248" s="19" t="s">
        <v>4026</v>
      </c>
      <c r="Z248" s="19" t="s">
        <v>4027</v>
      </c>
      <c r="AA248" s="19" t="s">
        <v>4028</v>
      </c>
      <c r="AB248" s="19" t="s">
        <v>4188</v>
      </c>
      <c r="AC248" s="19" t="s">
        <v>4189</v>
      </c>
      <c r="AD248" s="19" t="s">
        <v>4190</v>
      </c>
    </row>
    <row r="249" spans="1:30" ht="15" hidden="1" customHeight="1">
      <c r="A249" s="45" t="s">
        <v>4331</v>
      </c>
      <c r="B249" s="46"/>
      <c r="C249" s="61">
        <v>51</v>
      </c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</row>
    <row r="250" spans="1:30" ht="15" hidden="1" customHeight="1">
      <c r="A250" s="46"/>
      <c r="B250" s="46" t="s">
        <v>4332</v>
      </c>
      <c r="C250" s="61">
        <v>52</v>
      </c>
      <c r="D250" s="19" t="s">
        <v>343</v>
      </c>
      <c r="E250" s="19" t="s">
        <v>344</v>
      </c>
      <c r="F250" s="19" t="s">
        <v>345</v>
      </c>
      <c r="G250" s="19" t="s">
        <v>2189</v>
      </c>
      <c r="H250" s="19" t="s">
        <v>2190</v>
      </c>
      <c r="I250" s="19" t="s">
        <v>2191</v>
      </c>
      <c r="J250" s="19" t="s">
        <v>2351</v>
      </c>
      <c r="K250" s="19" t="s">
        <v>2352</v>
      </c>
      <c r="L250" s="19" t="s">
        <v>2353</v>
      </c>
      <c r="M250" s="19" t="s">
        <v>2721</v>
      </c>
      <c r="N250" s="19" t="s">
        <v>2722</v>
      </c>
      <c r="O250" s="19" t="s">
        <v>2723</v>
      </c>
      <c r="P250" s="19" t="s">
        <v>3112</v>
      </c>
      <c r="Q250" s="19" t="s">
        <v>3113</v>
      </c>
      <c r="R250" s="19" t="s">
        <v>3114</v>
      </c>
      <c r="S250" s="19" t="s">
        <v>3274</v>
      </c>
      <c r="T250" s="19" t="s">
        <v>3275</v>
      </c>
      <c r="U250" s="19" t="s">
        <v>3276</v>
      </c>
      <c r="V250" s="19" t="s">
        <v>3644</v>
      </c>
      <c r="W250" s="19" t="s">
        <v>3645</v>
      </c>
      <c r="X250" s="19" t="s">
        <v>3646</v>
      </c>
      <c r="Y250" s="19" t="s">
        <v>4029</v>
      </c>
      <c r="Z250" s="19" t="s">
        <v>4030</v>
      </c>
      <c r="AA250" s="19" t="s">
        <v>4031</v>
      </c>
      <c r="AB250" s="19" t="s">
        <v>4191</v>
      </c>
      <c r="AC250" s="19" t="s">
        <v>4192</v>
      </c>
      <c r="AD250" s="19" t="s">
        <v>4193</v>
      </c>
    </row>
    <row r="251" spans="1:30" ht="15" hidden="1" customHeight="1">
      <c r="A251" s="46"/>
      <c r="B251" s="46" t="s">
        <v>4333</v>
      </c>
      <c r="C251" s="61">
        <v>53</v>
      </c>
      <c r="D251" s="19" t="s">
        <v>346</v>
      </c>
      <c r="E251" s="19" t="s">
        <v>347</v>
      </c>
      <c r="F251" s="19" t="s">
        <v>348</v>
      </c>
      <c r="G251" s="19" t="s">
        <v>2192</v>
      </c>
      <c r="H251" s="19" t="s">
        <v>2193</v>
      </c>
      <c r="I251" s="19" t="s">
        <v>2194</v>
      </c>
      <c r="J251" s="19" t="s">
        <v>2354</v>
      </c>
      <c r="K251" s="19" t="s">
        <v>2355</v>
      </c>
      <c r="L251" s="19" t="s">
        <v>2356</v>
      </c>
      <c r="M251" s="19" t="s">
        <v>2724</v>
      </c>
      <c r="N251" s="19" t="s">
        <v>2725</v>
      </c>
      <c r="O251" s="19" t="s">
        <v>2726</v>
      </c>
      <c r="P251" s="19" t="s">
        <v>3115</v>
      </c>
      <c r="Q251" s="19" t="s">
        <v>3116</v>
      </c>
      <c r="R251" s="19" t="s">
        <v>3117</v>
      </c>
      <c r="S251" s="19" t="s">
        <v>3277</v>
      </c>
      <c r="T251" s="19" t="s">
        <v>3278</v>
      </c>
      <c r="U251" s="19" t="s">
        <v>3279</v>
      </c>
      <c r="V251" s="19" t="s">
        <v>3647</v>
      </c>
      <c r="W251" s="19" t="s">
        <v>3648</v>
      </c>
      <c r="X251" s="19" t="s">
        <v>3649</v>
      </c>
      <c r="Y251" s="19" t="s">
        <v>4032</v>
      </c>
      <c r="Z251" s="19" t="s">
        <v>4033</v>
      </c>
      <c r="AA251" s="19" t="s">
        <v>4034</v>
      </c>
      <c r="AB251" s="19" t="s">
        <v>4194</v>
      </c>
      <c r="AC251" s="19" t="s">
        <v>4195</v>
      </c>
      <c r="AD251" s="19" t="s">
        <v>4196</v>
      </c>
    </row>
    <row r="252" spans="1:30" ht="15" hidden="1" customHeight="1">
      <c r="A252" s="45" t="s">
        <v>4334</v>
      </c>
      <c r="B252" s="46"/>
      <c r="C252" s="61">
        <v>54</v>
      </c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</row>
    <row r="253" spans="1:30" ht="15" hidden="1" customHeight="1">
      <c r="A253" s="46"/>
      <c r="B253" s="46" t="s">
        <v>4335</v>
      </c>
      <c r="C253" s="61">
        <v>55</v>
      </c>
      <c r="D253" s="19" t="s">
        <v>349</v>
      </c>
      <c r="E253" s="19" t="s">
        <v>350</v>
      </c>
      <c r="F253" s="19" t="s">
        <v>351</v>
      </c>
      <c r="G253" s="19" t="s">
        <v>2195</v>
      </c>
      <c r="H253" s="19" t="s">
        <v>2196</v>
      </c>
      <c r="I253" s="19" t="s">
        <v>2197</v>
      </c>
      <c r="J253" s="19" t="s">
        <v>2357</v>
      </c>
      <c r="K253" s="19" t="s">
        <v>2358</v>
      </c>
      <c r="L253" s="19" t="s">
        <v>2359</v>
      </c>
      <c r="M253" s="19" t="s">
        <v>2727</v>
      </c>
      <c r="N253" s="19" t="s">
        <v>2728</v>
      </c>
      <c r="O253" s="19" t="s">
        <v>2729</v>
      </c>
      <c r="P253" s="19" t="s">
        <v>3118</v>
      </c>
      <c r="Q253" s="19" t="s">
        <v>3119</v>
      </c>
      <c r="R253" s="19" t="s">
        <v>3120</v>
      </c>
      <c r="S253" s="19" t="s">
        <v>3280</v>
      </c>
      <c r="T253" s="19" t="s">
        <v>3281</v>
      </c>
      <c r="U253" s="19" t="s">
        <v>3282</v>
      </c>
      <c r="V253" s="19" t="s">
        <v>3650</v>
      </c>
      <c r="W253" s="19" t="s">
        <v>3651</v>
      </c>
      <c r="X253" s="19" t="s">
        <v>3652</v>
      </c>
      <c r="Y253" s="19" t="s">
        <v>4035</v>
      </c>
      <c r="Z253" s="19" t="s">
        <v>4036</v>
      </c>
      <c r="AA253" s="19" t="s">
        <v>4037</v>
      </c>
      <c r="AB253" s="19" t="s">
        <v>4197</v>
      </c>
      <c r="AC253" s="19" t="s">
        <v>4198</v>
      </c>
      <c r="AD253" s="19" t="s">
        <v>4199</v>
      </c>
    </row>
    <row r="254" spans="1:30" ht="15" hidden="1" customHeight="1">
      <c r="A254" s="46"/>
      <c r="B254" s="46" t="s">
        <v>4336</v>
      </c>
      <c r="C254" s="61">
        <v>56</v>
      </c>
      <c r="D254" s="19" t="s">
        <v>352</v>
      </c>
      <c r="E254" s="19" t="s">
        <v>353</v>
      </c>
      <c r="F254" s="19" t="s">
        <v>354</v>
      </c>
      <c r="G254" s="19" t="s">
        <v>2198</v>
      </c>
      <c r="H254" s="19" t="s">
        <v>2199</v>
      </c>
      <c r="I254" s="19" t="s">
        <v>2200</v>
      </c>
      <c r="J254" s="19" t="s">
        <v>2360</v>
      </c>
      <c r="K254" s="19" t="s">
        <v>2361</v>
      </c>
      <c r="L254" s="19" t="s">
        <v>2362</v>
      </c>
      <c r="M254" s="19" t="s">
        <v>2730</v>
      </c>
      <c r="N254" s="19" t="s">
        <v>2731</v>
      </c>
      <c r="O254" s="19" t="s">
        <v>2732</v>
      </c>
      <c r="P254" s="19" t="s">
        <v>3121</v>
      </c>
      <c r="Q254" s="19" t="s">
        <v>3122</v>
      </c>
      <c r="R254" s="19" t="s">
        <v>3123</v>
      </c>
      <c r="S254" s="19" t="s">
        <v>3283</v>
      </c>
      <c r="T254" s="19" t="s">
        <v>3284</v>
      </c>
      <c r="U254" s="19" t="s">
        <v>3285</v>
      </c>
      <c r="V254" s="19" t="s">
        <v>3653</v>
      </c>
      <c r="W254" s="19" t="s">
        <v>3654</v>
      </c>
      <c r="X254" s="19" t="s">
        <v>3655</v>
      </c>
      <c r="Y254" s="19" t="s">
        <v>4038</v>
      </c>
      <c r="Z254" s="19" t="s">
        <v>4039</v>
      </c>
      <c r="AA254" s="19" t="s">
        <v>4040</v>
      </c>
      <c r="AB254" s="19" t="s">
        <v>4200</v>
      </c>
      <c r="AC254" s="19" t="s">
        <v>4201</v>
      </c>
      <c r="AD254" s="19" t="s">
        <v>4202</v>
      </c>
    </row>
    <row r="255" spans="1:30" ht="15" hidden="1" customHeight="1">
      <c r="A255" s="45" t="s">
        <v>4337</v>
      </c>
      <c r="B255" s="46"/>
      <c r="C255" s="61">
        <v>57</v>
      </c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</row>
    <row r="256" spans="1:30" ht="15" hidden="1" customHeight="1">
      <c r="A256" s="46"/>
      <c r="B256" s="46" t="s">
        <v>4338</v>
      </c>
      <c r="C256" s="61">
        <v>58</v>
      </c>
      <c r="D256" s="19" t="s">
        <v>355</v>
      </c>
      <c r="E256" s="19" t="s">
        <v>356</v>
      </c>
      <c r="F256" s="19" t="s">
        <v>357</v>
      </c>
      <c r="G256" s="19" t="s">
        <v>2201</v>
      </c>
      <c r="H256" s="19" t="s">
        <v>2202</v>
      </c>
      <c r="I256" s="19" t="s">
        <v>2203</v>
      </c>
      <c r="J256" s="19" t="s">
        <v>2363</v>
      </c>
      <c r="K256" s="19" t="s">
        <v>2364</v>
      </c>
      <c r="L256" s="19" t="s">
        <v>2573</v>
      </c>
      <c r="M256" s="19" t="s">
        <v>2733</v>
      </c>
      <c r="N256" s="19" t="s">
        <v>2734</v>
      </c>
      <c r="O256" s="19" t="s">
        <v>2735</v>
      </c>
      <c r="P256" s="19" t="s">
        <v>3124</v>
      </c>
      <c r="Q256" s="19" t="s">
        <v>3125</v>
      </c>
      <c r="R256" s="19" t="s">
        <v>3126</v>
      </c>
      <c r="S256" s="19" t="s">
        <v>3286</v>
      </c>
      <c r="T256" s="19" t="s">
        <v>3287</v>
      </c>
      <c r="U256" s="19" t="s">
        <v>3288</v>
      </c>
      <c r="V256" s="19" t="s">
        <v>3656</v>
      </c>
      <c r="W256" s="19" t="s">
        <v>3657</v>
      </c>
      <c r="X256" s="19" t="s">
        <v>3658</v>
      </c>
      <c r="Y256" s="19" t="s">
        <v>4041</v>
      </c>
      <c r="Z256" s="19" t="s">
        <v>4042</v>
      </c>
      <c r="AA256" s="19" t="s">
        <v>4043</v>
      </c>
      <c r="AB256" s="19" t="s">
        <v>4203</v>
      </c>
      <c r="AC256" s="19" t="s">
        <v>4204</v>
      </c>
      <c r="AD256" s="19" t="s">
        <v>4205</v>
      </c>
    </row>
    <row r="257" spans="1:30" ht="15" hidden="1" customHeight="1">
      <c r="A257" s="46"/>
      <c r="B257" s="50" t="s">
        <v>4339</v>
      </c>
      <c r="C257" s="61">
        <v>59</v>
      </c>
      <c r="D257" s="19" t="s">
        <v>358</v>
      </c>
      <c r="E257" s="19" t="s">
        <v>359</v>
      </c>
      <c r="F257" s="19" t="s">
        <v>360</v>
      </c>
      <c r="G257" s="19" t="s">
        <v>2204</v>
      </c>
      <c r="H257" s="19" t="s">
        <v>2205</v>
      </c>
      <c r="I257" s="19" t="s">
        <v>2206</v>
      </c>
      <c r="J257" s="19" t="s">
        <v>2574</v>
      </c>
      <c r="K257" s="19" t="s">
        <v>2575</v>
      </c>
      <c r="L257" s="19" t="s">
        <v>2576</v>
      </c>
      <c r="M257" s="19" t="s">
        <v>2736</v>
      </c>
      <c r="N257" s="19" t="s">
        <v>2737</v>
      </c>
      <c r="O257" s="19" t="s">
        <v>2738</v>
      </c>
      <c r="P257" s="19" t="s">
        <v>3127</v>
      </c>
      <c r="Q257" s="19" t="s">
        <v>3128</v>
      </c>
      <c r="R257" s="19" t="s">
        <v>3129</v>
      </c>
      <c r="S257" s="19" t="s">
        <v>3289</v>
      </c>
      <c r="T257" s="19" t="s">
        <v>3290</v>
      </c>
      <c r="U257" s="19" t="s">
        <v>3291</v>
      </c>
      <c r="V257" s="19" t="s">
        <v>3659</v>
      </c>
      <c r="W257" s="19" t="s">
        <v>3660</v>
      </c>
      <c r="X257" s="19" t="s">
        <v>3661</v>
      </c>
      <c r="Y257" s="19" t="s">
        <v>4044</v>
      </c>
      <c r="Z257" s="19" t="s">
        <v>4045</v>
      </c>
      <c r="AA257" s="19" t="s">
        <v>4046</v>
      </c>
      <c r="AB257" s="19" t="s">
        <v>4206</v>
      </c>
      <c r="AC257" s="19" t="s">
        <v>4207</v>
      </c>
      <c r="AD257" s="19" t="s">
        <v>4208</v>
      </c>
    </row>
    <row r="258" spans="1:30" ht="15" hidden="1" customHeight="1">
      <c r="A258" s="46"/>
      <c r="B258" s="50" t="s">
        <v>4340</v>
      </c>
      <c r="C258" s="61">
        <v>60</v>
      </c>
      <c r="D258" s="19" t="s">
        <v>361</v>
      </c>
      <c r="E258" s="19" t="s">
        <v>362</v>
      </c>
      <c r="F258" s="19" t="s">
        <v>363</v>
      </c>
      <c r="G258" s="19" t="s">
        <v>2207</v>
      </c>
      <c r="H258" s="19" t="s">
        <v>2208</v>
      </c>
      <c r="I258" s="19" t="s">
        <v>2209</v>
      </c>
      <c r="J258" s="19" t="s">
        <v>2577</v>
      </c>
      <c r="K258" s="19" t="s">
        <v>2578</v>
      </c>
      <c r="L258" s="19" t="s">
        <v>2579</v>
      </c>
      <c r="M258" s="19" t="s">
        <v>2739</v>
      </c>
      <c r="N258" s="19" t="s">
        <v>2740</v>
      </c>
      <c r="O258" s="19" t="s">
        <v>2741</v>
      </c>
      <c r="P258" s="19" t="s">
        <v>3130</v>
      </c>
      <c r="Q258" s="19" t="s">
        <v>3131</v>
      </c>
      <c r="R258" s="19" t="s">
        <v>3132</v>
      </c>
      <c r="S258" s="19" t="s">
        <v>3292</v>
      </c>
      <c r="T258" s="19" t="s">
        <v>3293</v>
      </c>
      <c r="U258" s="19" t="s">
        <v>3294</v>
      </c>
      <c r="V258" s="19" t="s">
        <v>3662</v>
      </c>
      <c r="W258" s="19" t="s">
        <v>3663</v>
      </c>
      <c r="X258" s="19" t="s">
        <v>3664</v>
      </c>
      <c r="Y258" s="19" t="s">
        <v>4047</v>
      </c>
      <c r="Z258" s="19" t="s">
        <v>4048</v>
      </c>
      <c r="AA258" s="19" t="s">
        <v>4049</v>
      </c>
      <c r="AB258" s="19" t="s">
        <v>4209</v>
      </c>
      <c r="AC258" s="19" t="s">
        <v>4210</v>
      </c>
      <c r="AD258" s="19" t="s">
        <v>4211</v>
      </c>
    </row>
    <row r="259" spans="1:30" ht="15" hidden="1" customHeight="1">
      <c r="A259" s="46"/>
      <c r="B259" s="50" t="s">
        <v>4341</v>
      </c>
      <c r="C259" s="61">
        <v>61</v>
      </c>
      <c r="D259" s="19" t="s">
        <v>364</v>
      </c>
      <c r="E259" s="19" t="s">
        <v>365</v>
      </c>
      <c r="F259" s="19" t="s">
        <v>366</v>
      </c>
      <c r="G259" s="19" t="s">
        <v>2210</v>
      </c>
      <c r="H259" s="19" t="s">
        <v>2211</v>
      </c>
      <c r="I259" s="19" t="s">
        <v>2212</v>
      </c>
      <c r="J259" s="19" t="s">
        <v>2580</v>
      </c>
      <c r="K259" s="19" t="s">
        <v>2581</v>
      </c>
      <c r="L259" s="19" t="s">
        <v>2582</v>
      </c>
      <c r="M259" s="19" t="s">
        <v>2742</v>
      </c>
      <c r="N259" s="19" t="s">
        <v>2743</v>
      </c>
      <c r="O259" s="19" t="s">
        <v>2744</v>
      </c>
      <c r="P259" s="19" t="s">
        <v>3133</v>
      </c>
      <c r="Q259" s="19" t="s">
        <v>3134</v>
      </c>
      <c r="R259" s="19" t="s">
        <v>3135</v>
      </c>
      <c r="S259" s="19" t="s">
        <v>3295</v>
      </c>
      <c r="T259" s="19" t="s">
        <v>3296</v>
      </c>
      <c r="U259" s="19" t="s">
        <v>3297</v>
      </c>
      <c r="V259" s="19" t="s">
        <v>3665</v>
      </c>
      <c r="W259" s="19" t="s">
        <v>3666</v>
      </c>
      <c r="X259" s="19" t="s">
        <v>3667</v>
      </c>
      <c r="Y259" s="19" t="s">
        <v>4050</v>
      </c>
      <c r="Z259" s="19" t="s">
        <v>4051</v>
      </c>
      <c r="AA259" s="19" t="s">
        <v>4052</v>
      </c>
      <c r="AB259" s="19" t="s">
        <v>4212</v>
      </c>
      <c r="AC259" s="19" t="s">
        <v>4213</v>
      </c>
      <c r="AD259" s="19" t="s">
        <v>4214</v>
      </c>
    </row>
    <row r="260" spans="1:30" ht="15" hidden="1" customHeight="1">
      <c r="A260" s="46"/>
      <c r="B260" s="46" t="s">
        <v>4342</v>
      </c>
      <c r="C260" s="61">
        <v>62</v>
      </c>
      <c r="D260" s="19" t="s">
        <v>367</v>
      </c>
      <c r="E260" s="19" t="s">
        <v>368</v>
      </c>
      <c r="F260" s="19" t="s">
        <v>369</v>
      </c>
      <c r="G260" s="19" t="s">
        <v>2213</v>
      </c>
      <c r="H260" s="19" t="s">
        <v>2214</v>
      </c>
      <c r="I260" s="19" t="s">
        <v>2215</v>
      </c>
      <c r="J260" s="19" t="s">
        <v>2583</v>
      </c>
      <c r="K260" s="19" t="s">
        <v>2584</v>
      </c>
      <c r="L260" s="19" t="s">
        <v>2585</v>
      </c>
      <c r="M260" s="19" t="s">
        <v>2745</v>
      </c>
      <c r="N260" s="19" t="s">
        <v>2746</v>
      </c>
      <c r="O260" s="19" t="s">
        <v>2747</v>
      </c>
      <c r="P260" s="19" t="s">
        <v>3136</v>
      </c>
      <c r="Q260" s="19" t="s">
        <v>3137</v>
      </c>
      <c r="R260" s="19" t="s">
        <v>3138</v>
      </c>
      <c r="S260" s="19" t="s">
        <v>3298</v>
      </c>
      <c r="T260" s="19" t="s">
        <v>3299</v>
      </c>
      <c r="U260" s="19" t="s">
        <v>3300</v>
      </c>
      <c r="V260" s="19" t="s">
        <v>3668</v>
      </c>
      <c r="W260" s="19" t="s">
        <v>3669</v>
      </c>
      <c r="X260" s="19" t="s">
        <v>3670</v>
      </c>
      <c r="Y260" s="19" t="s">
        <v>4053</v>
      </c>
      <c r="Z260" s="19" t="s">
        <v>4054</v>
      </c>
      <c r="AA260" s="19" t="s">
        <v>4055</v>
      </c>
      <c r="AB260" s="19" t="s">
        <v>4215</v>
      </c>
      <c r="AC260" s="19" t="s">
        <v>4216</v>
      </c>
      <c r="AD260" s="19" t="s">
        <v>4217</v>
      </c>
    </row>
    <row r="261" spans="1:30" ht="15" hidden="1" customHeight="1">
      <c r="A261" s="45" t="s">
        <v>4289</v>
      </c>
      <c r="B261" s="46"/>
      <c r="C261" s="61">
        <v>63</v>
      </c>
      <c r="D261" s="19" t="s">
        <v>301</v>
      </c>
      <c r="E261" s="19" t="s">
        <v>302</v>
      </c>
      <c r="F261" s="19" t="s">
        <v>303</v>
      </c>
      <c r="G261" s="19" t="s">
        <v>2147</v>
      </c>
      <c r="H261" s="19" t="s">
        <v>2148</v>
      </c>
      <c r="I261" s="19" t="s">
        <v>2149</v>
      </c>
      <c r="J261" s="19" t="s">
        <v>2309</v>
      </c>
      <c r="K261" s="19" t="s">
        <v>2310</v>
      </c>
      <c r="L261" s="19" t="s">
        <v>2311</v>
      </c>
      <c r="M261" s="19" t="s">
        <v>2679</v>
      </c>
      <c r="N261" s="19" t="s">
        <v>2680</v>
      </c>
      <c r="O261" s="19" t="s">
        <v>2681</v>
      </c>
      <c r="P261" s="19" t="s">
        <v>3070</v>
      </c>
      <c r="Q261" s="19" t="s">
        <v>3071</v>
      </c>
      <c r="R261" s="19" t="s">
        <v>3072</v>
      </c>
      <c r="S261" s="19" t="s">
        <v>3232</v>
      </c>
      <c r="T261" s="19" t="s">
        <v>3233</v>
      </c>
      <c r="U261" s="19" t="s">
        <v>3234</v>
      </c>
      <c r="V261" s="19" t="s">
        <v>3602</v>
      </c>
      <c r="W261" s="19" t="s">
        <v>3603</v>
      </c>
      <c r="X261" s="19" t="s">
        <v>3604</v>
      </c>
      <c r="Y261" s="19" t="s">
        <v>3987</v>
      </c>
      <c r="Z261" s="19" t="s">
        <v>3988</v>
      </c>
      <c r="AA261" s="19" t="s">
        <v>3989</v>
      </c>
      <c r="AB261" s="19" t="s">
        <v>4149</v>
      </c>
      <c r="AC261" s="19" t="s">
        <v>4150</v>
      </c>
      <c r="AD261" s="19" t="s">
        <v>4151</v>
      </c>
    </row>
    <row r="262" spans="1:30" ht="15" hidden="1" customHeight="1">
      <c r="A262" s="42" t="s">
        <v>4343</v>
      </c>
      <c r="B262" s="43"/>
      <c r="C262" s="61">
        <v>64</v>
      </c>
    </row>
    <row r="263" spans="1:30" ht="15" hidden="1" customHeight="1">
      <c r="A263" s="45" t="s">
        <v>4344</v>
      </c>
      <c r="B263" s="46"/>
      <c r="C263" s="61">
        <v>65</v>
      </c>
    </row>
    <row r="264" spans="1:30" ht="15" hidden="1" customHeight="1">
      <c r="A264" s="46"/>
      <c r="B264" s="46" t="s">
        <v>4345</v>
      </c>
      <c r="C264" s="61">
        <v>66</v>
      </c>
      <c r="D264" s="19" t="s">
        <v>373</v>
      </c>
      <c r="E264" s="19" t="s">
        <v>374</v>
      </c>
      <c r="F264" s="19" t="s">
        <v>375</v>
      </c>
      <c r="G264" s="19" t="s">
        <v>2219</v>
      </c>
      <c r="H264" s="19" t="s">
        <v>2220</v>
      </c>
      <c r="I264" s="19" t="s">
        <v>2221</v>
      </c>
      <c r="J264" s="19" t="s">
        <v>2589</v>
      </c>
      <c r="K264" s="19" t="s">
        <v>2590</v>
      </c>
      <c r="L264" s="19" t="s">
        <v>2591</v>
      </c>
      <c r="M264" s="19" t="s">
        <v>2751</v>
      </c>
      <c r="N264" s="19" t="s">
        <v>2752</v>
      </c>
      <c r="O264" s="19" t="s">
        <v>2753</v>
      </c>
      <c r="P264" s="19" t="s">
        <v>3142</v>
      </c>
      <c r="Q264" s="19" t="s">
        <v>3143</v>
      </c>
      <c r="R264" s="19" t="s">
        <v>3144</v>
      </c>
      <c r="S264" s="19" t="s">
        <v>3512</v>
      </c>
      <c r="T264" s="19" t="s">
        <v>3513</v>
      </c>
      <c r="U264" s="19" t="s">
        <v>3514</v>
      </c>
      <c r="V264" s="19" t="s">
        <v>3674</v>
      </c>
      <c r="W264" s="19" t="s">
        <v>3675</v>
      </c>
      <c r="X264" s="19" t="s">
        <v>3676</v>
      </c>
      <c r="Y264" s="19" t="s">
        <v>4059</v>
      </c>
      <c r="Z264" s="19" t="s">
        <v>4060</v>
      </c>
      <c r="AA264" s="19" t="s">
        <v>4061</v>
      </c>
      <c r="AB264" s="19" t="s">
        <v>4221</v>
      </c>
      <c r="AC264" s="19" t="s">
        <v>4222</v>
      </c>
      <c r="AD264" s="19" t="s">
        <v>4223</v>
      </c>
    </row>
    <row r="265" spans="1:30" ht="15" hidden="1" customHeight="1">
      <c r="A265" s="46"/>
      <c r="B265" s="46" t="s">
        <v>4346</v>
      </c>
      <c r="C265" s="61">
        <v>67</v>
      </c>
      <c r="D265" s="19" t="s">
        <v>376</v>
      </c>
      <c r="E265" s="19" t="s">
        <v>377</v>
      </c>
      <c r="F265" s="19" t="s">
        <v>378</v>
      </c>
      <c r="G265" s="19" t="s">
        <v>2222</v>
      </c>
      <c r="H265" s="19" t="s">
        <v>2223</v>
      </c>
      <c r="I265" s="19" t="s">
        <v>2224</v>
      </c>
      <c r="J265" s="19" t="s">
        <v>2592</v>
      </c>
      <c r="K265" s="19" t="s">
        <v>2593</v>
      </c>
      <c r="L265" s="19" t="s">
        <v>2594</v>
      </c>
      <c r="M265" s="19" t="s">
        <v>2754</v>
      </c>
      <c r="N265" s="19" t="s">
        <v>2755</v>
      </c>
      <c r="O265" s="19" t="s">
        <v>2756</v>
      </c>
      <c r="P265" s="19" t="s">
        <v>3145</v>
      </c>
      <c r="Q265" s="19" t="s">
        <v>3146</v>
      </c>
      <c r="R265" s="19" t="s">
        <v>3147</v>
      </c>
      <c r="S265" s="19" t="s">
        <v>3515</v>
      </c>
      <c r="T265" s="19" t="s">
        <v>3516</v>
      </c>
      <c r="U265" s="19" t="s">
        <v>3517</v>
      </c>
      <c r="V265" s="19" t="s">
        <v>3677</v>
      </c>
      <c r="W265" s="19" t="s">
        <v>3678</v>
      </c>
      <c r="X265" s="19" t="s">
        <v>3679</v>
      </c>
      <c r="Y265" s="19" t="s">
        <v>4062</v>
      </c>
      <c r="Z265" s="19" t="s">
        <v>4063</v>
      </c>
      <c r="AA265" s="19" t="s">
        <v>4064</v>
      </c>
      <c r="AB265" s="19" t="s">
        <v>4224</v>
      </c>
      <c r="AC265" s="19" t="s">
        <v>4225</v>
      </c>
      <c r="AD265" s="19" t="s">
        <v>4226</v>
      </c>
    </row>
    <row r="266" spans="1:30" ht="15" hidden="1" customHeight="1">
      <c r="A266" s="46"/>
      <c r="B266" s="50" t="s">
        <v>4323</v>
      </c>
      <c r="C266" s="61">
        <v>68</v>
      </c>
      <c r="D266" s="19" t="s">
        <v>379</v>
      </c>
      <c r="E266" s="19" t="s">
        <v>380</v>
      </c>
      <c r="F266" s="19" t="s">
        <v>381</v>
      </c>
      <c r="G266" s="19" t="s">
        <v>2225</v>
      </c>
      <c r="H266" s="19" t="s">
        <v>2226</v>
      </c>
      <c r="I266" s="19" t="s">
        <v>2227</v>
      </c>
      <c r="J266" s="19" t="s">
        <v>2595</v>
      </c>
      <c r="K266" s="19" t="s">
        <v>2596</v>
      </c>
      <c r="L266" s="19" t="s">
        <v>2597</v>
      </c>
      <c r="M266" s="19" t="s">
        <v>2757</v>
      </c>
      <c r="N266" s="19" t="s">
        <v>2758</v>
      </c>
      <c r="O266" s="19" t="s">
        <v>2759</v>
      </c>
      <c r="P266" s="19" t="s">
        <v>3148</v>
      </c>
      <c r="Q266" s="19" t="s">
        <v>3149</v>
      </c>
      <c r="R266" s="19" t="s">
        <v>3150</v>
      </c>
      <c r="S266" s="19" t="s">
        <v>3518</v>
      </c>
      <c r="T266" s="19" t="s">
        <v>3519</v>
      </c>
      <c r="U266" s="19" t="s">
        <v>3520</v>
      </c>
      <c r="V266" s="19" t="s">
        <v>3680</v>
      </c>
      <c r="W266" s="19" t="s">
        <v>3681</v>
      </c>
      <c r="X266" s="19" t="s">
        <v>3682</v>
      </c>
      <c r="Y266" s="19" t="s">
        <v>4065</v>
      </c>
      <c r="Z266" s="19" t="s">
        <v>4066</v>
      </c>
      <c r="AA266" s="19" t="s">
        <v>4067</v>
      </c>
      <c r="AB266" s="19" t="s">
        <v>4227</v>
      </c>
      <c r="AC266" s="19" t="s">
        <v>4228</v>
      </c>
      <c r="AD266" s="19" t="s">
        <v>4229</v>
      </c>
    </row>
    <row r="267" spans="1:30" ht="15" hidden="1" customHeight="1">
      <c r="A267" s="46"/>
      <c r="B267" s="50" t="s">
        <v>4324</v>
      </c>
      <c r="C267" s="61">
        <v>69</v>
      </c>
      <c r="D267" s="19" t="s">
        <v>382</v>
      </c>
      <c r="E267" s="19" t="s">
        <v>383</v>
      </c>
      <c r="F267" s="19" t="s">
        <v>384</v>
      </c>
      <c r="G267" s="19" t="s">
        <v>2228</v>
      </c>
      <c r="H267" s="19" t="s">
        <v>2229</v>
      </c>
      <c r="I267" s="19" t="s">
        <v>2230</v>
      </c>
      <c r="J267" s="19" t="s">
        <v>2598</v>
      </c>
      <c r="K267" s="19" t="s">
        <v>2599</v>
      </c>
      <c r="L267" s="19" t="s">
        <v>2600</v>
      </c>
      <c r="M267" s="19" t="s">
        <v>2760</v>
      </c>
      <c r="N267" s="19" t="s">
        <v>2761</v>
      </c>
      <c r="O267" s="19" t="s">
        <v>2762</v>
      </c>
      <c r="P267" s="19" t="s">
        <v>3151</v>
      </c>
      <c r="Q267" s="19" t="s">
        <v>3152</v>
      </c>
      <c r="R267" s="19" t="s">
        <v>3153</v>
      </c>
      <c r="S267" s="19" t="s">
        <v>3521</v>
      </c>
      <c r="T267" s="19" t="s">
        <v>3522</v>
      </c>
      <c r="U267" s="19" t="s">
        <v>3523</v>
      </c>
      <c r="V267" s="19" t="s">
        <v>3683</v>
      </c>
      <c r="W267" s="19" t="s">
        <v>3684</v>
      </c>
      <c r="X267" s="19" t="s">
        <v>3685</v>
      </c>
      <c r="Y267" s="19" t="s">
        <v>4068</v>
      </c>
      <c r="Z267" s="19" t="s">
        <v>4069</v>
      </c>
      <c r="AA267" s="19" t="s">
        <v>4070</v>
      </c>
      <c r="AB267" s="19" t="s">
        <v>4230</v>
      </c>
      <c r="AC267" s="19" t="s">
        <v>4231</v>
      </c>
      <c r="AD267" s="19" t="s">
        <v>4232</v>
      </c>
    </row>
    <row r="268" spans="1:30" ht="15" hidden="1" customHeight="1">
      <c r="A268" s="46"/>
      <c r="B268" s="50" t="s">
        <v>4325</v>
      </c>
      <c r="C268" s="61">
        <v>70</v>
      </c>
      <c r="D268" s="19" t="s">
        <v>385</v>
      </c>
      <c r="E268" s="19" t="s">
        <v>386</v>
      </c>
      <c r="F268" s="19" t="s">
        <v>387</v>
      </c>
      <c r="G268" s="19" t="s">
        <v>2231</v>
      </c>
      <c r="H268" s="19" t="s">
        <v>2232</v>
      </c>
      <c r="I268" s="19" t="s">
        <v>2233</v>
      </c>
      <c r="J268" s="19" t="s">
        <v>2601</v>
      </c>
      <c r="K268" s="19" t="s">
        <v>2602</v>
      </c>
      <c r="L268" s="19" t="s">
        <v>2603</v>
      </c>
      <c r="M268" s="19" t="s">
        <v>2763</v>
      </c>
      <c r="N268" s="19" t="s">
        <v>2764</v>
      </c>
      <c r="O268" s="19" t="s">
        <v>2765</v>
      </c>
      <c r="P268" s="19" t="s">
        <v>3154</v>
      </c>
      <c r="Q268" s="19" t="s">
        <v>3155</v>
      </c>
      <c r="R268" s="19" t="s">
        <v>3156</v>
      </c>
      <c r="S268" s="19" t="s">
        <v>3524</v>
      </c>
      <c r="T268" s="19" t="s">
        <v>3525</v>
      </c>
      <c r="U268" s="19" t="s">
        <v>3526</v>
      </c>
      <c r="V268" s="19" t="s">
        <v>3686</v>
      </c>
      <c r="W268" s="19" t="s">
        <v>3687</v>
      </c>
      <c r="X268" s="19" t="s">
        <v>3688</v>
      </c>
      <c r="Y268" s="19" t="s">
        <v>4071</v>
      </c>
      <c r="Z268" s="19" t="s">
        <v>4072</v>
      </c>
      <c r="AA268" s="19" t="s">
        <v>4073</v>
      </c>
      <c r="AB268" s="19" t="s">
        <v>4236</v>
      </c>
      <c r="AC268" s="19" t="s">
        <v>4237</v>
      </c>
      <c r="AD268" s="19" t="s">
        <v>4238</v>
      </c>
    </row>
    <row r="269" spans="1:30" ht="15" hidden="1" customHeight="1">
      <c r="A269" s="46"/>
      <c r="B269" s="46" t="s">
        <v>4347</v>
      </c>
      <c r="C269" s="61">
        <v>71</v>
      </c>
      <c r="D269" s="19" t="s">
        <v>388</v>
      </c>
      <c r="E269" s="19" t="s">
        <v>389</v>
      </c>
      <c r="F269" s="19" t="s">
        <v>390</v>
      </c>
      <c r="G269" s="19" t="s">
        <v>2234</v>
      </c>
      <c r="H269" s="19" t="s">
        <v>2235</v>
      </c>
      <c r="I269" s="19" t="s">
        <v>2236</v>
      </c>
      <c r="J269" s="19" t="s">
        <v>2604</v>
      </c>
      <c r="K269" s="19" t="s">
        <v>2605</v>
      </c>
      <c r="L269" s="19" t="s">
        <v>2606</v>
      </c>
      <c r="M269" s="19" t="s">
        <v>2766</v>
      </c>
      <c r="N269" s="19" t="s">
        <v>2767</v>
      </c>
      <c r="O269" s="19" t="s">
        <v>2768</v>
      </c>
      <c r="P269" s="19" t="s">
        <v>3157</v>
      </c>
      <c r="Q269" s="19" t="s">
        <v>3158</v>
      </c>
      <c r="R269" s="19" t="s">
        <v>3159</v>
      </c>
      <c r="S269" s="19" t="s">
        <v>3527</v>
      </c>
      <c r="T269" s="19" t="s">
        <v>3528</v>
      </c>
      <c r="U269" s="19" t="s">
        <v>3529</v>
      </c>
      <c r="V269" s="19" t="s">
        <v>3689</v>
      </c>
      <c r="W269" s="19" t="s">
        <v>3690</v>
      </c>
      <c r="X269" s="19" t="s">
        <v>3691</v>
      </c>
      <c r="Y269" s="19" t="s">
        <v>4074</v>
      </c>
      <c r="Z269" s="19" t="s">
        <v>4075</v>
      </c>
      <c r="AA269" s="19" t="s">
        <v>4076</v>
      </c>
      <c r="AB269" s="19" t="s">
        <v>4239</v>
      </c>
      <c r="AC269" s="19" t="s">
        <v>4240</v>
      </c>
      <c r="AD269" s="19" t="s">
        <v>4241</v>
      </c>
    </row>
    <row r="270" spans="1:30" ht="15" hidden="1" customHeight="1">
      <c r="A270" s="46"/>
      <c r="B270" s="50" t="s">
        <v>4327</v>
      </c>
      <c r="C270" s="61">
        <v>72</v>
      </c>
      <c r="D270" s="19" t="s">
        <v>391</v>
      </c>
      <c r="E270" s="19" t="s">
        <v>392</v>
      </c>
      <c r="F270" s="19" t="s">
        <v>393</v>
      </c>
      <c r="G270" s="19" t="s">
        <v>2237</v>
      </c>
      <c r="H270" s="19" t="s">
        <v>2238</v>
      </c>
      <c r="I270" s="19" t="s">
        <v>2239</v>
      </c>
      <c r="J270" s="19" t="s">
        <v>2607</v>
      </c>
      <c r="K270" s="19" t="s">
        <v>2608</v>
      </c>
      <c r="L270" s="19" t="s">
        <v>2609</v>
      </c>
      <c r="M270" s="19" t="s">
        <v>2769</v>
      </c>
      <c r="N270" s="19" t="s">
        <v>2770</v>
      </c>
      <c r="O270" s="19" t="s">
        <v>2771</v>
      </c>
      <c r="P270" s="19" t="s">
        <v>3160</v>
      </c>
      <c r="Q270" s="19" t="s">
        <v>3161</v>
      </c>
      <c r="R270" s="19" t="s">
        <v>3162</v>
      </c>
      <c r="S270" s="19" t="s">
        <v>3530</v>
      </c>
      <c r="T270" s="19" t="s">
        <v>3531</v>
      </c>
      <c r="U270" s="19" t="s">
        <v>3532</v>
      </c>
      <c r="V270" s="19" t="s">
        <v>3692</v>
      </c>
      <c r="W270" s="19" t="s">
        <v>3693</v>
      </c>
      <c r="X270" s="19" t="s">
        <v>3694</v>
      </c>
      <c r="Y270" s="19" t="s">
        <v>4077</v>
      </c>
      <c r="Z270" s="19" t="s">
        <v>4078</v>
      </c>
      <c r="AA270" s="19" t="s">
        <v>4079</v>
      </c>
      <c r="AB270" s="19" t="s">
        <v>4242</v>
      </c>
      <c r="AC270" s="19" t="s">
        <v>4243</v>
      </c>
      <c r="AD270" s="19" t="s">
        <v>4244</v>
      </c>
    </row>
    <row r="271" spans="1:30" ht="15" hidden="1" customHeight="1">
      <c r="A271" s="46"/>
      <c r="B271" s="50" t="s">
        <v>4328</v>
      </c>
      <c r="C271" s="61">
        <v>73</v>
      </c>
      <c r="D271" s="19" t="s">
        <v>394</v>
      </c>
      <c r="E271" s="19" t="s">
        <v>395</v>
      </c>
      <c r="F271" s="19" t="s">
        <v>396</v>
      </c>
      <c r="G271" s="19" t="s">
        <v>2240</v>
      </c>
      <c r="H271" s="19" t="s">
        <v>2241</v>
      </c>
      <c r="I271" s="19" t="s">
        <v>2242</v>
      </c>
      <c r="J271" s="19" t="s">
        <v>2610</v>
      </c>
      <c r="K271" s="19" t="s">
        <v>2611</v>
      </c>
      <c r="L271" s="19" t="s">
        <v>2612</v>
      </c>
      <c r="M271" s="19" t="s">
        <v>2772</v>
      </c>
      <c r="N271" s="19" t="s">
        <v>2773</v>
      </c>
      <c r="O271" s="19" t="s">
        <v>2774</v>
      </c>
      <c r="P271" s="19" t="s">
        <v>3163</v>
      </c>
      <c r="Q271" s="19" t="s">
        <v>3164</v>
      </c>
      <c r="R271" s="19" t="s">
        <v>3165</v>
      </c>
      <c r="S271" s="19" t="s">
        <v>3533</v>
      </c>
      <c r="T271" s="19" t="s">
        <v>3534</v>
      </c>
      <c r="U271" s="19" t="s">
        <v>3535</v>
      </c>
      <c r="V271" s="19" t="s">
        <v>3695</v>
      </c>
      <c r="W271" s="19" t="s">
        <v>3696</v>
      </c>
      <c r="X271" s="19" t="s">
        <v>3697</v>
      </c>
      <c r="Y271" s="19" t="s">
        <v>4080</v>
      </c>
      <c r="Z271" s="19" t="s">
        <v>4081</v>
      </c>
      <c r="AA271" s="19" t="s">
        <v>4082</v>
      </c>
      <c r="AB271" s="19" t="s">
        <v>4245</v>
      </c>
      <c r="AC271" s="19" t="s">
        <v>4246</v>
      </c>
      <c r="AD271" s="19" t="s">
        <v>4247</v>
      </c>
    </row>
    <row r="272" spans="1:30" ht="15" hidden="1" customHeight="1">
      <c r="A272" s="46"/>
      <c r="B272" s="50" t="s">
        <v>4329</v>
      </c>
      <c r="C272" s="61">
        <v>74</v>
      </c>
      <c r="D272" s="19" t="s">
        <v>397</v>
      </c>
      <c r="E272" s="19" t="s">
        <v>398</v>
      </c>
      <c r="F272" s="19" t="s">
        <v>399</v>
      </c>
      <c r="G272" s="19" t="s">
        <v>2243</v>
      </c>
      <c r="H272" s="19" t="s">
        <v>2244</v>
      </c>
      <c r="I272" s="19" t="s">
        <v>2245</v>
      </c>
      <c r="J272" s="19" t="s">
        <v>2613</v>
      </c>
      <c r="K272" s="19" t="s">
        <v>2614</v>
      </c>
      <c r="L272" s="19" t="s">
        <v>2615</v>
      </c>
      <c r="M272" s="19" t="s">
        <v>2775</v>
      </c>
      <c r="N272" s="19" t="s">
        <v>2776</v>
      </c>
      <c r="O272" s="19" t="s">
        <v>2777</v>
      </c>
      <c r="P272" s="19" t="s">
        <v>3166</v>
      </c>
      <c r="Q272" s="19" t="s">
        <v>3167</v>
      </c>
      <c r="R272" s="19" t="s">
        <v>3168</v>
      </c>
      <c r="S272" s="19" t="s">
        <v>3536</v>
      </c>
      <c r="T272" s="19" t="s">
        <v>3537</v>
      </c>
      <c r="U272" s="19" t="s">
        <v>3538</v>
      </c>
      <c r="V272" s="19" t="s">
        <v>3698</v>
      </c>
      <c r="W272" s="19" t="s">
        <v>3699</v>
      </c>
      <c r="X272" s="19" t="s">
        <v>3700</v>
      </c>
      <c r="Y272" s="19" t="s">
        <v>4083</v>
      </c>
      <c r="Z272" s="19" t="s">
        <v>4084</v>
      </c>
      <c r="AA272" s="19" t="s">
        <v>4085</v>
      </c>
      <c r="AB272" s="19" t="s">
        <v>4248</v>
      </c>
      <c r="AC272" s="19" t="s">
        <v>4249</v>
      </c>
      <c r="AD272" s="19" t="s">
        <v>4250</v>
      </c>
    </row>
    <row r="273" spans="1:30" ht="15" hidden="1" customHeight="1">
      <c r="A273" s="46"/>
      <c r="B273" s="46" t="s">
        <v>4330</v>
      </c>
      <c r="C273" s="61">
        <v>75</v>
      </c>
      <c r="D273" s="19" t="s">
        <v>400</v>
      </c>
      <c r="E273" s="19" t="s">
        <v>401</v>
      </c>
      <c r="F273" s="19" t="s">
        <v>402</v>
      </c>
      <c r="G273" s="19" t="s">
        <v>2246</v>
      </c>
      <c r="H273" s="19" t="s">
        <v>2247</v>
      </c>
      <c r="I273" s="19" t="s">
        <v>2248</v>
      </c>
      <c r="J273" s="19" t="s">
        <v>2616</v>
      </c>
      <c r="K273" s="19" t="s">
        <v>2617</v>
      </c>
      <c r="L273" s="19" t="s">
        <v>2618</v>
      </c>
      <c r="M273" s="19" t="s">
        <v>2778</v>
      </c>
      <c r="N273" s="19" t="s">
        <v>2779</v>
      </c>
      <c r="O273" s="19" t="s">
        <v>2780</v>
      </c>
      <c r="P273" s="19" t="s">
        <v>3169</v>
      </c>
      <c r="Q273" s="19" t="s">
        <v>3170</v>
      </c>
      <c r="R273" s="19" t="s">
        <v>3171</v>
      </c>
      <c r="S273" s="19" t="s">
        <v>3539</v>
      </c>
      <c r="T273" s="19" t="s">
        <v>3540</v>
      </c>
      <c r="U273" s="19" t="s">
        <v>3541</v>
      </c>
      <c r="V273" s="19" t="s">
        <v>3701</v>
      </c>
      <c r="W273" s="19" t="s">
        <v>3702</v>
      </c>
      <c r="X273" s="19" t="s">
        <v>3703</v>
      </c>
      <c r="Y273" s="19" t="s">
        <v>4086</v>
      </c>
      <c r="Z273" s="19" t="s">
        <v>4087</v>
      </c>
      <c r="AA273" s="19" t="s">
        <v>4088</v>
      </c>
      <c r="AB273" s="19" t="s">
        <v>4251</v>
      </c>
      <c r="AC273" s="19" t="s">
        <v>4252</v>
      </c>
      <c r="AD273" s="19" t="s">
        <v>4253</v>
      </c>
    </row>
    <row r="274" spans="1:30" ht="15" hidden="1" customHeight="1">
      <c r="A274" s="52" t="s">
        <v>4289</v>
      </c>
      <c r="B274" s="53"/>
      <c r="C274" s="61">
        <v>76</v>
      </c>
      <c r="D274" s="19" t="s">
        <v>370</v>
      </c>
      <c r="E274" s="19" t="s">
        <v>371</v>
      </c>
      <c r="F274" s="19" t="s">
        <v>372</v>
      </c>
      <c r="G274" s="19" t="s">
        <v>2216</v>
      </c>
      <c r="H274" s="19" t="s">
        <v>2217</v>
      </c>
      <c r="I274" s="19" t="s">
        <v>2218</v>
      </c>
      <c r="J274" s="19" t="s">
        <v>2586</v>
      </c>
      <c r="K274" s="19" t="s">
        <v>2587</v>
      </c>
      <c r="L274" s="19" t="s">
        <v>2588</v>
      </c>
      <c r="M274" s="19" t="s">
        <v>2748</v>
      </c>
      <c r="N274" s="19" t="s">
        <v>2749</v>
      </c>
      <c r="O274" s="19" t="s">
        <v>2750</v>
      </c>
      <c r="P274" s="19" t="s">
        <v>3139</v>
      </c>
      <c r="Q274" s="19" t="s">
        <v>3140</v>
      </c>
      <c r="R274" s="19" t="s">
        <v>3141</v>
      </c>
      <c r="S274" s="19" t="s">
        <v>3301</v>
      </c>
      <c r="T274" s="19" t="s">
        <v>3510</v>
      </c>
      <c r="U274" s="19" t="s">
        <v>3511</v>
      </c>
      <c r="V274" s="19" t="s">
        <v>3671</v>
      </c>
      <c r="W274" s="19" t="s">
        <v>3672</v>
      </c>
      <c r="X274" s="19" t="s">
        <v>3673</v>
      </c>
      <c r="Y274" s="19" t="s">
        <v>4056</v>
      </c>
      <c r="Z274" s="19" t="s">
        <v>4057</v>
      </c>
      <c r="AA274" s="19" t="s">
        <v>4058</v>
      </c>
      <c r="AB274" s="19" t="s">
        <v>4218</v>
      </c>
      <c r="AC274" s="19" t="s">
        <v>4219</v>
      </c>
      <c r="AD274" s="19" t="s">
        <v>4220</v>
      </c>
    </row>
    <row r="275" spans="1:30" ht="15" hidden="1" customHeight="1"/>
    <row r="276" spans="1:30" ht="15" hidden="1" customHeight="1"/>
  </sheetData>
  <mergeCells count="25">
    <mergeCell ref="C10:E10"/>
    <mergeCell ref="G10:I10"/>
    <mergeCell ref="B5:K5"/>
    <mergeCell ref="B6:K6"/>
    <mergeCell ref="L6:T6"/>
    <mergeCell ref="A8:H8"/>
    <mergeCell ref="L8:R8"/>
    <mergeCell ref="S195:U195"/>
    <mergeCell ref="V195:X195"/>
    <mergeCell ref="D111:F111"/>
    <mergeCell ref="G111:I111"/>
    <mergeCell ref="J111:L111"/>
    <mergeCell ref="M111:O111"/>
    <mergeCell ref="P111:R111"/>
    <mergeCell ref="S111:U111"/>
    <mergeCell ref="D195:F195"/>
    <mergeCell ref="G195:I195"/>
    <mergeCell ref="J195:L195"/>
    <mergeCell ref="M195:O195"/>
    <mergeCell ref="P195:R195"/>
    <mergeCell ref="Y195:AA195"/>
    <mergeCell ref="AB195:AD195"/>
    <mergeCell ref="V111:X111"/>
    <mergeCell ref="Y111:AA111"/>
    <mergeCell ref="AB111:AD111"/>
  </mergeCells>
  <dataValidations count="1">
    <dataValidation type="list" allowBlank="1" showInputMessage="1" showErrorMessage="1" sqref="C10:E10" xr:uid="{6ACF3E64-A646-4344-A6B3-72AAAFEEFC6A}">
      <formula1>$B$94:$B$102</formula1>
    </dataValidation>
  </dataValidations>
  <hyperlinks>
    <hyperlink ref="A93" r:id="rId1" display="http://www.abs.gov.au/websitedbs/d3310114.nsf/Home/©+Copyright?OpenDocument" xr:uid="{0AC141AB-2431-4C25-985C-138FFC4EFE45}"/>
    <hyperlink ref="G199" location="A126275162V" display="A126275162V" xr:uid="{AEA4043D-E517-4D58-BFDB-6E77559B8822}"/>
    <hyperlink ref="H199" location="A126298490J" display="A126298490J" xr:uid="{27A2FF38-4918-446E-B7ED-DBCAE675412C}"/>
    <hyperlink ref="I199" location="A126286826C" display="A126286826C" xr:uid="{A8511FFF-26F0-4C5B-8B45-C76A38C0304E}"/>
    <hyperlink ref="G205" location="A126275090V" display="A126275090V" xr:uid="{EF66666F-FB33-4198-9546-1AEB44C37450}"/>
    <hyperlink ref="H205" location="A126298418R" display="A126298418R" xr:uid="{B5DC3A3F-4931-49DA-A5F5-9DEF39DB3C21}"/>
    <hyperlink ref="I205" location="A126286754C" display="A126286754C" xr:uid="{68D37C76-A74B-4B9A-ADAD-EF0D14648B23}"/>
    <hyperlink ref="G209" location="A126275166C" display="A126275166C" xr:uid="{7294527B-FF5E-4CE4-BB61-3CE60EFC7182}"/>
    <hyperlink ref="H209" location="A126298494T" display="A126298494T" xr:uid="{CFFF0E00-2491-4CD3-B96F-D72FFFD7B08E}"/>
    <hyperlink ref="I209" location="A126286830V" display="A126286830V" xr:uid="{12BA63C4-F110-4618-B869-1431077A9137}"/>
    <hyperlink ref="G210" location="A126275170V" display="A126275170V" xr:uid="{19EE618C-1A4A-4827-AE4C-0AB4543E61AD}"/>
    <hyperlink ref="H210" location="A126298498A" display="A126298498A" xr:uid="{590AA18F-A684-45C5-8AD7-415BF1AE9ECA}"/>
    <hyperlink ref="I210" location="A126286834C" display="A126286834C" xr:uid="{4C84D067-1B48-4DC5-9D69-9EACDAEA1DF0}"/>
    <hyperlink ref="G212" location="A126275094C" display="A126275094C" xr:uid="{D9D1FF79-94A6-4F81-A715-A8183CE5231D}"/>
    <hyperlink ref="H212" location="A126298422F" display="A126298422F" xr:uid="{403D351A-EFA3-430D-8E81-7806C549DCAA}"/>
    <hyperlink ref="I212" location="A126286758L" display="A126286758L" xr:uid="{86D7CBCB-D52B-40C4-9B30-FA4C502B72C6}"/>
    <hyperlink ref="G213" location="A126275098L" display="A126275098L" xr:uid="{1CC70085-A3A7-4CAC-A9D4-74837093BD6D}"/>
    <hyperlink ref="H213" location="A126298426R" display="A126298426R" xr:uid="{3A4F950D-DE6A-46CA-8AD3-85D7108BE1FC}"/>
    <hyperlink ref="I213" location="A126286762C" display="A126286762C" xr:uid="{A2909A46-CD0C-4875-91A0-1EDE748EEFAA}"/>
    <hyperlink ref="G215" location="A126275138V" display="A126275138V" xr:uid="{48355F63-0D04-4CF3-A513-1828F3F1E63D}"/>
    <hyperlink ref="H215" location="A126298466J" display="A126298466J" xr:uid="{6A2ECF76-8B79-4CC3-8D9D-F835AFC77034}"/>
    <hyperlink ref="I215" location="A126286802K" display="A126286802K" xr:uid="{DB6942D7-B7B7-4B1A-894C-CBA3EA0BB251}"/>
    <hyperlink ref="G216" location="A126275054K" display="A126275054K" xr:uid="{0278A870-2E8A-41E1-98C7-A80B754870DB}"/>
    <hyperlink ref="H216" location="A126298382X" display="A126298382X" xr:uid="{6613081E-8D18-4396-9DF7-37B99E3F1AF9}"/>
    <hyperlink ref="I216" location="A126286718V" display="A126286718V" xr:uid="{FD0932D2-059B-4A09-833C-5EF2A17E0F83}"/>
    <hyperlink ref="G217" location="A126275174C" display="A126275174C" xr:uid="{E7296753-79D4-46CC-99FF-99B5E929AA27}"/>
    <hyperlink ref="H217" location="A126298502F" display="A126298502F" xr:uid="{B55CF6D6-1512-4960-B254-301D106BE20D}"/>
    <hyperlink ref="I217" location="A126286838L" display="A126286838L" xr:uid="{D1074AB0-3442-42EB-8CE8-8F1EF0C6BF22}"/>
    <hyperlink ref="G218" location="A126275142K" display="A126275142K" xr:uid="{B2D466E2-029D-4FD2-BCEB-5D5DFDE1B86D}"/>
    <hyperlink ref="H218" location="A126298470X" display="A126298470X" xr:uid="{42F1E243-B14F-43D2-9215-C4D6A6BB1570}"/>
    <hyperlink ref="I218" location="A126286806V" display="A126286806V" xr:uid="{A0D84FEF-43C2-4932-96E5-F1DD0DEF12E3}"/>
    <hyperlink ref="G219" location="A126275186L" display="A126275186L" xr:uid="{B1E2D8D9-7314-4E77-9E2C-BC611D6334BE}"/>
    <hyperlink ref="H219" location="A126298514R" display="A126298514R" xr:uid="{F9E82207-4AAA-425F-A960-B14DEA0824DB}"/>
    <hyperlink ref="I219" location="A126286850C" display="A126286850C" xr:uid="{4DB24683-19DA-4125-8876-7708842AF41F}"/>
    <hyperlink ref="G220" location="A126275058V" display="A126275058V" xr:uid="{3B9C5D10-583F-4F2D-A51D-E5095456D327}"/>
    <hyperlink ref="H220" location="A126298386J" display="A126298386J" xr:uid="{9B0B1734-0404-498E-9513-EE5C697CAA71}"/>
    <hyperlink ref="I220" location="A126286722K" display="A126286722K" xr:uid="{0B512F74-3395-4811-9F41-5BA8868D183B}"/>
    <hyperlink ref="G221" location="A126274994T" display="A126274994T" xr:uid="{3291949A-1B2E-4EC5-994C-B9E69433C398}"/>
    <hyperlink ref="H221" location="A126298322W" display="A126298322W" xr:uid="{F47470DE-77AF-4C8C-9ED0-0A6533DDF237}"/>
    <hyperlink ref="I221" location="A126286658C" display="A126286658C" xr:uid="{D2BEAD5C-CE5D-4F3B-997D-DC9E148F52EE}"/>
    <hyperlink ref="G222" location="A126275022T" display="A126275022T" xr:uid="{AED2A7ED-A296-4447-AFBF-C2F2EC9DB6D6}"/>
    <hyperlink ref="H222" location="A126298350F" display="A126298350F" xr:uid="{297DFEA1-FDC6-42B7-B830-67B433D23005}"/>
    <hyperlink ref="I222" location="A126286686L" display="A126286686L" xr:uid="{158F7964-158B-4EC6-A5D0-A6A621268061}"/>
    <hyperlink ref="G223" location="A126275102T" display="A126275102T" xr:uid="{6C46EFAA-4AFD-48D1-A984-1858E62C558E}"/>
    <hyperlink ref="H223" location="A126298430F" display="A126298430F" xr:uid="{D138DF86-FF3E-48BA-9674-9E60B1053E82}"/>
    <hyperlink ref="I223" location="A126286766L" display="A126286766L" xr:uid="{9168CB1A-64CC-43DD-91DB-1F1B7A31E461}"/>
    <hyperlink ref="G225" location="A126275026A" display="A126275026A" xr:uid="{8B881AC2-B7CF-437D-BDF6-3E9433962152}"/>
    <hyperlink ref="H225" location="A126298354R" display="A126298354R" xr:uid="{C67B3B4B-0588-4BB1-B6D3-8A6BB38F9E8D}"/>
    <hyperlink ref="I225" location="A126286690C" display="A126286690C" xr:uid="{AF47B466-02B2-4299-9CC8-CA3EC1BD4F4C}"/>
    <hyperlink ref="G226" location="A126275106A" display="A126275106A" xr:uid="{E84D8180-8648-43BD-9B72-62AEDC19FFB1}"/>
    <hyperlink ref="H226" location="A126298434R" display="A126298434R" xr:uid="{49F0E662-6F68-41DA-ABC9-FACBA473DBA9}"/>
    <hyperlink ref="I226" location="A126286770C" display="A126286770C" xr:uid="{A6F25040-CC02-400A-83C2-4C2A4CCA2CB5}"/>
    <hyperlink ref="G204" location="A126275110T" display="A126275110T" xr:uid="{2ADC70C3-246D-42C9-8D6E-30B887594683}"/>
    <hyperlink ref="H204" location="A126298438X" display="A126298438X" xr:uid="{2849CBEF-9B98-41F9-AEC3-1DBECAF5AFCD}"/>
    <hyperlink ref="I204" location="A126286774L" display="A126286774L" xr:uid="{B743093B-A315-4BB5-A677-4894CE9CBE59}"/>
    <hyperlink ref="G200" location="A126275190C" display="A126275190C" xr:uid="{4783D00A-6BC7-4A7C-A83F-581B513C68DD}"/>
    <hyperlink ref="H200" location="A126298518X" display="A126298518X" xr:uid="{84155FAF-5A04-49CF-9605-691CD89117CC}"/>
    <hyperlink ref="I200" location="A126286854L" display="A126286854L" xr:uid="{5BE74DA2-C395-495A-A05F-1C07DC4A07DF}"/>
    <hyperlink ref="G230" location="A126274998A" display="A126274998A" xr:uid="{175DE1AA-0DAE-4557-97D6-17C4E15D3DD5}"/>
    <hyperlink ref="H230" location="A126298326F" display="A126298326F" xr:uid="{50BACC41-A445-4D41-BBDE-5943CB2FE5AB}"/>
    <hyperlink ref="I230" location="A126286662V" display="A126286662V" xr:uid="{3040BBA5-E639-49BE-AB9E-20EEB404F273}"/>
    <hyperlink ref="G235" location="A126275178L" display="A126275178L" xr:uid="{FD8D0373-AD97-424A-B120-E1302B36334F}"/>
    <hyperlink ref="H235" location="A126298506R" display="A126298506R" xr:uid="{DB3E9747-6176-44C0-B0A5-502EC732608D}"/>
    <hyperlink ref="I235" location="A126286842C" display="A126286842C" xr:uid="{730B7EBE-E9BF-44E5-9E4A-BBE4B18D39CD}"/>
    <hyperlink ref="G236" location="A126275182C" display="A126275182C" xr:uid="{A8C29CD5-2CF2-4119-B71B-971A8C221A69}"/>
    <hyperlink ref="H236" location="A126298510F" display="A126298510F" xr:uid="{B514110A-A503-494D-94A7-445ACC4A278C}"/>
    <hyperlink ref="I236" location="A126286846L" display="A126286846L" xr:uid="{03737213-E4D8-4DEF-BB83-9FCB106A8A55}"/>
    <hyperlink ref="G237" location="A126275002J" display="A126275002J" xr:uid="{721702B8-E254-4388-A2D1-3FCBA4A362B7}"/>
    <hyperlink ref="H237" location="A126298330W" display="A126298330W" xr:uid="{15047CA7-180D-4721-AC96-87FE3F119C6E}"/>
    <hyperlink ref="I237" location="A126286666C" display="A126286666C" xr:uid="{6FD9BB2D-EE3F-46D9-AFB9-B2F87659995E}"/>
    <hyperlink ref="G239" location="A126275062K" display="A126275062K" xr:uid="{B83259C8-4910-4C90-80DB-9AB0BC01374B}"/>
    <hyperlink ref="H239" location="A126298390X" display="A126298390X" xr:uid="{72CCB1E5-A4E1-4F83-BB68-6F78ED2A443A}"/>
    <hyperlink ref="I239" location="A126286726V" display="A126286726V" xr:uid="{C3BDEA08-4453-4FD5-8433-3FCA76D92EFF}"/>
    <hyperlink ref="G240" location="A126275114A" display="A126275114A" xr:uid="{571FC89D-B231-46D5-A6B1-9BDC0457748C}"/>
    <hyperlink ref="H240" location="A126298442R" display="A126298442R" xr:uid="{120BF068-9C75-4205-9368-F97C8348208D}"/>
    <hyperlink ref="I240" location="A126286778W" display="A126286778W" xr:uid="{6526E6DB-32E9-414C-A282-D1085F9D0D71}"/>
    <hyperlink ref="G241" location="A126275194L" display="A126275194L" xr:uid="{848C623B-0036-4F12-BEBF-61DFBAA0C023}"/>
    <hyperlink ref="H241" location="A126298522R" display="A126298522R" xr:uid="{D878F1CA-DBAF-4748-AEA7-4183164747B9}"/>
    <hyperlink ref="I241" location="A126286858W" display="A126286858W" xr:uid="{2C04D4F9-9002-434E-A110-F2B1A8004AA1}"/>
    <hyperlink ref="G242" location="A126275006T" display="A126275006T" xr:uid="{45D576F3-40DE-4D40-859E-4088972DDB70}"/>
    <hyperlink ref="H242" location="A126298334F" display="A126298334F" xr:uid="{037B9B37-117E-4E4F-AFE3-ECF0E463FF54}"/>
    <hyperlink ref="I242" location="A126286670V" display="A126286670V" xr:uid="{7E35C1DE-23A8-4497-8C45-4D51F032BC08}"/>
    <hyperlink ref="G243" location="A126275146V" display="A126275146V" xr:uid="{2E15E007-292D-40A6-8EE1-9A50FA12AC86}"/>
    <hyperlink ref="H243" location="A126298474J" display="A126298474J" xr:uid="{2B92F847-46B7-4860-ACDE-4D44919B2A1D}"/>
    <hyperlink ref="I243" location="A126286810K" display="A126286810K" xr:uid="{923D3E80-1889-4E4B-B62B-9FE9A5A43E40}"/>
    <hyperlink ref="G244" location="A126275150K" display="A126275150K" xr:uid="{C2DEBADC-7F2C-40AD-9FBD-58D8572DF0E4}"/>
    <hyperlink ref="H244" location="A126298478T" display="A126298478T" xr:uid="{E3962507-8609-43D2-95F1-B4F83982B6AD}"/>
    <hyperlink ref="I244" location="A126286814V" display="A126286814V" xr:uid="{7680711E-7720-4BBC-BDAE-7753B47AE2DC}"/>
    <hyperlink ref="G245" location="A126275038K" display="A126275038K" xr:uid="{E13C0AE2-75B4-4E1B-9A51-615ACD68C6B8}"/>
    <hyperlink ref="H245" location="A126298366X" display="A126298366X" xr:uid="{9AF75CF7-AC5D-420D-82D3-5337DF199F7F}"/>
    <hyperlink ref="I245" location="A126286702A" display="A126286702A" xr:uid="{13AA6033-72F7-444E-AC65-BFD6B26E4CC9}"/>
    <hyperlink ref="G246" location="A126275010J" display="A126275010J" xr:uid="{DCA616E0-5F96-456C-9904-A39E39D7FF4B}"/>
    <hyperlink ref="H246" location="A126298338R" display="A126298338R" xr:uid="{604FBE32-6562-4C99-B22E-DD533C993631}"/>
    <hyperlink ref="I246" location="A126286674C" display="A126286674C" xr:uid="{3C4C1B67-A763-468B-9105-2E63F5EA3C57}"/>
    <hyperlink ref="G247" location="A126275066V" display="A126275066V" xr:uid="{DD9B4DB3-250C-4060-BD3D-5D6783E12728}"/>
    <hyperlink ref="H247" location="A126298394J" display="A126298394J" xr:uid="{DD974E4F-8F20-45E3-892C-DFDEACA751BC}"/>
    <hyperlink ref="I247" location="A126286730K" display="A126286730K" xr:uid="{F2871F78-0E79-47BC-8ED9-58CA1EFC5D93}"/>
    <hyperlink ref="G248" location="A126275030T" display="A126275030T" xr:uid="{2D7A8BC1-7396-43F0-8ABE-A8BA48F8CFFB}"/>
    <hyperlink ref="H248" location="A126298358X" display="A126298358X" xr:uid="{A19BC023-FEE3-4852-B27B-6E22B111C2DF}"/>
    <hyperlink ref="I248" location="A126286694L" display="A126286694L" xr:uid="{AC0546BC-BC2A-48EC-B80C-3E6E0FC57CC5}"/>
    <hyperlink ref="G250" location="A126275070K" display="A126275070K" xr:uid="{CC8E9B29-9222-45E4-BBB5-1EDA56033DC3}"/>
    <hyperlink ref="H250" location="A126298398T" display="A126298398T" xr:uid="{2EFF77BE-1C9C-45B5-BF10-822A5E260ABF}"/>
    <hyperlink ref="I250" location="A126286734V" display="A126286734V" xr:uid="{FD80B12B-FC1D-41F0-897C-97AC07D17CCF}"/>
    <hyperlink ref="G251" location="A126275042A" display="A126275042A" xr:uid="{573B6207-E0C1-4024-B570-88F17B69A23B}"/>
    <hyperlink ref="H251" location="A126298370R" display="A126298370R" xr:uid="{D4C16F1E-F8EF-47C7-A9CD-E5B02503E78C}"/>
    <hyperlink ref="I251" location="A126286706K" display="A126286706K" xr:uid="{9E92E1CF-316A-4EE1-8510-841278CB9521}"/>
    <hyperlink ref="G253" location="A126275074V" display="A126275074V" xr:uid="{8F5A479D-3A99-43F2-9118-D35BF50DC3EA}"/>
    <hyperlink ref="H253" location="A126298402W" display="A126298402W" xr:uid="{98DD6E99-22C4-45DD-80CF-DF3B1BFD98B5}"/>
    <hyperlink ref="I253" location="A126286738C" display="A126286738C" xr:uid="{CBDB8D27-A506-49A8-A6F4-A6C53EE711E5}"/>
    <hyperlink ref="G254" location="A126275118K" display="A126275118K" xr:uid="{DF27BE3A-CEA0-4BBB-B72C-DF8C51C3D2EF}"/>
    <hyperlink ref="H254" location="A126298446X" display="A126298446X" xr:uid="{19633896-888C-406C-B309-BAC15BD1AFDC}"/>
    <hyperlink ref="I254" location="A126286782L" display="A126286782L" xr:uid="{959846AE-5BB8-40BA-AE2F-E8174BE80810}"/>
    <hyperlink ref="G256" location="A126275078C" display="A126275078C" xr:uid="{AB212E0F-9D7F-4E93-A768-9DE143FCCADD}"/>
    <hyperlink ref="H256" location="A126298406F" display="A126298406F" xr:uid="{41470CDA-CFA2-4FF7-A2BA-73595512166E}"/>
    <hyperlink ref="I256" location="A126286742V" display="A126286742V" xr:uid="{6A1421D4-2462-4F89-8336-1808DA79ADB1}"/>
    <hyperlink ref="G257" location="A126275046K" display="A126275046K" xr:uid="{F8187288-0894-472E-A7D5-AD9D84CB4607}"/>
    <hyperlink ref="H257" location="A126298374X" display="A126298374X" xr:uid="{4866E8F7-A051-4A59-915B-0C5225B599DB}"/>
    <hyperlink ref="I257" location="A126286710A" display="A126286710A" xr:uid="{1414C61B-7650-4980-BCAD-65D52872A1F4}"/>
    <hyperlink ref="G258" location="A126275154V" display="A126275154V" xr:uid="{DF8C0A15-653B-41DA-9D27-A42F77E76688}"/>
    <hyperlink ref="H258" location="A126298482J" display="A126298482J" xr:uid="{48648C71-99E8-40FF-B559-1CBFC58FF8A7}"/>
    <hyperlink ref="I258" location="A126286818C" display="A126286818C" xr:uid="{B76EFEA1-774C-48B5-82E5-186D3A32C449}"/>
    <hyperlink ref="G259" location="A126275122A" display="A126275122A" xr:uid="{C7A73987-C452-4638-87A5-537439090EB4}"/>
    <hyperlink ref="H259" location="A126298450R" display="A126298450R" xr:uid="{EA756632-D5E3-4E49-B7D4-9BC5A7200F97}"/>
    <hyperlink ref="I259" location="A126286786W" display="A126286786W" xr:uid="{4317B07D-58A8-41C6-89EB-5FC375E9FA76}"/>
    <hyperlink ref="G260" location="A126275126K" display="A126275126K" xr:uid="{081229FA-A2F8-401F-90E0-43C8227DAB71}"/>
    <hyperlink ref="H260" location="A126298454X" display="A126298454X" xr:uid="{C8CD0191-0D92-4691-AAEA-C5ED10841E48}"/>
    <hyperlink ref="I260" location="A126286790L" display="A126286790L" xr:uid="{60467D8C-24AB-421E-8F59-E554A928DB24}"/>
    <hyperlink ref="G231" location="A126275198W" display="A126275198W" xr:uid="{6A64FF7E-DAB1-4B17-AA09-4E5059D0CF6B}"/>
    <hyperlink ref="H231" location="A126298526X" display="A126298526X" xr:uid="{71D423C0-53BE-42D4-9A66-6E6BD5807392}"/>
    <hyperlink ref="I231" location="A126286862L" display="A126286862L" xr:uid="{F4AF1312-3051-430A-B69E-2947FC45141B}"/>
    <hyperlink ref="G264" location="A126275014T" display="A126275014T" xr:uid="{1F32FA0C-2A0B-4975-8585-842634B1292D}"/>
    <hyperlink ref="H264" location="A126298342F" display="A126298342F" xr:uid="{50063390-FE7D-420E-8A87-EAA79A8EA72E}"/>
    <hyperlink ref="I264" location="A126286678L" display="A126286678L" xr:uid="{9FF5DD57-A038-4AE9-9719-CF3D23077C4D}"/>
    <hyperlink ref="G265" location="A126275082V" display="A126275082V" xr:uid="{D648DE18-1A18-4D15-8EC4-D395B81104B8}"/>
    <hyperlink ref="H265" location="A126298410W" display="A126298410W" xr:uid="{F127B03A-0F6C-4F90-87A2-F48917840C06}"/>
    <hyperlink ref="I265" location="A126286746C" display="A126286746C" xr:uid="{C2096FD5-2E6B-4E62-816C-3245E955268D}"/>
    <hyperlink ref="G266" location="A126275034A" display="A126275034A" xr:uid="{BE1A9A67-D9B1-48C3-9B43-8F1C4183D957}"/>
    <hyperlink ref="H266" location="A126298362R" display="A126298362R" xr:uid="{11C57332-2F45-44EE-8012-E04E12AB3B44}"/>
    <hyperlink ref="I266" location="A126286698W" display="A126286698W" xr:uid="{29E5399B-6966-4BD1-B7AF-14E41286622A}"/>
    <hyperlink ref="G267" location="A126275130A" display="A126275130A" xr:uid="{605C8A66-98E3-4F95-B361-F45257BCF8BD}"/>
    <hyperlink ref="H267" location="A126298458J" display="A126298458J" xr:uid="{18EC8C76-F10C-4546-931B-C86FF5F4506B}"/>
    <hyperlink ref="I267" location="A126286794W" display="A126286794W" xr:uid="{FFE3ADD7-F92F-450C-A287-C0798727099F}"/>
    <hyperlink ref="G268" location="A126275134K" display="A126275134K" xr:uid="{422699F8-7CF2-4086-8C50-BE3FD18ADE46}"/>
    <hyperlink ref="H268" location="A126298462X" display="A126298462X" xr:uid="{8C401A95-2127-4895-8AB6-E2BC09111FF0}"/>
    <hyperlink ref="I268" location="A126286798F" display="A126286798F" xr:uid="{11EC8F31-AA8B-4A35-B298-28B2A97D126B}"/>
    <hyperlink ref="G269" location="A126275050A" display="A126275050A" xr:uid="{066FF2DE-BB18-4673-8286-E8B35EFA4535}"/>
    <hyperlink ref="H269" location="A126298378J" display="A126298378J" xr:uid="{58C81B01-9B43-4BD5-8529-0A2F28F3732C}"/>
    <hyperlink ref="I269" location="A126286714K" display="A126286714K" xr:uid="{8EC137E1-91E0-4BB3-81C9-D2858EBA9C96}"/>
    <hyperlink ref="G270" location="A126275018A" display="A126275018A" xr:uid="{F2869094-2EF1-4844-9710-12FA599EDFE0}"/>
    <hyperlink ref="H270" location="A126298346R" display="A126298346R" xr:uid="{30ABFAF9-ABAF-4DC6-AC90-E42D38E7F58A}"/>
    <hyperlink ref="I270" location="A126286682C" display="A126286682C" xr:uid="{6F79153A-7607-4D95-8D0A-E959E09AB91A}"/>
    <hyperlink ref="G271" location="A126275202A" display="A126275202A" xr:uid="{145C6396-CD58-4628-973C-434E1A7D0170}"/>
    <hyperlink ref="H271" location="A126298530R" display="A126298530R" xr:uid="{A973ECC7-E871-463F-8EF3-2CD280791B21}"/>
    <hyperlink ref="I271" location="A126286866W" display="A126286866W" xr:uid="{5A744CC6-F200-45CB-893B-2E89F977BF16}"/>
    <hyperlink ref="G272" location="A126275086C" display="A126275086C" xr:uid="{DA47F4C8-455B-476D-9305-7B9D4EBC24DF}"/>
    <hyperlink ref="H272" location="A126298414F" display="A126298414F" xr:uid="{297ACB3B-A508-45A7-8F54-C3290685C8EF}"/>
    <hyperlink ref="I272" location="A126286750V" display="A126286750V" xr:uid="{5880B400-611F-4359-959E-84603F15E870}"/>
    <hyperlink ref="G273" location="A126275158C" display="A126275158C" xr:uid="{543A0C97-4B1D-44E4-82B4-B1AEC51CAF2A}"/>
    <hyperlink ref="H273" location="A126298486T" display="A126298486T" xr:uid="{FA55A4DF-EE64-493D-B5EB-52F632422438}"/>
    <hyperlink ref="I273" location="A126286822V" display="A126286822V" xr:uid="{4C908F82-D969-4EA0-9716-16608EE00200}"/>
    <hyperlink ref="J199" location="A126274298L" display="A126274298L" xr:uid="{00424791-6A62-4BC1-AE82-3CC0C7B0C315}"/>
    <hyperlink ref="K199" location="A126297626R" display="A126297626R" xr:uid="{BBA293B6-65CE-4ABF-B40C-3DFFFB01049C}"/>
    <hyperlink ref="L199" location="A126285962C" display="A126285962C" xr:uid="{D0348A75-658F-49D3-A8A4-F1C62E6E23F7}"/>
    <hyperlink ref="J205" location="A126274226A" display="A126274226A" xr:uid="{32AE2373-45E6-431D-9EEF-5DD1E44A1DB5}"/>
    <hyperlink ref="K205" location="A126297554R" display="A126297554R" xr:uid="{82438A3E-60BA-4590-A71D-317D3C0CF5B1}"/>
    <hyperlink ref="L205" location="A126285890C" display="A126285890C" xr:uid="{321C5C6F-2C48-49B8-8F63-0EF9F008C49C}"/>
    <hyperlink ref="J209" location="A126274302T" display="A126274302T" xr:uid="{6E0A23ED-080A-4C20-A297-0D423BC2C095}"/>
    <hyperlink ref="K209" location="A126297630F" display="A126297630F" xr:uid="{56ECBB3D-49D8-47C8-90D3-30C4C67CEBE1}"/>
    <hyperlink ref="L209" location="A126285966L" display="A126285966L" xr:uid="{6CF8FE58-5F20-4B7B-A935-7098747C5591}"/>
    <hyperlink ref="J210" location="A126274306A" display="A126274306A" xr:uid="{F474AA32-70C7-41CF-858A-8A33C43D4ED6}"/>
    <hyperlink ref="K210" location="A126297634R" display="A126297634R" xr:uid="{603CC660-0C8A-43DF-B1B9-0BA92F399C6C}"/>
    <hyperlink ref="L210" location="A126285970C" display="A126285970C" xr:uid="{CB25E80E-8E5D-4F3B-8FCA-5F8F4C116367}"/>
    <hyperlink ref="J212" location="A126274230T" display="A126274230T" xr:uid="{59712DDC-3E68-4095-92BE-D712880A8EDA}"/>
    <hyperlink ref="K212" location="A126297558X" display="A126297558X" xr:uid="{44CB27FD-FEF4-4CC1-A193-103C0FD09066}"/>
    <hyperlink ref="L212" location="A126285894L" display="A126285894L" xr:uid="{3C36CE02-832D-40B4-A6F1-A02BE3900F9B}"/>
    <hyperlink ref="J213" location="A126274234A" display="A126274234A" xr:uid="{C7E0DB55-99EF-4B10-BFA3-DC523308D61B}"/>
    <hyperlink ref="K213" location="A126297562R" display="A126297562R" xr:uid="{369B2BF5-D652-40BB-B5EF-0A2CF977C4B0}"/>
    <hyperlink ref="L213" location="A126285898W" display="A126285898W" xr:uid="{51B5932C-0905-4085-BBF1-3DC2DFDA31BC}"/>
    <hyperlink ref="J215" location="A126274274V" display="A126274274V" xr:uid="{B8A3DE50-DAFC-4378-B6A5-C0B16AFC9DA5}"/>
    <hyperlink ref="K215" location="A126297602W" display="A126297602W" xr:uid="{84DA5DE8-B486-4956-8D56-4C72D06A2177}"/>
    <hyperlink ref="L215" location="A126285938C" display="A126285938C" xr:uid="{1224E4E4-7859-4800-90F5-3E5AA6F9D512}"/>
    <hyperlink ref="J216" location="A126274190K" display="A126274190K" xr:uid="{6D681D6C-D4EE-4158-AE1D-07F9E1A540D4}"/>
    <hyperlink ref="K216" location="A126297518F" display="A126297518F" xr:uid="{35792527-F653-4BAD-B6E0-4E0F8220473C}"/>
    <hyperlink ref="L216" location="A126285854V" display="A126285854V" xr:uid="{6F04F697-342C-4C57-A561-2A893B4600DE}"/>
    <hyperlink ref="J217" location="A126274310T" display="A126274310T" xr:uid="{850A25B2-0BDA-423F-AD19-556A39FD7C70}"/>
    <hyperlink ref="K217" location="A126297638X" display="A126297638X" xr:uid="{440DAB1B-402F-41F6-961C-3D7B67F6EEA9}"/>
    <hyperlink ref="L217" location="A126285974L" display="A126285974L" xr:uid="{7E5620E0-4D25-4DBD-B758-36884E2276FD}"/>
    <hyperlink ref="J218" location="A126274278C" display="A126274278C" xr:uid="{24E13671-DECD-4638-8612-DC3192FFDFC9}"/>
    <hyperlink ref="K218" location="A126297606F" display="A126297606F" xr:uid="{4A7ABD3A-7C6E-4C5D-B22D-3B3B7AF0607C}"/>
    <hyperlink ref="L218" location="A126285942V" display="A126285942V" xr:uid="{CA19BB7E-84A7-4813-A746-D20276340739}"/>
    <hyperlink ref="J219" location="A126274322A" display="A126274322A" xr:uid="{86BA3AD2-EF40-4759-AFBA-67E84F304858}"/>
    <hyperlink ref="K219" location="A126297650R" display="A126297650R" xr:uid="{FD8588C0-788E-4E2B-B10A-0F628FEA1508}"/>
    <hyperlink ref="L219" location="A126285986W" display="A126285986W" xr:uid="{1C92DF80-4435-4C05-AC00-BFA85E6697D1}"/>
    <hyperlink ref="J220" location="A126274194V" display="A126274194V" xr:uid="{53E5CAC6-57BF-436A-AFA7-DAD8D435B4AE}"/>
    <hyperlink ref="K220" location="A126297522W" display="A126297522W" xr:uid="{CD952FD5-AB77-43BE-8C59-7549F82C840D}"/>
    <hyperlink ref="L220" location="A126285858C" display="A126285858C" xr:uid="{4BD6EC9D-007A-4C6E-A6DC-441B8A47ECC1}"/>
    <hyperlink ref="J221" location="A126274130J" display="A126274130J" xr:uid="{FA2E58DE-D75E-48BC-ABFC-3DC8B7FDAC01}"/>
    <hyperlink ref="K221" location="A126297458R" display="A126297458R" xr:uid="{A83F1F67-C123-4B95-BC51-D3F68F6D1609}"/>
    <hyperlink ref="L221" location="A126285794C" display="A126285794C" xr:uid="{785606C7-2C67-4BC8-AB24-124C727C85F2}"/>
    <hyperlink ref="J222" location="A126274158K" display="A126274158K" xr:uid="{CB14CFAB-391C-4AEB-9606-11776C616EC7}"/>
    <hyperlink ref="K222" location="A126297486X" display="A126297486X" xr:uid="{ED148611-7233-408A-A43D-5C4E5D93BF31}"/>
    <hyperlink ref="L222" location="A126285822A" display="A126285822A" xr:uid="{EB59234F-EA6F-43BB-88CD-EB05AF67A368}"/>
    <hyperlink ref="J223" location="A126274238K" display="A126274238K" xr:uid="{0D183AC9-0F54-461E-B85E-376D0920855E}"/>
    <hyperlink ref="K223" location="A126297566X" display="A126297566X" xr:uid="{70FBC58A-19FB-4199-818A-87FB830B9B62}"/>
    <hyperlink ref="L223" location="A126285902A" display="A126285902A" xr:uid="{4497BC25-867E-40C2-A653-1306DA1D7515}"/>
    <hyperlink ref="J225" location="A126274162A" display="A126274162A" xr:uid="{24CE78A7-3E8F-497D-B2D4-D5E03D14B66F}"/>
    <hyperlink ref="K225" location="A126297490R" display="A126297490R" xr:uid="{73A692A8-E4A3-45C5-8831-6EA0F5B67A7D}"/>
    <hyperlink ref="L225" location="A126285826K" display="A126285826K" xr:uid="{4C88EC16-22DB-4D30-B565-A8C382AE0489}"/>
    <hyperlink ref="J226" location="A126274242A" display="A126274242A" xr:uid="{185893AD-017B-436D-8E89-D6A71B99E112}"/>
    <hyperlink ref="K226" location="A126297570R" display="A126297570R" xr:uid="{26FC40F1-C87B-4474-954A-A6E522A4B52F}"/>
    <hyperlink ref="L226" location="A126285906K" display="A126285906K" xr:uid="{4CD70477-5786-4E95-8756-56BC62872BFA}"/>
    <hyperlink ref="J204" location="A126274246K" display="A126274246K" xr:uid="{FFD486AE-0BFA-40F8-82A6-82D0CCFBB619}"/>
    <hyperlink ref="K204" location="A126297574X" display="A126297574X" xr:uid="{031B9886-957A-427B-984F-291A0B0B809A}"/>
    <hyperlink ref="L204" location="A126285910A" display="A126285910A" xr:uid="{361EB8BA-2B3F-485F-844D-7CBB942BD715}"/>
    <hyperlink ref="J200" location="A126274326K" display="A126274326K" xr:uid="{B1AEBB31-E2D4-438F-9EBD-6030FB9B6B73}"/>
    <hyperlink ref="K200" location="A126297654X" display="A126297654X" xr:uid="{037EA190-0A30-40C3-A65D-53D0732F4657}"/>
    <hyperlink ref="L200" location="A126285990L" display="A126285990L" xr:uid="{6FDC70EB-2F96-44DC-9D3F-FC499A010990}"/>
    <hyperlink ref="J230" location="A126274134T" display="A126274134T" xr:uid="{D27D3421-79B7-4B1F-9670-A3E826CDDD39}"/>
    <hyperlink ref="K230" location="A126297462F" display="A126297462F" xr:uid="{06C05610-CD86-4D4E-AA81-F4FAF865EED8}"/>
    <hyperlink ref="L230" location="A126285798L" display="A126285798L" xr:uid="{548EDE02-67D2-469F-BEE8-03A8E88A9093}"/>
    <hyperlink ref="J235" location="A126274314A" display="A126274314A" xr:uid="{92DD5009-A719-489A-8E40-C32977846471}"/>
    <hyperlink ref="K235" location="A126297642R" display="A126297642R" xr:uid="{998C8AC0-426E-4ABF-A9D6-520A02949759}"/>
    <hyperlink ref="L235" location="A126285978W" display="A126285978W" xr:uid="{D9FB9D12-CE2C-42A3-A49E-F56790EA3209}"/>
    <hyperlink ref="J236" location="A126274318K" display="A126274318K" xr:uid="{1A4C5A5F-6E04-48E5-B56B-36B490B8C315}"/>
    <hyperlink ref="K236" location="A126297646X" display="A126297646X" xr:uid="{F321E2B9-A521-4CB5-BA89-CFAC2F83A450}"/>
    <hyperlink ref="L236" location="A126285982L" display="A126285982L" xr:uid="{90549C51-4CC2-48FE-9039-B989477D95CD}"/>
    <hyperlink ref="J237" location="A126274138A" display="A126274138A" xr:uid="{F0144ABE-F720-4903-AF9A-6D8B818B622C}"/>
    <hyperlink ref="K237" location="A126297466R" display="A126297466R" xr:uid="{4E0411D9-0ED0-4603-B4A9-D92CD203CCAC}"/>
    <hyperlink ref="L237" location="A126285802T" display="A126285802T" xr:uid="{FB78B049-3E57-477A-91C3-024327C6B446}"/>
    <hyperlink ref="J239" location="A126274198C" display="A126274198C" xr:uid="{CE325E8A-3159-4A3A-AE23-D1A5E7A2D830}"/>
    <hyperlink ref="K239" location="A126297526F" display="A126297526F" xr:uid="{38E1644B-A8A7-41E1-B2C0-1E3DE76924FD}"/>
    <hyperlink ref="L239" location="A126285862V" display="A126285862V" xr:uid="{E4C5B254-B006-470A-B69E-B29AA4D4DB81}"/>
    <hyperlink ref="J240" location="A126274250A" display="A126274250A" xr:uid="{981C9424-AD89-4A2D-B5C9-43202528D5D9}"/>
    <hyperlink ref="K240" location="A126297578J" display="A126297578J" xr:uid="{971F0F57-603A-476F-9AB7-B8159B11D58B}"/>
    <hyperlink ref="L240" location="A126285914K" display="A126285914K" xr:uid="{37328FC1-8844-4B2F-AE4B-C8F45883E340}"/>
    <hyperlink ref="J241" location="A126274330A" display="A126274330A" xr:uid="{5429D72D-F184-4DF4-9D76-7853BB411DE7}"/>
    <hyperlink ref="K241" location="A126297658J" display="A126297658J" xr:uid="{4A28D36F-FA10-428B-9C06-586649D4514B}"/>
    <hyperlink ref="L241" location="A126285994W" display="A126285994W" xr:uid="{5FE1E1F8-2FFC-4179-A421-A404C4AD8D7D}"/>
    <hyperlink ref="J242" location="A126274142T" display="A126274142T" xr:uid="{AED39BB8-3345-4C24-AB04-29AD2AD86914}"/>
    <hyperlink ref="K242" location="A126297470F" display="A126297470F" xr:uid="{45056143-A33E-4549-B8EF-E030AFD6E9C1}"/>
    <hyperlink ref="L242" location="A126285806A" display="A126285806A" xr:uid="{4BCB03A7-247D-4221-B4F7-9A1F8A58D867}"/>
    <hyperlink ref="J243" location="A126274282V" display="A126274282V" xr:uid="{91EE7B8A-4495-403B-A479-CD45083A5019}"/>
    <hyperlink ref="K243" location="A126297610W" display="A126297610W" xr:uid="{55A320BA-32D4-447E-A2A0-722792D76824}"/>
    <hyperlink ref="L243" location="A126285946C" display="A126285946C" xr:uid="{FFCF98D2-83A0-439E-8015-817CF0B07F14}"/>
    <hyperlink ref="J244" location="A126274286C" display="A126274286C" xr:uid="{91135BA7-37B5-4D46-AD2A-C9B8E36D9FE0}"/>
    <hyperlink ref="K244" location="A126297614F" display="A126297614F" xr:uid="{07385A05-EE08-4A51-92AF-ADF215CC46B5}"/>
    <hyperlink ref="L244" location="A126285950V" display="A126285950V" xr:uid="{5EE8C5D1-6160-49E6-B755-E7EFE9900BD2}"/>
    <hyperlink ref="J245" location="A126274174K" display="A126274174K" xr:uid="{DEF14500-00A1-4B0D-A13F-777835B9EE67}"/>
    <hyperlink ref="K245" location="A126297502L" display="A126297502L" xr:uid="{5A040313-0985-482D-8C90-B197FE50C8E0}"/>
    <hyperlink ref="L245" location="A126285838V" display="A126285838V" xr:uid="{C8C0C2AF-9E03-4685-B9FB-507097E568DB}"/>
    <hyperlink ref="J246" location="A126274146A" display="A126274146A" xr:uid="{68A4C0A2-B5BE-4732-8888-5102F428A72B}"/>
    <hyperlink ref="K246" location="A126297474R" display="A126297474R" xr:uid="{CE27CF8A-5CA6-4B67-AEA7-DD9B8A3207C0}"/>
    <hyperlink ref="L246" location="A126285810T" display="A126285810T" xr:uid="{71CC6F99-820F-4C9F-B9F2-C5E42E23F0D2}"/>
    <hyperlink ref="J247" location="A126274202J" display="A126274202J" xr:uid="{3B53DDEF-29E7-4565-AD06-F1BEEA9DBE3C}"/>
    <hyperlink ref="K247" location="A126297530W" display="A126297530W" xr:uid="{938EE34E-54D8-47D3-9691-3624AACCAEC0}"/>
    <hyperlink ref="L247" location="A126285866C" display="A126285866C" xr:uid="{9A91454A-A73D-45E0-82D8-E48ACB681926}"/>
    <hyperlink ref="J248" location="A126274166K" display="A126274166K" xr:uid="{D3918867-FCF9-4BEA-B8F6-A8CEAC52AFF2}"/>
    <hyperlink ref="K248" location="A126297494X" display="A126297494X" xr:uid="{85B3A667-6212-4452-8746-4D4468FD03D2}"/>
    <hyperlink ref="L248" location="A126285830A" display="A126285830A" xr:uid="{8300B4AD-5BE6-49FD-91F2-474414E988A1}"/>
    <hyperlink ref="J250" location="A126274206T" display="A126274206T" xr:uid="{AA43128E-08F1-457E-AD12-15CB93B662AC}"/>
    <hyperlink ref="K250" location="A126297534F" display="A126297534F" xr:uid="{C09734DB-7FD5-4B3B-B8AB-D1567FB3978C}"/>
    <hyperlink ref="L250" location="A126285870V" display="A126285870V" xr:uid="{D4703665-0492-407F-AFD5-D631F4F368AD}"/>
    <hyperlink ref="J251" location="A126274178V" display="A126274178V" xr:uid="{2C3CB5BF-1730-4DDF-A694-25A74D1E3267}"/>
    <hyperlink ref="K251" location="A126297506W" display="A126297506W" xr:uid="{B4DC928A-3B55-4FE4-A085-1828AD3997E7}"/>
    <hyperlink ref="L251" location="A126285842K" display="A126285842K" xr:uid="{E8DE2874-0C22-4CE5-8989-DF8D4C9B1C9A}"/>
    <hyperlink ref="J253" location="A126274210J" display="A126274210J" xr:uid="{5C2CC1BC-BC76-4BA1-A8ED-9E8D4895F2FD}"/>
    <hyperlink ref="K253" location="A126297538R" display="A126297538R" xr:uid="{4AEA1306-2CA0-442A-8193-B5E1327FBF1E}"/>
    <hyperlink ref="L253" location="A126285874C" display="A126285874C" xr:uid="{B2EE4122-13F0-40C3-AB95-8E24261AFA85}"/>
    <hyperlink ref="J254" location="A126274254K" display="A126274254K" xr:uid="{A0BC645B-A1E3-4B75-ADFA-59608DAB3607}"/>
    <hyperlink ref="K254" location="A126297582X" display="A126297582X" xr:uid="{3ED371A7-3523-4B07-A219-7ECD613A9E84}"/>
    <hyperlink ref="L254" location="A126285918V" display="A126285918V" xr:uid="{CB7291A4-82CD-47D5-8748-67AB3031AABA}"/>
    <hyperlink ref="J256" location="A126274214T" display="A126274214T" xr:uid="{57223C0A-C987-439F-B215-5C5FC8D8FAC8}"/>
    <hyperlink ref="K256" location="A126297542F" display="A126297542F" xr:uid="{7B361733-8B3C-4FEB-B478-F6B2E2F1AB23}"/>
    <hyperlink ref="L256" location="A126285878L" display="A126285878L" xr:uid="{5CB64F34-2705-4A68-B72C-3EB511022E0D}"/>
    <hyperlink ref="J257" location="A126274182K" display="A126274182K" xr:uid="{2746FCBD-69F1-4221-94E5-9C4ACE0FCDAD}"/>
    <hyperlink ref="K257" location="A126297510L" display="A126297510L" xr:uid="{99E769AF-44EE-4BC0-B893-118A2FF0A901}"/>
    <hyperlink ref="L257" location="A126285846V" display="A126285846V" xr:uid="{CC73715B-F5E6-46D0-88DA-724A410D055F}"/>
    <hyperlink ref="J258" location="A126274290V" display="A126274290V" xr:uid="{4D1CB3B4-5717-4765-B358-0013EBADE8FC}"/>
    <hyperlink ref="K258" location="A126297618R" display="A126297618R" xr:uid="{F53CC500-8644-4064-AECE-0DEF993D0CFF}"/>
    <hyperlink ref="L258" location="A126285954C" display="A126285954C" xr:uid="{C7E65D91-68A3-4607-AFDB-B5FF8C308180}"/>
    <hyperlink ref="J259" location="A126274258V" display="A126274258V" xr:uid="{0A6FFCEF-DD9E-4B44-8CCD-3DD5E92DC4F3}"/>
    <hyperlink ref="K259" location="A126297586J" display="A126297586J" xr:uid="{17C4DA5F-EC81-4E4E-868C-58C6E96AAE92}"/>
    <hyperlink ref="L259" location="A126285922K" display="A126285922K" xr:uid="{01EDFB8D-B0B4-449D-BFFF-C206D8FF42D2}"/>
    <hyperlink ref="J260" location="A126274262K" display="A126274262K" xr:uid="{CA2E911B-E510-4841-9CD0-A9DFAF470B0E}"/>
    <hyperlink ref="K260" location="A126297590X" display="A126297590X" xr:uid="{0A93B2F0-3806-45FA-A6C4-9F16E69F4607}"/>
    <hyperlink ref="L260" location="A126285926V" display="A126285926V" xr:uid="{FC5490C9-A796-498B-96F0-8BBAF3176CD6}"/>
    <hyperlink ref="J231" location="A126274334K" display="A126274334K" xr:uid="{731E2C14-0D49-4F1C-A541-7BAAF24561F0}"/>
    <hyperlink ref="K231" location="A126297662X" display="A126297662X" xr:uid="{852C8E91-1344-4061-8D27-4CEB002CCDD1}"/>
    <hyperlink ref="L231" location="A126285998F" display="A126285998F" xr:uid="{CDAE4F61-E165-410D-8C18-FB993C5F0625}"/>
    <hyperlink ref="J264" location="A126274150T" display="A126274150T" xr:uid="{88E85726-D217-444A-9AEA-1CF3041E7B26}"/>
    <hyperlink ref="K264" location="A126297478X" display="A126297478X" xr:uid="{F1712B4E-6115-4693-8AC7-A5C8A2C27DCF}"/>
    <hyperlink ref="L264" location="A126285814A" display="A126285814A" xr:uid="{6BA5F365-024D-457A-8F42-B349511B6154}"/>
    <hyperlink ref="J265" location="A126274218A" display="A126274218A" xr:uid="{FCE0C5E6-4C39-4879-92C6-A7154EB410D7}"/>
    <hyperlink ref="K265" location="A126297546R" display="A126297546R" xr:uid="{5A9C7F5F-60B9-455D-8A5C-4750C843921E}"/>
    <hyperlink ref="L265" location="A126285882C" display="A126285882C" xr:uid="{58DB8640-42B8-4E5D-ADDF-F8AAC43CC566}"/>
    <hyperlink ref="J266" location="A126274170A" display="A126274170A" xr:uid="{E56F8F3C-F65C-4087-8B27-121B2229F275}"/>
    <hyperlink ref="K266" location="A126297498J" display="A126297498J" xr:uid="{CF4951BD-AEE2-4692-A92F-4F709685EBAA}"/>
    <hyperlink ref="L266" location="A126285834K" display="A126285834K" xr:uid="{739FCB5E-2F4E-4001-8196-3D5BD8D9C3D6}"/>
    <hyperlink ref="J267" location="A126274266V" display="A126274266V" xr:uid="{AB0C5C27-C08D-4FDE-93E2-4C25431CBB64}"/>
    <hyperlink ref="K267" location="A126297594J" display="A126297594J" xr:uid="{C7267543-D438-4CDB-ABEC-34F3A637E203}"/>
    <hyperlink ref="L267" location="A126285930K" display="A126285930K" xr:uid="{C6214773-D83F-4F99-A36E-BE1E211EEDD4}"/>
    <hyperlink ref="J268" location="A126274270K" display="A126274270K" xr:uid="{305D5684-C228-4C33-A1E9-D11C1EF23C07}"/>
    <hyperlink ref="K268" location="A126297598T" display="A126297598T" xr:uid="{B865588E-5655-4FC0-88CD-FA3D5A186FE7}"/>
    <hyperlink ref="L268" location="A126285934V" display="A126285934V" xr:uid="{BD38176C-ACF4-4E95-B8C2-3CA7A40A65C9}"/>
    <hyperlink ref="J269" location="A126274186V" display="A126274186V" xr:uid="{8BA48FE2-643E-495C-B0D8-53FC64090943}"/>
    <hyperlink ref="K269" location="A126297514W" display="A126297514W" xr:uid="{DBBBC26B-77CB-4263-A904-3E52DD971CD7}"/>
    <hyperlink ref="L269" location="A126285850K" display="A126285850K" xr:uid="{A2F6B3D8-D682-4F29-AAFA-0C0269BD77DD}"/>
    <hyperlink ref="J270" location="A126274154A" display="A126274154A" xr:uid="{610A9E63-C3F4-4968-AB47-EC5FA9C0470A}"/>
    <hyperlink ref="K270" location="A126297482R" display="A126297482R" xr:uid="{7B364E1B-5CE3-4335-8E93-D02F46E52129}"/>
    <hyperlink ref="L270" location="A126285818K" display="A126285818K" xr:uid="{039C2766-EEF9-409D-B1B1-AF284D3FB38B}"/>
    <hyperlink ref="J271" location="A126274338V" display="A126274338V" xr:uid="{A8E92260-9569-4781-890D-3DF8A50FE8D0}"/>
    <hyperlink ref="K271" location="A126297666J" display="A126297666J" xr:uid="{9BFAEC3E-F90C-41A1-AA65-56F2AFDE3B83}"/>
    <hyperlink ref="L271" location="A126286002L" display="A126286002L" xr:uid="{EA5F3CB2-AD59-443C-9CBC-9848C6042313}"/>
    <hyperlink ref="J272" location="A126274222T" display="A126274222T" xr:uid="{C39DB3DE-F047-4B58-B8D8-0A19F48EC99C}"/>
    <hyperlink ref="K272" location="A126297550F" display="A126297550F" xr:uid="{59BF8D32-71DF-4D49-8800-9CC8476BE5F0}"/>
    <hyperlink ref="L272" location="A126285886L" display="A126285886L" xr:uid="{F7DEE339-6D49-4190-86C5-2789F4ECC3FD}"/>
    <hyperlink ref="J273" location="A126274294C" display="A126274294C" xr:uid="{7E438BAD-A5C5-4F4C-AAAB-40056C6AB16F}"/>
    <hyperlink ref="K273" location="A126297622F" display="A126297622F" xr:uid="{F54B399F-B436-4D6F-8248-B4EB68DFAE72}"/>
    <hyperlink ref="L273" location="A126285958L" display="A126285958L" xr:uid="{8ED4F90A-D14F-4896-9BF6-AF059DF98460}"/>
    <hyperlink ref="M199" location="A126275378F" display="A126275378F" xr:uid="{3B231A36-9D46-424C-B2FB-B404C1CB8989}"/>
    <hyperlink ref="N199" location="A126298706J" display="A126298706J" xr:uid="{58F6C7BA-01C7-44A4-80BD-518ED2F3E42E}"/>
    <hyperlink ref="O199" location="A126287042X" display="A126287042X" xr:uid="{9AF73B63-6B57-4F4A-80E8-E264AD6606B1}"/>
    <hyperlink ref="M205" location="A126275306V" display="A126275306V" xr:uid="{85413F32-DF25-4117-AAC7-D4908B4C0FBF}"/>
    <hyperlink ref="N205" location="A126298634J" display="A126298634J" xr:uid="{74F38CF2-87F7-4981-BCB9-81A092B6FA36}"/>
    <hyperlink ref="O205" location="A126286970W" display="A126286970W" xr:uid="{CFB06BB8-1508-47E4-991F-06CE3D42B3EB}"/>
    <hyperlink ref="M209" location="A126275382W" display="A126275382W" xr:uid="{A3190618-554E-4B62-9322-F0949BC4A4E2}"/>
    <hyperlink ref="N209" location="A126298710X" display="A126298710X" xr:uid="{56F212B6-19D6-491F-84F9-D816A55BFAB4}"/>
    <hyperlink ref="O209" location="A126287046J" display="A126287046J" xr:uid="{C4F0C58D-8858-4694-8C77-A6E25E426828}"/>
    <hyperlink ref="M210" location="A126275386F" display="A126275386F" xr:uid="{13E140E0-EB12-4D64-B135-D1FECABEF1F2}"/>
    <hyperlink ref="N210" location="A126298714J" display="A126298714J" xr:uid="{1C57756F-7443-41E6-971C-CD1C0D77CF87}"/>
    <hyperlink ref="O210" location="A126287050X" display="A126287050X" xr:uid="{0F0EB18E-72C6-4FEA-A793-139AE7BF1440}"/>
    <hyperlink ref="M212" location="A126275310K" display="A126275310K" xr:uid="{4A1D7F24-5AF9-44F4-8849-93CCA0283B8B}"/>
    <hyperlink ref="N212" location="A126298638T" display="A126298638T" xr:uid="{3E75485D-97E0-4456-A42F-9D4187BC93F9}"/>
    <hyperlink ref="O212" location="A126286974F" display="A126286974F" xr:uid="{FA43B0D6-0C49-4F22-A8A5-C58D5952CA50}"/>
    <hyperlink ref="M213" location="A126275314V" display="A126275314V" xr:uid="{A1AF4922-96FC-42E9-A6CE-173B9C9B8DAF}"/>
    <hyperlink ref="N213" location="A126298642J" display="A126298642J" xr:uid="{62968987-BDC7-42B4-A5C4-4FD89738D7C0}"/>
    <hyperlink ref="O213" location="A126286978R" display="A126286978R" xr:uid="{26F481E3-8A8D-4B5A-9F88-797B3DD9B600}"/>
    <hyperlink ref="M215" location="A126275354L" display="A126275354L" xr:uid="{6453D497-716C-4703-8AA6-0ADEBAF481FC}"/>
    <hyperlink ref="N215" location="A126298682A" display="A126298682A" xr:uid="{D1D7366F-15DA-47CB-8F70-E02367B83DBC}"/>
    <hyperlink ref="O215" location="A126287018X" display="A126287018X" xr:uid="{2F6DC08A-103C-4A32-966D-334D8DAB4D8E}"/>
    <hyperlink ref="M216" location="A126275270C" display="A126275270C" xr:uid="{0795A758-030C-48B3-B755-7DAB6CA92B97}"/>
    <hyperlink ref="N216" location="A126298598K" display="A126298598K" xr:uid="{33F3D5BC-8E87-488A-BC93-3D1E54FFC3D2}"/>
    <hyperlink ref="O216" location="A126286934L" display="A126286934L" xr:uid="{A388F060-FE2F-469E-9314-78DAB2CC3B59}"/>
    <hyperlink ref="M217" location="A126275390W" display="A126275390W" xr:uid="{15BE16AC-3531-43F1-84BA-B6C2487B44BC}"/>
    <hyperlink ref="N217" location="A126298718T" display="A126298718T" xr:uid="{6287AD45-EE6D-4439-B081-BEC0DC7A9610}"/>
    <hyperlink ref="O217" location="A126287054J" display="A126287054J" xr:uid="{33706AC1-DBE8-4B07-B641-AF9C191E1339}"/>
    <hyperlink ref="M218" location="A126275358W" display="A126275358W" xr:uid="{45F9FE79-A48F-4088-8CCF-084CE2736FFF}"/>
    <hyperlink ref="N218" location="A126298686K" display="A126298686K" xr:uid="{BA97447B-C840-497D-AB73-97FF905C1E3A}"/>
    <hyperlink ref="O218" location="A126287022R" display="A126287022R" xr:uid="{4D558287-E09E-4428-A841-119A5FC16C69}"/>
    <hyperlink ref="M219" location="A126275402V" display="A126275402V" xr:uid="{6B5064BF-A964-4910-ADA8-27ED982BD996}"/>
    <hyperlink ref="N219" location="A126298730J" display="A126298730J" xr:uid="{F4412ED6-1555-483B-90EE-7177FABF23CB}"/>
    <hyperlink ref="O219" location="A126287066T" display="A126287066T" xr:uid="{E8A83C54-4954-4C95-9243-530A30829405}"/>
    <hyperlink ref="M220" location="A126275274L" display="A126275274L" xr:uid="{3E3EAA97-879A-435C-9FD4-20CCF0F4B491}"/>
    <hyperlink ref="N220" location="A126298602R" display="A126298602R" xr:uid="{504DA48B-7A72-48AD-883C-0F51F6BDAF84}"/>
    <hyperlink ref="O220" location="A126286938W" display="A126286938W" xr:uid="{39707E08-F90D-4D6F-A119-5C0FE7104258}"/>
    <hyperlink ref="M221" location="A126275210A" display="A126275210A" xr:uid="{7C2ECCE9-26A9-4040-8717-BDA0D520D2F2}"/>
    <hyperlink ref="N221" location="A126298538J" display="A126298538J" xr:uid="{839DE9D7-EAB5-410B-A397-71EC4C5F1DB6}"/>
    <hyperlink ref="O221" location="A126286874W" display="A126286874W" xr:uid="{29D6207B-7255-47B3-A631-B0B367CD2FE9}"/>
    <hyperlink ref="M222" location="A126275238C" display="A126275238C" xr:uid="{933C1FD2-A885-4E45-BD48-B9A5C28C3623}"/>
    <hyperlink ref="N222" location="A126298566T" display="A126298566T" xr:uid="{6821ABD9-ED73-48DD-B211-CC214CB9FD18}"/>
    <hyperlink ref="O222" location="A126286902V" display="A126286902V" xr:uid="{EEAD15A1-BAD4-4A6D-B357-A5F2C1C52CB4}"/>
    <hyperlink ref="M223" location="A126275318C" display="A126275318C" xr:uid="{A0F73D1B-7A24-493F-8D30-E422570FC44D}"/>
    <hyperlink ref="N223" location="A126298646T" display="A126298646T" xr:uid="{F42D2DC9-A59B-4A30-9D15-CCA2C7B51A12}"/>
    <hyperlink ref="O223" location="A126286982F" display="A126286982F" xr:uid="{2F09AAF1-6856-4997-B6DB-45701728889B}"/>
    <hyperlink ref="M225" location="A126275242V" display="A126275242V" xr:uid="{C4B118F5-0394-4DAC-9A51-3D53F6AB130F}"/>
    <hyperlink ref="N225" location="A126298570J" display="A126298570J" xr:uid="{9C1FA612-F037-42C7-BAEB-FD92E8F4DAED}"/>
    <hyperlink ref="O225" location="A126286906C" display="A126286906C" xr:uid="{823E46E4-4E98-4752-AB89-313AB22647D9}"/>
    <hyperlink ref="M226" location="A126275322V" display="A126275322V" xr:uid="{F45B3F88-893B-4363-A4E2-C191D5B300A6}"/>
    <hyperlink ref="N226" location="A126298650J" display="A126298650J" xr:uid="{2BDAFA90-1091-497D-9393-0BFA79BD15A8}"/>
    <hyperlink ref="O226" location="A126286986R" display="A126286986R" xr:uid="{F1850487-4A94-4016-B52A-94DA78C45045}"/>
    <hyperlink ref="M204" location="A126275326C" display="A126275326C" xr:uid="{AC075CA3-90D8-4F47-98CD-937FFA5B4006}"/>
    <hyperlink ref="N204" location="A126298654T" display="A126298654T" xr:uid="{A774CCB8-8DED-406D-A0AE-5E3CC42DEE2B}"/>
    <hyperlink ref="O204" location="A126286990F" display="A126286990F" xr:uid="{107AE8CA-FB19-4A9B-91FA-32F487BCA42C}"/>
    <hyperlink ref="M200" location="A126275406C" display="A126275406C" xr:uid="{7A539E2D-0EB1-41E5-82BB-EC189026D47A}"/>
    <hyperlink ref="N200" location="A126298734T" display="A126298734T" xr:uid="{E559B304-6AA4-4C44-80CF-81D9FC6AC3E0}"/>
    <hyperlink ref="O200" location="A126287070J" display="A126287070J" xr:uid="{ABC84C8D-998C-4B4E-839D-8115BA80FE32}"/>
    <hyperlink ref="M230" location="A126275214K" display="A126275214K" xr:uid="{A6B9A2AB-DD21-44F6-BFB3-DCF9260F1F36}"/>
    <hyperlink ref="N230" location="A126298542X" display="A126298542X" xr:uid="{0D3ED70E-ED9C-4ACE-95D3-5F55786B81D6}"/>
    <hyperlink ref="O230" location="A126286878F" display="A126286878F" xr:uid="{396F2E25-1303-4887-95D1-5A8FE2261089}"/>
    <hyperlink ref="M235" location="A126275394F" display="A126275394F" xr:uid="{E72E7563-BA52-498D-BF79-71B2E49BBAF4}"/>
    <hyperlink ref="N235" location="A126298722J" display="A126298722J" xr:uid="{54C4EA0E-0FCE-4B29-ABFA-F024241B4A89}"/>
    <hyperlink ref="O235" location="A126287058T" display="A126287058T" xr:uid="{4BD6C646-8A41-466C-87C0-707D35EEACB4}"/>
    <hyperlink ref="M236" location="A126275398R" display="A126275398R" xr:uid="{86C5A6C8-4BDC-41A3-89AB-205B40E32DEE}"/>
    <hyperlink ref="N236" location="A126298726T" display="A126298726T" xr:uid="{299E27B5-60EA-494A-8793-9DB68A1555CA}"/>
    <hyperlink ref="O236" location="A126287062J" display="A126287062J" xr:uid="{A67F5C9D-12E3-474C-8BA2-09CB27CBFCDA}"/>
    <hyperlink ref="M237" location="A126275218V" display="A126275218V" xr:uid="{A2F081EB-E40D-4A21-86F7-97F8F5E07856}"/>
    <hyperlink ref="N237" location="A126298546J" display="A126298546J" xr:uid="{61EF1CC7-374E-46D0-BF18-B76D019C51DA}"/>
    <hyperlink ref="O237" location="A126286882W" display="A126286882W" xr:uid="{391FA6B9-49D1-4A9B-A482-36FB228A23C9}"/>
    <hyperlink ref="M239" location="A126275278W" display="A126275278W" xr:uid="{0A1007AF-7A3E-4D58-9B9C-3D239D8E664D}"/>
    <hyperlink ref="N239" location="A126298606X" display="A126298606X" xr:uid="{2598241A-17C1-45FF-83CA-F2AC39CF1B60}"/>
    <hyperlink ref="O239" location="A126286942L" display="A126286942L" xr:uid="{28EE95C4-D7B9-4C88-9BA2-7CCCF87FC4B4}"/>
    <hyperlink ref="M240" location="A126275330V" display="A126275330V" xr:uid="{0D63D1F2-C79B-4C28-94FA-2BB81AFBEE56}"/>
    <hyperlink ref="N240" location="A126298658A" display="A126298658A" xr:uid="{C4865DA7-0587-4FD4-9A30-AF69FFC58A7F}"/>
    <hyperlink ref="O240" location="A126286994R" display="A126286994R" xr:uid="{F4DB8B90-670C-448C-A4CF-9EAD3A491592}"/>
    <hyperlink ref="M241" location="A126275410V" display="A126275410V" xr:uid="{2E873F08-1CAE-4CEC-8EDB-E46E26DE5EFD}"/>
    <hyperlink ref="N241" location="A126298738A" display="A126298738A" xr:uid="{7DEBC295-A1EF-4029-85C5-EED78788DF99}"/>
    <hyperlink ref="O241" location="A126287074T" display="A126287074T" xr:uid="{05F969E3-9F5E-4D24-BECA-DBB3FDC3E851}"/>
    <hyperlink ref="M242" location="A126275222K" display="A126275222K" xr:uid="{FBE0EFD0-98CD-4A0B-A1D5-754AE26887AF}"/>
    <hyperlink ref="N242" location="A126298550X" display="A126298550X" xr:uid="{C3B22893-C985-4A39-A879-608D0BD2E5D5}"/>
    <hyperlink ref="O242" location="A126286886F" display="A126286886F" xr:uid="{AF778840-D007-4F81-95FE-9B772931AF47}"/>
    <hyperlink ref="M243" location="A126275362L" display="A126275362L" xr:uid="{CF34C6D8-B7A3-4889-BC47-0EE4C89AF53A}"/>
    <hyperlink ref="N243" location="A126298690A" display="A126298690A" xr:uid="{E668A51B-17A6-4F00-961C-915163412E2D}"/>
    <hyperlink ref="O243" location="A126287026X" display="A126287026X" xr:uid="{1FC6F8E5-1278-48DA-86E1-4CB22DA77FD6}"/>
    <hyperlink ref="M244" location="A126275366W" display="A126275366W" xr:uid="{230F88B4-DE14-4CA3-A0C4-E67D2C759FC7}"/>
    <hyperlink ref="N244" location="A126298694K" display="A126298694K" xr:uid="{5A3DA292-652A-4DEF-B224-9F5A51EACF4E}"/>
    <hyperlink ref="O244" location="A126287030R" display="A126287030R" xr:uid="{F4069833-125E-48AE-838C-143825B424E7}"/>
    <hyperlink ref="M245" location="A126275254C" display="A126275254C" xr:uid="{73DA5E07-6456-4268-8A7E-47A800682921}"/>
    <hyperlink ref="N245" location="A126298582T" display="A126298582T" xr:uid="{9F4BA471-0D8F-44D9-B073-70232F80602B}"/>
    <hyperlink ref="O245" location="A126286918L" display="A126286918L" xr:uid="{C4EA3A97-774A-4386-ABAD-7DABAF509662}"/>
    <hyperlink ref="M246" location="A126275226V" display="A126275226V" xr:uid="{F52C6611-A443-4D6C-8223-60967AEEEA3A}"/>
    <hyperlink ref="N246" location="A126298554J" display="A126298554J" xr:uid="{32CDC05C-6509-4F2A-8D6F-82756FFF6F55}"/>
    <hyperlink ref="O246" location="A126286890W" display="A126286890W" xr:uid="{86A77D07-576B-479D-A1FF-1C031C61A742}"/>
    <hyperlink ref="M247" location="A126275282L" display="A126275282L" xr:uid="{B43FB316-944A-461A-91AD-E416C7D91202}"/>
    <hyperlink ref="N247" location="A126298610R" display="A126298610R" xr:uid="{9476C27F-9D1E-4465-9234-FCFE2DEBD03F}"/>
    <hyperlink ref="O247" location="A126286946W" display="A126286946W" xr:uid="{5742E7A2-DE5E-4EB0-A3DE-4AE1BBD97C09}"/>
    <hyperlink ref="M248" location="A126275246C" display="A126275246C" xr:uid="{C3B2E1C4-1FF9-4F91-96F2-AD23B505EDEF}"/>
    <hyperlink ref="N248" location="A126298574T" display="A126298574T" xr:uid="{3080B915-3427-4323-998B-31FB3F64D538}"/>
    <hyperlink ref="O248" location="A126286910V" display="A126286910V" xr:uid="{2B668C70-D56A-4608-8AFC-FDEE1BF814E9}"/>
    <hyperlink ref="M250" location="A126275286W" display="A126275286W" xr:uid="{9E08949C-69AD-4408-91EE-5C7A4D6B7B98}"/>
    <hyperlink ref="N250" location="A126298614X" display="A126298614X" xr:uid="{DA26BDEC-BE5F-47FB-AFDE-0FEAA80CA878}"/>
    <hyperlink ref="O250" location="A126286950L" display="A126286950L" xr:uid="{7535A6BF-DD0F-422D-BEDA-9A9085D53527}"/>
    <hyperlink ref="M251" location="A126275258L" display="A126275258L" xr:uid="{BFEBAF65-B8A7-45ED-8C95-2553D7CFDAC5}"/>
    <hyperlink ref="N251" location="A126298586A" display="A126298586A" xr:uid="{60667F14-FF4B-4193-B7D7-9156DE11D4C8}"/>
    <hyperlink ref="O251" location="A126286922C" display="A126286922C" xr:uid="{314A16EA-C5BA-4263-857C-0CDA8BCD4661}"/>
    <hyperlink ref="M253" location="A126275290L" display="A126275290L" xr:uid="{2F3C64A3-B4C0-4540-8D36-E06DBEEEAB63}"/>
    <hyperlink ref="N253" location="A126298618J" display="A126298618J" xr:uid="{038305EA-D950-405B-8465-23A48315C3C5}"/>
    <hyperlink ref="O253" location="A126286954W" display="A126286954W" xr:uid="{25DF9244-776B-462B-AC0F-4356FA1028C0}"/>
    <hyperlink ref="M254" location="A126275334C" display="A126275334C" xr:uid="{BB5912F8-EA35-42F7-88A6-C39D8A4E251E}"/>
    <hyperlink ref="N254" location="A126298662T" display="A126298662T" xr:uid="{B6DCDAEC-E7A1-49D6-B17F-36A640AEC1AB}"/>
    <hyperlink ref="O254" location="A126286998X" display="A126286998X" xr:uid="{81FC47C2-C824-4174-9F6C-351AF83EB70C}"/>
    <hyperlink ref="M256" location="A126275294W" display="A126275294W" xr:uid="{61626FD6-4C39-4A25-858B-CFE54B1BCF88}"/>
    <hyperlink ref="N256" location="A126298622X" display="A126298622X" xr:uid="{AB4DC002-AAB9-4A0E-BB7F-E04E9A288E2D}"/>
    <hyperlink ref="O256" location="A126286958F" display="A126286958F" xr:uid="{331447D6-0B82-422E-8DFA-010C26558535}"/>
    <hyperlink ref="M257" location="A126275262C" display="A126275262C" xr:uid="{D78C39D1-A858-40FB-9FA4-EF755BF1CF5D}"/>
    <hyperlink ref="N257" location="A126298590T" display="A126298590T" xr:uid="{B3A2F1EA-21FA-4023-8D54-12CF6BAB138D}"/>
    <hyperlink ref="O257" location="A126286926L" display="A126286926L" xr:uid="{5226888C-994C-4B57-AB9E-5613562D0097}"/>
    <hyperlink ref="M258" location="A126275370L" display="A126275370L" xr:uid="{FB9EFC52-6D8C-45F1-A028-127D21B143F8}"/>
    <hyperlink ref="N258" location="A126298698V" display="A126298698V" xr:uid="{29D76E42-26EB-4260-861A-70CDB8C08055}"/>
    <hyperlink ref="O258" location="A126287034X" display="A126287034X" xr:uid="{6B1BF73A-778E-49D0-A728-CE12E97E6528}"/>
    <hyperlink ref="M259" location="A126275338L" display="A126275338L" xr:uid="{84A5F589-6F1C-4CE4-BB72-33CD687B2BF9}"/>
    <hyperlink ref="N259" location="A126298666A" display="A126298666A" xr:uid="{E0DC6082-7EA1-41D5-9BF6-E6A0EF96A489}"/>
    <hyperlink ref="O259" location="A126287002F" display="A126287002F" xr:uid="{526E9AD9-43F9-4EDE-8C45-CAC1C1649385}"/>
    <hyperlink ref="M260" location="A126275342C" display="A126275342C" xr:uid="{6AC9DDFB-B928-49FE-97FD-D783BF5161C5}"/>
    <hyperlink ref="N260" location="A126298670T" display="A126298670T" xr:uid="{20ECC985-3763-41A9-A398-82C1EF26573E}"/>
    <hyperlink ref="O260" location="A126287006R" display="A126287006R" xr:uid="{B81039BA-63D4-4ADB-AFA7-0174F65A26CA}"/>
    <hyperlink ref="M231" location="A126275414C" display="A126275414C" xr:uid="{859C1746-B751-49D8-8217-44207CBB2C91}"/>
    <hyperlink ref="N231" location="A126298742T" display="A126298742T" xr:uid="{908B49EA-FE31-4F34-B11E-C1B77DB5CA4A}"/>
    <hyperlink ref="O231" location="A126287078A" display="A126287078A" xr:uid="{CFAD41EE-69BD-4E6E-B1CC-BD3691131B25}"/>
    <hyperlink ref="M264" location="A126275230K" display="A126275230K" xr:uid="{DB5FC1E3-B40D-40F6-A682-D32FF9FDB1E4}"/>
    <hyperlink ref="N264" location="A126298558T" display="A126298558T" xr:uid="{28C23DD9-125E-45EF-83FD-35E9E34C73D9}"/>
    <hyperlink ref="O264" location="A126286894F" display="A126286894F" xr:uid="{D9CFA29A-8C9E-459E-A9AA-848575DE4035}"/>
    <hyperlink ref="M265" location="A126275298F" display="A126275298F" xr:uid="{CCB65A47-7262-4942-B259-BC4AD9527723}"/>
    <hyperlink ref="N265" location="A126298626J" display="A126298626J" xr:uid="{E76DD3DD-4DFB-4AE7-A307-61F5A916C52D}"/>
    <hyperlink ref="O265" location="A126286962W" display="A126286962W" xr:uid="{D28B82E8-E00E-4623-A8D3-CE2A6A8B918B}"/>
    <hyperlink ref="M266" location="A126275250V" display="A126275250V" xr:uid="{FBA78790-AAE5-4F36-B764-18ED6F54A319}"/>
    <hyperlink ref="N266" location="A126298578A" display="A126298578A" xr:uid="{BE63EEC0-7287-4E2E-A9DE-03AB188025B5}"/>
    <hyperlink ref="O266" location="A126286914C" display="A126286914C" xr:uid="{A378C26A-ADB8-4297-ABB9-A8D7121CD647}"/>
    <hyperlink ref="M267" location="A126275346L" display="A126275346L" xr:uid="{DE7D3391-76F9-45C6-B7A4-B507B0D4DB3C}"/>
    <hyperlink ref="N267" location="A126298674A" display="A126298674A" xr:uid="{4B23599A-9F54-4110-A2A5-CB28A7D90716}"/>
    <hyperlink ref="O267" location="A126287010F" display="A126287010F" xr:uid="{71345C24-EF3C-4017-AD31-B019DA2B9229}"/>
    <hyperlink ref="M268" location="A126275350C" display="A126275350C" xr:uid="{B93D4B88-A976-4ED0-A7FB-3B3238F5A323}"/>
    <hyperlink ref="N268" location="A126298678K" display="A126298678K" xr:uid="{6E2B474E-97D6-4BEC-894E-DBF5A2114338}"/>
    <hyperlink ref="O268" location="A126287014R" display="A126287014R" xr:uid="{99CEBAC7-3810-4F0D-B2DD-9F6D024CC82E}"/>
    <hyperlink ref="M269" location="A126275266L" display="A126275266L" xr:uid="{9C337A11-0C11-46B7-BBB7-A6FE0912A585}"/>
    <hyperlink ref="N269" location="A126298594A" display="A126298594A" xr:uid="{907BAABF-69D1-46FB-AAB8-78A884A98C32}"/>
    <hyperlink ref="O269" location="A126286930C" display="A126286930C" xr:uid="{921A444F-C6BD-4487-ACBC-2D4F43D4F013}"/>
    <hyperlink ref="M270" location="A126275234V" display="A126275234V" xr:uid="{F88EB98F-C100-4683-A9AE-1262A67BAA1E}"/>
    <hyperlink ref="N270" location="A126298562J" display="A126298562J" xr:uid="{B8C2BF2D-1F84-4551-AD3F-5D7F9C829600}"/>
    <hyperlink ref="O270" location="A126286898R" display="A126286898R" xr:uid="{EA82EEAF-41D2-48A6-B9D0-FA5DB03257FB}"/>
    <hyperlink ref="M271" location="A126275418L" display="A126275418L" xr:uid="{914DEC80-F67D-46EE-9C23-B1BC9E3EEC7B}"/>
    <hyperlink ref="N271" location="A126298746A" display="A126298746A" xr:uid="{93BFCEBD-B779-43AF-B019-8789D0AA182D}"/>
    <hyperlink ref="O271" location="A126287082T" display="A126287082T" xr:uid="{92EAA6BA-F98B-4311-954D-A51B0901034E}"/>
    <hyperlink ref="M272" location="A126275302K" display="A126275302K" xr:uid="{F0C95FEF-158C-4FB3-AF5F-31F612DA8846}"/>
    <hyperlink ref="N272" location="A126298630X" display="A126298630X" xr:uid="{9F59FDBF-53B5-4B3D-9DC4-32C97C4163BD}"/>
    <hyperlink ref="O272" location="A126286966F" display="A126286966F" xr:uid="{A95FF8AB-60EC-42A7-8004-3FEAD7434D6B}"/>
    <hyperlink ref="M273" location="A126275374W" display="A126275374W" xr:uid="{F990AC02-E87C-4D33-83FB-5472C0030540}"/>
    <hyperlink ref="N273" location="A126298702X" display="A126298702X" xr:uid="{BE5C15F6-0313-4239-8028-9E3DCE61B38B}"/>
    <hyperlink ref="O273" location="A126287038J" display="A126287038J" xr:uid="{E2FD3967-5BA7-4212-A581-1A1816A7C379}"/>
    <hyperlink ref="P199" location="A126275594X" display="A126275594X" xr:uid="{C46B8F47-5A70-4D56-9E3F-AF7781C90358}"/>
    <hyperlink ref="Q199" location="A126298922A" display="A126298922A" xr:uid="{13925B2F-9520-4F4D-8A7D-D862BCCB1436}"/>
    <hyperlink ref="R199" location="A126287258K" display="A126287258K" xr:uid="{CA888B4E-7458-4C50-87BC-45EEE6B9BFB3}"/>
    <hyperlink ref="P205" location="A126275522L" display="A126275522L" xr:uid="{4BFB7901-C910-41DA-B201-19047F269384}"/>
    <hyperlink ref="Q205" location="A126298850A" display="A126298850A" xr:uid="{5D1CFD40-6A06-4C02-A3F5-98ADC9D39D2C}"/>
    <hyperlink ref="R205" location="A126287186K" display="A126287186K" xr:uid="{FFADAEF4-EC4D-4EF2-A3B4-EF5DA9CAC705}"/>
    <hyperlink ref="P209" location="A126275598J" display="A126275598J" xr:uid="{EFC5792A-8A22-4F1B-88A7-92D9E09A243D}"/>
    <hyperlink ref="Q209" location="A126298926K" display="A126298926K" xr:uid="{9860A005-2745-4747-AEE1-CF047610EFA9}"/>
    <hyperlink ref="R209" location="A126287262A" display="A126287262A" xr:uid="{0FBBA3ED-9733-4B5E-8521-610A3FD6B123}"/>
    <hyperlink ref="P210" location="A126275602L" display="A126275602L" xr:uid="{6A04AE0E-1394-4E27-BE23-F8A3F7AC384A}"/>
    <hyperlink ref="Q210" location="A126298930A" display="A126298930A" xr:uid="{545C9DA2-8BC5-4BA5-9DB1-2FAD9010E02F}"/>
    <hyperlink ref="R210" location="A126287266K" display="A126287266K" xr:uid="{D014CC63-E2FD-40CA-827C-114970FB7A90}"/>
    <hyperlink ref="P212" location="A126275526W" display="A126275526W" xr:uid="{E60A1C35-74F2-42B7-8F65-F459C9B407E4}"/>
    <hyperlink ref="Q212" location="A126298854K" display="A126298854K" xr:uid="{7CC53AEC-2D63-48D4-9E87-9B898FDE561B}"/>
    <hyperlink ref="R212" location="A126287190A" display="A126287190A" xr:uid="{7EA6DDDE-6845-49F3-AD43-6E5D8D70784A}"/>
    <hyperlink ref="P213" location="A126275530L" display="A126275530L" xr:uid="{D6A7A061-53B6-421D-9872-DA8D4533C804}"/>
    <hyperlink ref="Q213" location="A126298858V" display="A126298858V" xr:uid="{B8335FCD-8545-4D7A-A01D-63292E5B8FDA}"/>
    <hyperlink ref="R213" location="A126287194K" display="A126287194K" xr:uid="{A4CF8D90-43A1-49C2-8207-EB30BC6A1127}"/>
    <hyperlink ref="P215" location="A126275570F" display="A126275570F" xr:uid="{6E2E83BD-CEF5-4D5F-A96F-3658824841A5}"/>
    <hyperlink ref="Q215" location="A126298898L" display="A126298898L" xr:uid="{FD331945-15DC-4C8C-9B71-31A45ABF9AC6}"/>
    <hyperlink ref="R215" location="A126287234T" display="A126287234T" xr:uid="{077A89AF-9EE3-4D2A-8479-AD3E466AABF6}"/>
    <hyperlink ref="P216" location="A126275486R" display="A126275486R" xr:uid="{1EA21A89-4C17-4EF2-A9CD-BBF1DDA893DF}"/>
    <hyperlink ref="Q216" location="A126298814T" display="A126298814T" xr:uid="{96EE4A5B-85FE-437F-AB54-2C9316277664}"/>
    <hyperlink ref="R216" location="A126287150J" display="A126287150J" xr:uid="{17FC5490-9F43-4600-9073-F1D837674823}"/>
    <hyperlink ref="P217" location="A126275606W" display="A126275606W" xr:uid="{9F1BD9EC-D885-48C0-8521-9989F67B9FC8}"/>
    <hyperlink ref="Q217" location="A126298934K" display="A126298934K" xr:uid="{E32AC781-5FEA-415E-B3C4-CAF9D656C3CE}"/>
    <hyperlink ref="R217" location="A126287270A" display="A126287270A" xr:uid="{5B98BBD1-3893-4693-9A75-5BC826DFFE04}"/>
    <hyperlink ref="P218" location="A126275574R" display="A126275574R" xr:uid="{A3BC34E5-65A9-40F5-A2BE-9B94B3D927C2}"/>
    <hyperlink ref="Q218" location="A126298902T" display="A126298902T" xr:uid="{EBB45F48-69CC-47F4-975B-E6ABDEDB33AA}"/>
    <hyperlink ref="R218" location="A126287238A" display="A126287238A" xr:uid="{4B782DA6-CED5-4C8C-9E9A-7576AB2F1F12}"/>
    <hyperlink ref="P219" location="A126275618F" display="A126275618F" xr:uid="{C3AEE510-BBC2-4F26-9402-4C3B510D89C2}"/>
    <hyperlink ref="Q219" location="A126298946V" display="A126298946V" xr:uid="{B90AECC8-ABE4-49F3-B59F-C44C3933B306}"/>
    <hyperlink ref="R219" location="A126287282K" display="A126287282K" xr:uid="{01146A32-30EA-42E6-8C33-B1501F7488D9}"/>
    <hyperlink ref="P220" location="A126275490F" display="A126275490F" xr:uid="{29EF2AED-AF5B-4B58-A111-68343F45E071}"/>
    <hyperlink ref="Q220" location="A126298818A" display="A126298818A" xr:uid="{0E83F8F1-B0FB-42A6-919C-6C703C237D57}"/>
    <hyperlink ref="R220" location="A126287154T" display="A126287154T" xr:uid="{605B56E9-F27C-4E16-B49D-734A9511C138}"/>
    <hyperlink ref="P221" location="A126275426L" display="A126275426L" xr:uid="{0CF91E6C-63D0-43D8-988B-280CDCE25645}"/>
    <hyperlink ref="Q221" location="A126298754A" display="A126298754A" xr:uid="{2E4237A5-33D9-4901-94DE-5B131758C0C6}"/>
    <hyperlink ref="R221" location="A126287090T" display="A126287090T" xr:uid="{069DDD8C-C389-4C6A-9BB1-46ECA5494982}"/>
    <hyperlink ref="P222" location="A126275454W" display="A126275454W" xr:uid="{88E94105-044E-4025-8912-9B0DFC9412FA}"/>
    <hyperlink ref="Q222" location="A126298782K" display="A126298782K" xr:uid="{9951A4EB-1A30-4587-B6D5-0A511DB78B8A}"/>
    <hyperlink ref="R222" location="A126287118J" display="A126287118J" xr:uid="{58EE5C0A-F2AB-455E-BD63-386587625D7B}"/>
    <hyperlink ref="P223" location="A126275534W" display="A126275534W" xr:uid="{0B6EBD4F-2338-4211-A5A1-26FA4BEEF996}"/>
    <hyperlink ref="Q223" location="A126298862K" display="A126298862K" xr:uid="{C55BE9E9-6153-4187-B7D1-9D31B4A5417D}"/>
    <hyperlink ref="R223" location="A126287198V" display="A126287198V" xr:uid="{52B086AF-973B-41B4-B1CF-57E3DB600259}"/>
    <hyperlink ref="P225" location="A126275458F" display="A126275458F" xr:uid="{AF14304A-AF1A-4F1B-A1FA-64714F833122}"/>
    <hyperlink ref="Q225" location="A126298786V" display="A126298786V" xr:uid="{31A6E207-7656-4704-BBBA-3CCDCE278A1E}"/>
    <hyperlink ref="R225" location="A126287122X" display="A126287122X" xr:uid="{137AC76E-DC59-4B0B-A8BB-600A4A4C04E3}"/>
    <hyperlink ref="P226" location="A126275538F" display="A126275538F" xr:uid="{34DCF0EE-18D0-460C-BA18-C9B3E0C4FD19}"/>
    <hyperlink ref="Q226" location="A126298866V" display="A126298866V" xr:uid="{7DBEC7F5-D923-4243-878E-50EB3DFFB45F}"/>
    <hyperlink ref="R226" location="A126287202X" display="A126287202X" xr:uid="{F7687312-155E-4E7A-B22F-82F4DC814355}"/>
    <hyperlink ref="P204" location="A126275542W" display="A126275542W" xr:uid="{AEDCA41F-E467-4A9F-B7B3-E5EE31140CF0}"/>
    <hyperlink ref="Q204" location="A126298870K" display="A126298870K" xr:uid="{5380153D-300E-45E2-B252-CFF59E41FF65}"/>
    <hyperlink ref="R204" location="A126287206J" display="A126287206J" xr:uid="{5F88D92A-3304-4AA6-AD8B-1FE38B73A713}"/>
    <hyperlink ref="P200" location="A126275622W" display="A126275622W" xr:uid="{E19675D1-BB7A-4DA4-826F-0ADAE232BEF7}"/>
    <hyperlink ref="Q200" location="A126298950K" display="A126298950K" xr:uid="{A4AA20DB-EBDC-400D-9BBA-7B978EDCA7B2}"/>
    <hyperlink ref="R200" location="A126287286V" display="A126287286V" xr:uid="{162E12A9-0B9F-461B-8C53-C40E803332FF}"/>
    <hyperlink ref="P230" location="A126275430C" display="A126275430C" xr:uid="{A7EA5784-4158-4D3A-90A4-45EB3842EE4E}"/>
    <hyperlink ref="Q230" location="A126298758K" display="A126298758K" xr:uid="{C3218DD0-93BA-4F69-ADCC-F19081B51123}"/>
    <hyperlink ref="R230" location="A126287094A" display="A126287094A" xr:uid="{F20A37F9-C8BE-42DC-9E6F-00366EF6B094}"/>
    <hyperlink ref="P235" location="A126275610L" display="A126275610L" xr:uid="{DF12C163-7D28-430E-999A-CF530F483E96}"/>
    <hyperlink ref="Q235" location="A126298938V" display="A126298938V" xr:uid="{2E8A17B3-3BE8-4782-87F9-29F63E54F4F4}"/>
    <hyperlink ref="R235" location="A126287274K" display="A126287274K" xr:uid="{33A4A361-72BD-46E2-A624-61E9E89FD0A3}"/>
    <hyperlink ref="P236" location="A126275614W" display="A126275614W" xr:uid="{C6BDAF85-8A81-4BD9-B8C7-E5C78AEFBEF9}"/>
    <hyperlink ref="Q236" location="A126298942K" display="A126298942K" xr:uid="{7F8118B1-54DA-40CC-B35A-9E7C50D959A8}"/>
    <hyperlink ref="R236" location="A126287278V" display="A126287278V" xr:uid="{59EEB893-584E-4AEA-B9A4-66ED5D8B9FC7}"/>
    <hyperlink ref="P237" location="A126275434L" display="A126275434L" xr:uid="{4492674A-7332-46F4-84F5-66D1A85CB62F}"/>
    <hyperlink ref="Q237" location="A126298762A" display="A126298762A" xr:uid="{B479A0A6-54B0-4C29-B166-62EC87A70068}"/>
    <hyperlink ref="R237" location="A126287098K" display="A126287098K" xr:uid="{FCF15734-7382-4259-90AB-BDEE40F650AF}"/>
    <hyperlink ref="P239" location="A126275494R" display="A126275494R" xr:uid="{A1BC8B40-4AF5-4588-937F-B133C8FA4817}"/>
    <hyperlink ref="Q239" location="A126298822T" display="A126298822T" xr:uid="{3686E154-B163-454F-98DA-39FCEDFB065C}"/>
    <hyperlink ref="R239" location="A126287158A" display="A126287158A" xr:uid="{181959EA-8468-4107-81C1-A2AB0D2DD305}"/>
    <hyperlink ref="P240" location="A126275546F" display="A126275546F" xr:uid="{81C954F6-33C5-4B26-AC4B-9EB50EBE0910}"/>
    <hyperlink ref="Q240" location="A126298874V" display="A126298874V" xr:uid="{23A3C415-7ACC-4E1F-9E95-7FF5AC75AE65}"/>
    <hyperlink ref="R240" location="A126287210X" display="A126287210X" xr:uid="{2BF0D9FD-B0C3-4667-BA84-BAEE49B89DF9}"/>
    <hyperlink ref="P241" location="A126275626F" display="A126275626F" xr:uid="{9E1D27EC-9C6F-4C30-9E5E-279776780EEB}"/>
    <hyperlink ref="Q241" location="A126298954V" display="A126298954V" xr:uid="{464C0A54-51D9-4D0D-83A8-716102F45D48}"/>
    <hyperlink ref="R241" location="A126287290K" display="A126287290K" xr:uid="{0C018238-717C-47F5-BB6E-F40ADEFF468B}"/>
    <hyperlink ref="P242" location="A126275438W" display="A126275438W" xr:uid="{5FDF724E-424D-4E6D-B326-A5F4A162B6EC}"/>
    <hyperlink ref="Q242" location="A126298766K" display="A126298766K" xr:uid="{DBEEDCC2-7C2A-44CE-99E0-772314F61324}"/>
    <hyperlink ref="R242" location="A126287102R" display="A126287102R" xr:uid="{64755A02-D7E8-4D75-81D7-ABCB8D2B6D03}"/>
    <hyperlink ref="P243" location="A126275578X" display="A126275578X" xr:uid="{1CC52EE8-CFEA-4C1B-932C-2347BD4C4E90}"/>
    <hyperlink ref="Q243" location="A126298906A" display="A126298906A" xr:uid="{35E96992-FA5A-443C-A7C3-58D81E1B885D}"/>
    <hyperlink ref="R243" location="A126287242T" display="A126287242T" xr:uid="{C0DA8E1D-AAB7-4928-A016-9DE61332070C}"/>
    <hyperlink ref="P244" location="A126275582R" display="A126275582R" xr:uid="{F9A459B2-E271-4805-818D-B55E68A5FEAC}"/>
    <hyperlink ref="Q244" location="A126298910T" display="A126298910T" xr:uid="{6149BF3B-BD64-4F20-B059-23DBFC4D35C6}"/>
    <hyperlink ref="R244" location="A126287246A" display="A126287246A" xr:uid="{7B33A5F6-87CA-4A62-995C-D7EAB6A8C4BB}"/>
    <hyperlink ref="P245" location="A126275470W" display="A126275470W" xr:uid="{D533CDCE-1A4F-4A56-BBB6-D1A6E7A6EE02}"/>
    <hyperlink ref="Q245" location="A126298798C" display="A126298798C" xr:uid="{C133C952-EE76-4A7F-945A-A855710E74A5}"/>
    <hyperlink ref="R245" location="A126287134J" display="A126287134J" xr:uid="{30232B4E-A2A9-4A23-8E6B-03E4F682B776}"/>
    <hyperlink ref="P246" location="A126275442L" display="A126275442L" xr:uid="{39A72234-548A-4025-B1D3-9C949F800917}"/>
    <hyperlink ref="Q246" location="A126298770A" display="A126298770A" xr:uid="{D3803C02-D653-4217-A00B-E9B3444CC42F}"/>
    <hyperlink ref="R246" location="A126287106X" display="A126287106X" xr:uid="{E4DFE96C-B496-4CFD-B432-811EE4287F85}"/>
    <hyperlink ref="P247" location="A126275498X" display="A126275498X" xr:uid="{9771EAC3-31FD-4C77-8FF7-AF660A175B36}"/>
    <hyperlink ref="Q247" location="A126298826A" display="A126298826A" xr:uid="{C7582C1D-0D2A-4BD2-A41F-45D07F8B89F1}"/>
    <hyperlink ref="R247" location="A126287162T" display="A126287162T" xr:uid="{F28B921E-E462-4A14-A8EA-1C9A9723A527}"/>
    <hyperlink ref="P248" location="A126275462W" display="A126275462W" xr:uid="{B2390CFF-0E5A-4796-8528-8A811F17A10D}"/>
    <hyperlink ref="Q248" location="A126298790K" display="A126298790K" xr:uid="{498E70D8-946C-4276-BCED-7F597E04751B}"/>
    <hyperlink ref="R248" location="A126287126J" display="A126287126J" xr:uid="{51A9A35F-FC94-41DC-94CA-5FA35CAA23C8}"/>
    <hyperlink ref="P250" location="A126275502C" display="A126275502C" xr:uid="{2A03736A-A064-405C-9176-1EB33BE0D451}"/>
    <hyperlink ref="Q250" location="A126298830T" display="A126298830T" xr:uid="{50DFE231-1D95-41E0-A075-C4A781D3EA6B}"/>
    <hyperlink ref="R250" location="A126287166A" display="A126287166A" xr:uid="{020F7FC4-DD6F-4D30-80A4-A598244D547F}"/>
    <hyperlink ref="P251" location="A126275474F" display="A126275474F" xr:uid="{40BA2BEC-222A-4333-B0C0-43EA7DC0316E}"/>
    <hyperlink ref="Q251" location="A126298802J" display="A126298802J" xr:uid="{F9348D9D-3800-4410-BF54-8089A35E2F0B}"/>
    <hyperlink ref="R251" location="A126287138T" display="A126287138T" xr:uid="{6EB4D6A4-B6E0-406F-BC38-B14ADD3BF905}"/>
    <hyperlink ref="P253" location="A126275506L" display="A126275506L" xr:uid="{0E188780-851E-4A8C-81E5-C415F28473D6}"/>
    <hyperlink ref="Q253" location="A126298834A" display="A126298834A" xr:uid="{0609E9F8-08D2-4429-99BB-604BD1E355A3}"/>
    <hyperlink ref="R253" location="A126287170T" display="A126287170T" xr:uid="{D57F3E11-AC91-4B9B-A5D8-788514B3EED6}"/>
    <hyperlink ref="P254" location="A126275550W" display="A126275550W" xr:uid="{31D97F26-3B21-41F4-908F-A17E1764E2F3}"/>
    <hyperlink ref="Q254" location="A126298878C" display="A126298878C" xr:uid="{6C704E8A-95C5-4E78-96F7-6F02C9BAB528}"/>
    <hyperlink ref="R254" location="A126287214J" display="A126287214J" xr:uid="{DBF196D2-31A0-4166-8A11-88BB7DE82A6D}"/>
    <hyperlink ref="P256" location="A126275510C" display="A126275510C" xr:uid="{71FC1F39-CCA1-433E-A74E-4878E4DD03DD}"/>
    <hyperlink ref="Q256" location="A126298838K" display="A126298838K" xr:uid="{01F6F2CE-E1C4-4429-AE85-D7138838EA1E}"/>
    <hyperlink ref="R256" location="A126287174A" display="A126287174A" xr:uid="{19B5A8A2-AED6-40B7-AEC5-358A8C41E825}"/>
    <hyperlink ref="P257" location="A126275478R" display="A126275478R" xr:uid="{D3249629-CC5C-4EF5-AE99-C05544EFE323}"/>
    <hyperlink ref="Q257" location="A126298806T" display="A126298806T" xr:uid="{A02E0590-76BA-4788-B348-73F41D8F3B1E}"/>
    <hyperlink ref="R257" location="A126287142J" display="A126287142J" xr:uid="{D3987818-FDA3-4082-8446-74A54B601C12}"/>
    <hyperlink ref="P258" location="A126275586X" display="A126275586X" xr:uid="{399731AA-5830-4B7D-898E-097C1109695A}"/>
    <hyperlink ref="Q258" location="A126298914A" display="A126298914A" xr:uid="{FE841D11-7ED9-4AC2-AAF1-AA84D4815ECA}"/>
    <hyperlink ref="R258" location="A126287250T" display="A126287250T" xr:uid="{84B35809-9D96-44A8-B142-84B44F8D2FCF}"/>
    <hyperlink ref="P259" location="A126275554F" display="A126275554F" xr:uid="{8CF93CFF-181E-4B06-9643-A88B8F1F50AE}"/>
    <hyperlink ref="Q259" location="A126298882V" display="A126298882V" xr:uid="{06BA5190-461B-4466-BA22-9662E2C5E718}"/>
    <hyperlink ref="R259" location="A126287218T" display="A126287218T" xr:uid="{BC008009-D65E-494F-B3FD-22446829748D}"/>
    <hyperlink ref="P260" location="A126275558R" display="A126275558R" xr:uid="{64F55094-05E1-4931-8B06-BE440CA39F43}"/>
    <hyperlink ref="Q260" location="A126298886C" display="A126298886C" xr:uid="{2AA8CAE2-1586-4A51-9262-4A389A75A480}"/>
    <hyperlink ref="R260" location="A126287222J" display="A126287222J" xr:uid="{E58AF67C-3EFF-48E0-AC87-09CFB69DDA6D}"/>
    <hyperlink ref="P231" location="A126275630W" display="A126275630W" xr:uid="{B4298BC6-38E1-496C-BE2E-7484CD626C1E}"/>
    <hyperlink ref="Q231" location="A126298958C" display="A126298958C" xr:uid="{2F7B5C48-8117-4078-A955-C43AA7286277}"/>
    <hyperlink ref="R231" location="A126287294V" display="A126287294V" xr:uid="{F5B3460D-0AE6-491E-8403-3DBFCFD428DD}"/>
    <hyperlink ref="P264" location="A126275446W" display="A126275446W" xr:uid="{B2E6B87D-2FED-4696-A67B-DE7045C1A24D}"/>
    <hyperlink ref="Q264" location="A126298774K" display="A126298774K" xr:uid="{D0E6A225-2461-4A48-AF18-E50F234E5A28}"/>
    <hyperlink ref="R264" location="A126287110R" display="A126287110R" xr:uid="{2DB29DDA-0471-4E5F-9B1F-CB66552F4ECC}"/>
    <hyperlink ref="P265" location="A126275514L" display="A126275514L" xr:uid="{E58206E9-F0ED-4FBE-B7DB-0770DDEA323F}"/>
    <hyperlink ref="Q265" location="A126298842A" display="A126298842A" xr:uid="{6AE93854-1756-419B-A16B-76E9BECEA0C6}"/>
    <hyperlink ref="R265" location="A126287178K" display="A126287178K" xr:uid="{566187D4-B5E6-466D-B770-883CA0805134}"/>
    <hyperlink ref="P266" location="A126275466F" display="A126275466F" xr:uid="{16342997-1E2C-4CD0-A286-CF35418D5BDB}"/>
    <hyperlink ref="Q266" location="A126298794V" display="A126298794V" xr:uid="{330AD71C-DB97-450B-8EBC-E869BC9AFF46}"/>
    <hyperlink ref="R266" location="A126287130X" display="A126287130X" xr:uid="{2FB76501-909C-467F-A9F7-7B354004520E}"/>
    <hyperlink ref="P267" location="A126275562F" display="A126275562F" xr:uid="{4785E20B-AB93-4772-A2F2-8BD3E9F026D1}"/>
    <hyperlink ref="Q267" location="A126298890V" display="A126298890V" xr:uid="{21546D67-AA61-4240-9F79-2D11CE90CC75}"/>
    <hyperlink ref="R267" location="A126287226T" display="A126287226T" xr:uid="{4FDF01D4-972A-4EBD-9575-551D4D3343E5}"/>
    <hyperlink ref="P268" location="A126275566R" display="A126275566R" xr:uid="{1A25A0C7-B915-4B33-BD8B-5CA3FD2307FC}"/>
    <hyperlink ref="Q268" location="A126298894C" display="A126298894C" xr:uid="{1AC1E1A0-B9B9-43ED-A2EA-834501F8221F}"/>
    <hyperlink ref="R268" location="A126287230J" display="A126287230J" xr:uid="{D1AADBC0-79A3-4529-A03F-8E153BBDDF12}"/>
    <hyperlink ref="P269" location="A126275482F" display="A126275482F" xr:uid="{97C866EA-7190-42C3-9543-EC8E6787FBE3}"/>
    <hyperlink ref="Q269" location="A126298810J" display="A126298810J" xr:uid="{68C900C2-2F1F-4035-9C05-92B53B9C9549}"/>
    <hyperlink ref="R269" location="A126287146T" display="A126287146T" xr:uid="{953CFC7C-B8C3-4186-A1EF-A6E1D0667773}"/>
    <hyperlink ref="P270" location="A126275450L" display="A126275450L" xr:uid="{3E8038E0-FF18-416F-A53A-00FF0B89A88A}"/>
    <hyperlink ref="Q270" location="A126298778V" display="A126298778V" xr:uid="{1EA53B0B-4697-4354-A8EB-2EC36007F8DD}"/>
    <hyperlink ref="R270" location="A126287114X" display="A126287114X" xr:uid="{B14E6A78-F21B-497A-9D4B-83D795EB94E3}"/>
    <hyperlink ref="P271" location="A126275634F" display="A126275634F" xr:uid="{75D85FCD-A55B-494A-9D81-A44897B088CE}"/>
    <hyperlink ref="Q271" location="A126298962V" display="A126298962V" xr:uid="{78848C76-7C90-4380-BB2F-E36AC658F1C8}"/>
    <hyperlink ref="R271" location="A126287298C" display="A126287298C" xr:uid="{1D7262B8-DA2C-4D7C-AF03-D0E9B81C898E}"/>
    <hyperlink ref="P272" location="A126275518W" display="A126275518W" xr:uid="{26E66EE8-679B-4CFD-B66E-6A56CFE0C7EB}"/>
    <hyperlink ref="Q272" location="A126298846K" display="A126298846K" xr:uid="{3549F53B-C56B-46FC-978C-9FDD28E3F0F6}"/>
    <hyperlink ref="R272" location="A126287182A" display="A126287182A" xr:uid="{94A3B7D4-2292-4878-8818-C064C2A02E04}"/>
    <hyperlink ref="P273" location="A126275590R" display="A126275590R" xr:uid="{F1A62232-7749-451D-9885-02D0065E7AF0}"/>
    <hyperlink ref="Q273" location="A126298918K" display="A126298918K" xr:uid="{8A46F7C2-2844-436C-B967-2B69CB4DB7B7}"/>
    <hyperlink ref="R273" location="A126287254A" display="A126287254A" xr:uid="{2D601319-ADFC-4864-BE76-E5A307AEF258}"/>
    <hyperlink ref="S199" location="A126274514V" display="A126274514V" xr:uid="{BFC8D686-9DC5-4B69-BBA3-1B1D8B3D566E}"/>
    <hyperlink ref="T199" location="A126297842J" display="A126297842J" xr:uid="{0BC202A6-2356-4893-AE99-F9162D88BCFE}"/>
    <hyperlink ref="U199" location="A126286178T" display="A126286178T" xr:uid="{7DF46DE6-BF0A-4051-96B8-3D5E96807067}"/>
    <hyperlink ref="S205" location="A126274442V" display="A126274442V" xr:uid="{67D79AA1-B652-42DF-8F83-6761C6BD5335}"/>
    <hyperlink ref="T205" location="A126297770J" display="A126297770J" xr:uid="{DC0CE2C6-41CD-4DB3-ADE5-46D5B4B4E219}"/>
    <hyperlink ref="U205" location="A126286106F" display="A126286106F" xr:uid="{C0B0E926-E9CE-4779-A3A2-48C5C646BEDF}"/>
    <hyperlink ref="S209" location="A126274518C" display="A126274518C" xr:uid="{CE8B85B4-98B9-4E00-AF03-978767277403}"/>
    <hyperlink ref="T209" location="A126297846T" display="A126297846T" xr:uid="{9D6FB28C-658A-4B78-A1BB-7CDCEEB19F4D}"/>
    <hyperlink ref="U209" location="A126286182J" display="A126286182J" xr:uid="{B979DEAF-C9D9-40C8-9E2E-D2B975220DA6}"/>
    <hyperlink ref="S210" location="A126274522V" display="A126274522V" xr:uid="{EF8726F2-5D7F-4878-9B7B-5E874E79167B}"/>
    <hyperlink ref="T210" location="A126297850J" display="A126297850J" xr:uid="{75ABAFFD-DAD0-4C8E-B177-0E38A93D2D74}"/>
    <hyperlink ref="U210" location="A126286186T" display="A126286186T" xr:uid="{63E0D9B5-314A-41C0-8EC4-9E48DDED87CA}"/>
    <hyperlink ref="S212" location="A126274446C" display="A126274446C" xr:uid="{39055596-2363-4B5D-A96B-250F585D0D09}"/>
    <hyperlink ref="T212" location="A126297774T" display="A126297774T" xr:uid="{DF280648-8989-49FB-8AF3-5C7D5AE313EF}"/>
    <hyperlink ref="U212" location="A126286110W" display="A126286110W" xr:uid="{C0E680FC-0244-4E76-A56A-71E4BE55F449}"/>
    <hyperlink ref="S213" location="A126274450V" display="A126274450V" xr:uid="{79CE6127-6448-4371-BEF6-F7B3D200F879}"/>
    <hyperlink ref="T213" location="A126297778A" display="A126297778A" xr:uid="{178BDAC1-C244-44D4-91A6-5924BB20A1E4}"/>
    <hyperlink ref="U213" location="A126286114F" display="A126286114F" xr:uid="{C3CCAA28-E1A1-413B-8478-75FAAAA8CDDE}"/>
    <hyperlink ref="S215" location="A126274490L" display="A126274490L" xr:uid="{F7F3EF09-4A5C-40DB-8B10-D51A22A0C23A}"/>
    <hyperlink ref="T215" location="A126297818J" display="A126297818J" xr:uid="{0A9D4B1C-A10D-4353-A4AC-76FCD718434F}"/>
    <hyperlink ref="U215" location="A126286154X" display="A126286154X" xr:uid="{651B45E9-EA6E-4CD9-98E2-D6C27510F787}"/>
    <hyperlink ref="S216" location="A126274406K" display="A126274406K" xr:uid="{4276A082-2C71-4DEB-985A-F83D69994E5A}"/>
    <hyperlink ref="T216" location="A126297734X" display="A126297734X" xr:uid="{1BC68FD2-AF7A-42EE-876F-E3EC7E6EFAC7}"/>
    <hyperlink ref="U216" location="A126286070R" display="A126286070R" xr:uid="{DE5781ED-A32F-47F1-BB30-78ACDB53ED7C}"/>
    <hyperlink ref="S217" location="A126274526C" display="A126274526C" xr:uid="{B0D57197-2241-44D8-AF36-C2374DC87960}"/>
    <hyperlink ref="T217" location="A126297854T" display="A126297854T" xr:uid="{33569712-09A7-4BA5-9B01-5811F0C03199}"/>
    <hyperlink ref="U217" location="A126286190J" display="A126286190J" xr:uid="{08F3ABE9-1A7B-4C33-BDC9-CDE3188DD18A}"/>
    <hyperlink ref="S218" location="A126274494W" display="A126274494W" xr:uid="{D3D569C1-A098-4490-8B0D-DA2A9FF0128D}"/>
    <hyperlink ref="T218" location="A126297822X" display="A126297822X" xr:uid="{20E459E3-BAEC-48B3-827A-3F40842D11C8}"/>
    <hyperlink ref="U218" location="A126286158J" display="A126286158J" xr:uid="{6E4C9899-5067-4C64-9FF5-A14F61F16BFF}"/>
    <hyperlink ref="S219" location="A126274538L" display="A126274538L" xr:uid="{ADAA7AC9-D040-4AC5-973B-066A35B6993F}"/>
    <hyperlink ref="T219" location="A126297866A" display="A126297866A" xr:uid="{43244470-8512-4C95-A96A-1F608A63E9AE}"/>
    <hyperlink ref="U219" location="A126286202F" display="A126286202F" xr:uid="{B1CDBE34-B7AD-43AA-AA30-EFFBA0B668B1}"/>
    <hyperlink ref="S220" location="A126274410A" display="A126274410A" xr:uid="{5E28E686-9D18-4A1C-AE42-7E6ED82AB21D}"/>
    <hyperlink ref="T220" location="A126297738J" display="A126297738J" xr:uid="{E4FAB229-6316-4CDF-8181-A161ED8C83ED}"/>
    <hyperlink ref="U220" location="A126286074X" display="A126286074X" xr:uid="{AB5D8BFD-2CA1-427D-AEA3-CA88589D3E15}"/>
    <hyperlink ref="S221" location="A126274346V" display="A126274346V" xr:uid="{CAEC6544-ED2F-4A3F-B773-6710EB3199A7}"/>
    <hyperlink ref="T221" location="A126297674J" display="A126297674J" xr:uid="{F6545876-0DA7-4388-948B-860ECB96042D}"/>
    <hyperlink ref="U221" location="A126286010L" display="A126286010L" xr:uid="{9317192F-B50F-464B-8081-A28A92ADC52F}"/>
    <hyperlink ref="S222" location="A126274374C" display="A126274374C" xr:uid="{B6B06A51-800C-4C3D-B6E5-61590BAF4438}"/>
    <hyperlink ref="T222" location="A126297702F" display="A126297702F" xr:uid="{1FFAFF12-08FC-42B2-9334-B9764891AAAB}"/>
    <hyperlink ref="U222" location="A126286038R" display="A126286038R" xr:uid="{606C91B8-629F-4262-A64B-BA30C427EDFB}"/>
    <hyperlink ref="S223" location="A126274454C" display="A126274454C" xr:uid="{20242CE6-C474-4B8C-B587-20A53007EFE5}"/>
    <hyperlink ref="T223" location="A126297782T" display="A126297782T" xr:uid="{E6F5BFB2-2B50-4F98-A343-698FBB9CDF47}"/>
    <hyperlink ref="U223" location="A126286118R" display="A126286118R" xr:uid="{A7B2626B-4B70-40F5-BB11-18C2A3587B1E}"/>
    <hyperlink ref="S225" location="A126274378L" display="A126274378L" xr:uid="{7ABE3F67-6E33-47E8-A54D-57BA7BA6592D}"/>
    <hyperlink ref="T225" location="A126297706R" display="A126297706R" xr:uid="{DF303E37-E375-4387-B52E-86393C1E0311}"/>
    <hyperlink ref="U225" location="A126286042F" display="A126286042F" xr:uid="{48AEF6A4-8617-414E-A774-C96FB057C784}"/>
    <hyperlink ref="S226" location="A126274458L" display="A126274458L" xr:uid="{9527678C-DA20-4381-A8B8-069F47B3BE10}"/>
    <hyperlink ref="T226" location="A126297786A" display="A126297786A" xr:uid="{92BF9C2C-E101-436B-8190-F0A3F2601FCF}"/>
    <hyperlink ref="U226" location="A126286122F" display="A126286122F" xr:uid="{73BB6F28-AE9E-4BC0-B8C2-709EBF83BB06}"/>
    <hyperlink ref="S204" location="A126274462C" display="A126274462C" xr:uid="{4870586F-2803-4065-B929-CF498ED5EE4D}"/>
    <hyperlink ref="T204" location="A126297790T" display="A126297790T" xr:uid="{5E7062AA-BC46-4AAC-A6A5-4C22FBECB432}"/>
    <hyperlink ref="U204" location="A126286126R" display="A126286126R" xr:uid="{781FB722-93B3-4D54-84BD-656408FDA963}"/>
    <hyperlink ref="S200" location="A126274542C" display="A126274542C" xr:uid="{F1ECE9AA-1553-4115-BD31-31677408959B}"/>
    <hyperlink ref="T200" location="A126297870T" display="A126297870T" xr:uid="{81797599-2C57-4E6E-B843-70AA174D7523}"/>
    <hyperlink ref="U200" location="A126286206R" display="A126286206R" xr:uid="{1F17369E-5CC0-45D7-8CD2-EB249DF3F6B6}"/>
    <hyperlink ref="S230" location="A126274350K" display="A126274350K" xr:uid="{AF28FAC0-9404-4886-A8B8-46AEDADF2F27}"/>
    <hyperlink ref="T230" location="A126297678T" display="A126297678T" xr:uid="{8537C227-1390-4146-B80C-FBEAC76B8A58}"/>
    <hyperlink ref="U230" location="A126286014W" display="A126286014W" xr:uid="{77B74738-9E68-46B1-9A71-6843C1A63B76}"/>
    <hyperlink ref="S235" location="A126274530V" display="A126274530V" xr:uid="{D52D8A58-E8BA-4210-BDC3-9AF837BCE008}"/>
    <hyperlink ref="T235" location="A126297858A" display="A126297858A" xr:uid="{C2158BEE-8404-4053-820A-A01E18929BBD}"/>
    <hyperlink ref="U235" location="A126286194T" display="A126286194T" xr:uid="{5A34783B-0458-4040-A615-D51ABD2D2CD3}"/>
    <hyperlink ref="S236" location="A126274534C" display="A126274534C" xr:uid="{8D81C721-EC3A-4D27-BCC5-98013F277495}"/>
    <hyperlink ref="T236" location="A126297862T" display="A126297862T" xr:uid="{0117F465-140C-45E7-B674-E9D8639F07CA}"/>
    <hyperlink ref="U236" location="A126286198A" display="A126286198A" xr:uid="{9308CB82-4583-42B6-8191-15119EC40362}"/>
    <hyperlink ref="S237" location="A126274354V" display="A126274354V" xr:uid="{408C9288-E697-4D73-93DC-19BABCA76784}"/>
    <hyperlink ref="T237" location="A126297682J" display="A126297682J" xr:uid="{FB95F726-3F81-42E0-8523-42851C935539}"/>
    <hyperlink ref="U237" location="A126286018F" display="A126286018F" xr:uid="{A04E772F-57AE-4CEA-BB59-CB7732BAC9D6}"/>
    <hyperlink ref="S239" location="A126274414K" display="A126274414K" xr:uid="{D84F93C4-2845-4A2C-8E0D-E0E4C303A06B}"/>
    <hyperlink ref="T239" location="A126297742X" display="A126297742X" xr:uid="{8DF7627F-7DBD-459D-802E-07E85EDE9D3E}"/>
    <hyperlink ref="U239" location="A126286078J" display="A126286078J" xr:uid="{86702D3D-F593-4A5E-B950-AC1993D5EBE5}"/>
    <hyperlink ref="S240" location="A126274466L" display="A126274466L" xr:uid="{1FC4035D-C7D7-4EDC-8D06-E943DC89A3C4}"/>
    <hyperlink ref="T240" location="A126297794A" display="A126297794A" xr:uid="{089DB842-2ACB-4A6D-A4A6-B7B55F535381}"/>
    <hyperlink ref="U240" location="A126286130F" display="A126286130F" xr:uid="{CAE20EA8-8916-4448-BEC6-4713EFE8D731}"/>
    <hyperlink ref="S241" location="A126274546L" display="A126274546L" xr:uid="{5572CA4C-9618-4BB8-9538-A79FA3E34E00}"/>
    <hyperlink ref="T241" location="A126297874A" display="A126297874A" xr:uid="{5D48CD7F-B712-4AAA-902F-384D897616C5}"/>
    <hyperlink ref="U241" location="A126286210F" display="A126286210F" xr:uid="{DDBD023E-0974-4CE3-B1F8-2F26265D2979}"/>
    <hyperlink ref="S242" location="A126274358C" display="A126274358C" xr:uid="{B6C20B6B-FD6F-454A-881F-8155E17F10E5}"/>
    <hyperlink ref="T242" location="A126297686T" display="A126297686T" xr:uid="{B2B2BC8B-D990-4D4A-93E5-6D6D4C6F2432}"/>
    <hyperlink ref="U242" location="A126286022W" display="A126286022W" xr:uid="{1B0571E8-7ACA-4C7D-B0B0-59499DE6B284}"/>
    <hyperlink ref="S243" location="A126274498F" display="A126274498F" xr:uid="{0124CA65-0C81-4CF1-AEB7-03921E8BFDD1}"/>
    <hyperlink ref="T243" location="A126297826J" display="A126297826J" xr:uid="{92042C55-1093-448D-B134-578A7CD69DC6}"/>
    <hyperlink ref="U243" location="A126286162X" display="A126286162X" xr:uid="{BB3BEC01-7053-4B59-9DD4-08BA047739A3}"/>
    <hyperlink ref="S244" location="A126274502K" display="A126274502K" xr:uid="{191A8C0F-778D-47EC-BE35-881900F2D475}"/>
    <hyperlink ref="T244" location="A126297830X" display="A126297830X" xr:uid="{E08CEED1-2402-4708-B108-92C39617D8EC}"/>
    <hyperlink ref="U244" location="A126286166J" display="A126286166J" xr:uid="{94164E80-C350-4A17-9FE4-3BE0CB086346}"/>
    <hyperlink ref="S245" location="A126274390C" display="A126274390C" xr:uid="{358914E7-2599-4946-AFA4-375875E77C49}"/>
    <hyperlink ref="T245" location="A126297718X" display="A126297718X" xr:uid="{751F44EB-B4AD-4FB7-A144-336C9E0EE89F}"/>
    <hyperlink ref="U245" location="A126286054R" display="A126286054R" xr:uid="{47D54C7A-F649-4B11-8231-CB709237CFA6}"/>
    <hyperlink ref="S246" location="A126274362V" display="A126274362V" xr:uid="{8124D07C-9B46-47DD-9D63-7E7DD7E5AB26}"/>
    <hyperlink ref="T246" location="A126297690J" display="A126297690J" xr:uid="{DA530AA6-0C6B-42C6-9E21-24EA1194B3CD}"/>
    <hyperlink ref="U246" location="A126286026F" display="A126286026F" xr:uid="{228A8162-BE3E-4414-9BDC-A6E5C9E70208}"/>
    <hyperlink ref="S247" location="A126274418V" display="A126274418V" xr:uid="{58BF88F3-1FEA-460A-BEBA-153515326DEF}"/>
    <hyperlink ref="T247" location="A126297746J" display="A126297746J" xr:uid="{633DCB39-8AF7-4346-8693-D5820AD9279B}"/>
    <hyperlink ref="U247" location="A126286082X" display="A126286082X" xr:uid="{B26F3B0F-BC4B-4F18-9057-9B3530C399D9}"/>
    <hyperlink ref="S248" location="A126274382C" display="A126274382C" xr:uid="{70E5537B-C183-47A7-8A38-F298A3892888}"/>
    <hyperlink ref="T248" location="A126297710F" display="A126297710F" xr:uid="{01C6E192-BD19-46C4-96B7-96FF2DC97919}"/>
    <hyperlink ref="U248" location="A126286046R" display="A126286046R" xr:uid="{7FF5F5B1-8749-42BB-B44D-789AB8FFE488}"/>
    <hyperlink ref="S250" location="A126274422K" display="A126274422K" xr:uid="{861E2FA0-E6A9-46E8-A8C3-2A3CB5ABEBA0}"/>
    <hyperlink ref="T250" location="A126297750X" display="A126297750X" xr:uid="{5BEC6CDD-78AF-434B-8266-43EE8127219D}"/>
    <hyperlink ref="U250" location="A126286086J" display="A126286086J" xr:uid="{01EB0785-CFAB-4E2B-B088-CA2EDEAD1868}"/>
    <hyperlink ref="S251" location="A126274394L" display="A126274394L" xr:uid="{602A6F5A-5F32-45C6-AF82-DD474F959066}"/>
    <hyperlink ref="T251" location="A126297722R" display="A126297722R" xr:uid="{B1AEFB65-EBB9-40AA-A301-973D7FA277D6}"/>
    <hyperlink ref="U251" location="A126286058X" display="A126286058X" xr:uid="{BF0B541B-9E77-4A32-B94F-E5D0C5D175C6}"/>
    <hyperlink ref="S253" location="A126274426V" display="A126274426V" xr:uid="{BB206319-963F-4355-99C2-C8F6A7320215}"/>
    <hyperlink ref="T253" location="A126297754J" display="A126297754J" xr:uid="{07732811-E372-48EF-B83C-E494D1A4C336}"/>
    <hyperlink ref="U253" location="A126286090X" display="A126286090X" xr:uid="{8131C83E-FDA3-4A08-851C-D45676C59C35}"/>
    <hyperlink ref="S254" location="A126274470C" display="A126274470C" xr:uid="{C1C2A9B4-C5C1-4C8B-894B-FE83506578F8}"/>
    <hyperlink ref="T254" location="A126297798K" display="A126297798K" xr:uid="{E6EE57CC-CB87-43B3-8D4B-7E292AEF6146}"/>
    <hyperlink ref="U254" location="A126286134R" display="A126286134R" xr:uid="{25ED6CDA-D908-49BE-8189-6C845CEA208A}"/>
    <hyperlink ref="S256" location="A126274430K" display="A126274430K" xr:uid="{FC1D12F4-50C7-4E41-8A3A-80F670A85919}"/>
    <hyperlink ref="T256" location="A126297758T" display="A126297758T" xr:uid="{814A8B75-F6F6-4EFC-89A4-B160AA2F56DA}"/>
    <hyperlink ref="U256" location="A126286094J" display="A126286094J" xr:uid="{3AE29192-8C99-4CCB-AAD1-298DA05303D9}"/>
    <hyperlink ref="S257" location="A126274398W" display="A126274398W" xr:uid="{A34EC64A-FE6E-4735-AA32-8E503D7642E2}"/>
    <hyperlink ref="T257" location="A126297726X" display="A126297726X" xr:uid="{6FC93D73-B893-4A5B-9EAC-3DEA75C7ACAC}"/>
    <hyperlink ref="U257" location="A126286062R" display="A126286062R" xr:uid="{0FBC2435-7F6C-4AF0-9256-A5FAFAB906EF}"/>
    <hyperlink ref="S258" location="A126274506V" display="A126274506V" xr:uid="{B85DDFC3-A566-4C34-8D7B-D1A621446B98}"/>
    <hyperlink ref="T258" location="A126297834J" display="A126297834J" xr:uid="{88543EED-823C-4973-95E3-3B43A1B9986D}"/>
    <hyperlink ref="U258" location="A126286170X" display="A126286170X" xr:uid="{03134751-5581-4735-8930-434284C735FD}"/>
    <hyperlink ref="S259" location="A126274474L" display="A126274474L" xr:uid="{150888D3-268B-4198-868E-756046A5FE40}"/>
    <hyperlink ref="T259" location="A126297802R" display="A126297802R" xr:uid="{10AA7B25-E2A7-41A7-A479-F6F7F61801BC}"/>
    <hyperlink ref="U259" location="A126286138X" display="A126286138X" xr:uid="{AD2AA400-04B2-469F-AA8F-A5D79E89AC10}"/>
    <hyperlink ref="S260" location="A126274478W" display="A126274478W" xr:uid="{417A6CFA-560A-400A-9164-572AB97B515C}"/>
    <hyperlink ref="T260" location="A126297806X" display="A126297806X" xr:uid="{49333ED2-CA4C-4DED-86D3-41D81FF26D78}"/>
    <hyperlink ref="U260" location="A126286142R" display="A126286142R" xr:uid="{D1C1F133-6E78-4A0B-8550-D78DBDEA75C8}"/>
    <hyperlink ref="S231" location="A126274550C" display="A126274550C" xr:uid="{5E2DCB8E-4A59-4F8B-8B3B-ED2C945B3580}"/>
    <hyperlink ref="T231" location="A126297878K" display="A126297878K" xr:uid="{F50374D1-FA73-44A4-A2E4-9B0B77671031}"/>
    <hyperlink ref="U231" location="A126286214R" display="A126286214R" xr:uid="{8814DA91-E4C0-4D0E-B550-28017BF65B57}"/>
    <hyperlink ref="S264" location="A126274366C" display="A126274366C" xr:uid="{11592090-0596-455C-95AC-4E52B5D3A20C}"/>
    <hyperlink ref="T264" location="A126297694T" display="A126297694T" xr:uid="{84D67491-F163-434D-8F78-46EC27CBE483}"/>
    <hyperlink ref="U264" location="A126286030W" display="A126286030W" xr:uid="{A68CCE0E-DF25-4446-BDD0-BDA0DDBA3C69}"/>
    <hyperlink ref="S265" location="A126274434V" display="A126274434V" xr:uid="{1C0B6341-B4EC-4401-B0BE-7A06B30639DA}"/>
    <hyperlink ref="T265" location="A126297762J" display="A126297762J" xr:uid="{927B6FC3-BED1-4AD6-B746-813B46D8611F}"/>
    <hyperlink ref="U265" location="A126286098T" display="A126286098T" xr:uid="{50D0A6E1-86AF-4118-A1DF-FA91A3E22FA0}"/>
    <hyperlink ref="S266" location="A126274386L" display="A126274386L" xr:uid="{14A52EBB-5050-435B-A763-0EED158B2DE7}"/>
    <hyperlink ref="T266" location="A126297714R" display="A126297714R" xr:uid="{200D52B1-6660-4846-9657-86497A8BDAC5}"/>
    <hyperlink ref="U266" location="A126286050F" display="A126286050F" xr:uid="{DF00167D-C656-4B40-8EA6-71316EEA8E26}"/>
    <hyperlink ref="S267" location="A126274482L" display="A126274482L" xr:uid="{86131E35-643E-48F4-A159-031A789ACDDB}"/>
    <hyperlink ref="T267" location="A126297810R" display="A126297810R" xr:uid="{8D8DE641-0729-4864-931C-14BFFC1CA347}"/>
    <hyperlink ref="U267" location="A126286146X" display="A126286146X" xr:uid="{C7CBFF8E-CEAB-4A04-B981-CC1D271BEAAE}"/>
    <hyperlink ref="S268" location="A126274486W" display="A126274486W" xr:uid="{B96C9675-4D07-4D7F-B833-BEB12EBCD05B}"/>
    <hyperlink ref="T268" location="A126297814X" display="A126297814X" xr:uid="{AD9D6F23-8AA8-4DAE-A6F8-C542013C4352}"/>
    <hyperlink ref="U268" location="A126286150R" display="A126286150R" xr:uid="{285C0DB5-064B-4C09-B888-1A788365390A}"/>
    <hyperlink ref="S269" location="A126274402A" display="A126274402A" xr:uid="{0C50F9DB-CC7C-4835-8D0A-5C293728B581}"/>
    <hyperlink ref="T269" location="A126297730R" display="A126297730R" xr:uid="{3F1AA899-80F0-4B9B-87F0-4A68E0FDCB30}"/>
    <hyperlink ref="U269" location="A126286066X" display="A126286066X" xr:uid="{10FB4559-0577-4501-82A8-CA2614187ACA}"/>
    <hyperlink ref="S270" location="A126274370V" display="A126274370V" xr:uid="{3C9104AB-027F-4171-A0CC-557F318365FB}"/>
    <hyperlink ref="T270" location="A126297698A" display="A126297698A" xr:uid="{6529F2B6-3391-4EEB-8803-C29265E4C25B}"/>
    <hyperlink ref="U270" location="A126286034F" display="A126286034F" xr:uid="{B5521E27-77E8-4C7A-BF9E-47D7A38888F0}"/>
    <hyperlink ref="S271" location="A126274554L" display="A126274554L" xr:uid="{7A5AE59E-EAE1-4FF1-AE1C-E039D2EE426A}"/>
    <hyperlink ref="T271" location="A126297882A" display="A126297882A" xr:uid="{04E82E46-EDFA-47F5-A8C7-0C0C8C13E3BE}"/>
    <hyperlink ref="U271" location="A126286218X" display="A126286218X" xr:uid="{79529C46-ACE4-41E6-8E2B-DB9038CB900D}"/>
    <hyperlink ref="S272" location="A126274438C" display="A126274438C" xr:uid="{F46195B5-33BE-4561-9E84-A6AA42AC386D}"/>
    <hyperlink ref="T272" location="A126297766T" display="A126297766T" xr:uid="{695734C8-36B7-457A-B40E-9F083BB3F008}"/>
    <hyperlink ref="U272" location="A126286102W" display="A126286102W" xr:uid="{0FD6DE5B-3949-4699-9032-DC7C7C6C5075}"/>
    <hyperlink ref="S273" location="A126274510K" display="A126274510K" xr:uid="{E19477D2-B301-4213-89D5-AF3F841D74DB}"/>
    <hyperlink ref="T273" location="A126297838T" display="A126297838T" xr:uid="{35BC14D5-6F95-4BBC-86AC-2DABBF23453A}"/>
    <hyperlink ref="U273" location="A126286174J" display="A126286174J" xr:uid="{AC93339D-0BB9-4876-B1CB-C191E9894A16}"/>
    <hyperlink ref="V199" location="A126274730L" display="A126274730L" xr:uid="{5EAD154B-B1D4-40A9-9F5B-A83487AC5828}"/>
    <hyperlink ref="W199" location="A126298058W" display="A126298058W" xr:uid="{484FA55B-8078-4B4D-B586-4DCCD7085A36}"/>
    <hyperlink ref="X199" location="A126286394K" display="A126286394K" xr:uid="{A029606F-C74A-4549-9364-DB21CA3F3BBD}"/>
    <hyperlink ref="V205" location="A126274658F" display="A126274658F" xr:uid="{64CBCBB5-3F76-4F23-8FD4-A0275878E08E}"/>
    <hyperlink ref="W205" location="A126297986V" display="A126297986V" xr:uid="{D48FA317-0CBF-4DC7-98C7-7DB9A569B4FE}"/>
    <hyperlink ref="X205" location="A126286322X" display="A126286322X" xr:uid="{20ACA41A-919E-4029-ACDA-77E5742A744F}"/>
    <hyperlink ref="V209" location="A126274734W" display="A126274734W" xr:uid="{E46BB9FF-4727-4A1E-B08C-5FF903B38148}"/>
    <hyperlink ref="W209" location="A126298062L" display="A126298062L" xr:uid="{E3CCB63F-E70A-4F5A-8E80-C2D2BE2A4720}"/>
    <hyperlink ref="X209" location="A126286398V" display="A126286398V" xr:uid="{5C8DF224-2D88-4400-83C6-C06CF8DA523B}"/>
    <hyperlink ref="V210" location="A126274738F" display="A126274738F" xr:uid="{2DA64747-295A-4F29-AA93-FCC8F54AD3D9}"/>
    <hyperlink ref="W210" location="A126298066W" display="A126298066W" xr:uid="{7588C2B3-AB57-4EB4-AFCD-3AB92D94796E}"/>
    <hyperlink ref="X210" location="A126286402X" display="A126286402X" xr:uid="{0CF0734C-19A8-470E-8FF3-8CDA994B4A95}"/>
    <hyperlink ref="V212" location="A126274662W" display="A126274662W" xr:uid="{CBFD27C0-5CE8-4041-AF08-24AAA9B7A199}"/>
    <hyperlink ref="W212" location="A126297990K" display="A126297990K" xr:uid="{7303F169-2767-4B19-B422-857D17D59A4A}"/>
    <hyperlink ref="X212" location="A126286326J" display="A126286326J" xr:uid="{A9084041-0E56-4C90-8035-704A3A88B43B}"/>
    <hyperlink ref="V213" location="A126274666F" display="A126274666F" xr:uid="{B01A49C9-5B41-4FB5-9E93-14BCFB36EC23}"/>
    <hyperlink ref="W213" location="A126297994V" display="A126297994V" xr:uid="{B8680195-983A-4F18-9AAB-7A91683DC964}"/>
    <hyperlink ref="X213" location="A126286330X" display="A126286330X" xr:uid="{F1EBDA0C-0776-44FF-8456-B8E401B12B8B}"/>
    <hyperlink ref="V215" location="A126274706L" display="A126274706L" xr:uid="{0D52B79F-952A-4ED4-9DAA-010CE43A7EF4}"/>
    <hyperlink ref="W215" location="A126298034C" display="A126298034C" xr:uid="{2C0F6660-E7AD-46D1-A049-0CBED1740EB9}"/>
    <hyperlink ref="X215" location="A126286370T" display="A126286370T" xr:uid="{B27CCF5F-4C42-4B7C-9ECD-E18A7B6B2819}"/>
    <hyperlink ref="V216" location="A126274622C" display="A126274622C" xr:uid="{39136977-510E-43A4-A8F0-4445EAA1FEB1}"/>
    <hyperlink ref="W216" location="A126297950T" display="A126297950T" xr:uid="{03C937B0-9000-4DEF-B724-8F9337BE313D}"/>
    <hyperlink ref="X216" location="A126286286A" display="A126286286A" xr:uid="{C62CB08A-EE4F-4F8B-9084-0B4B09CB8A09}"/>
    <hyperlink ref="V217" location="A126274742W" display="A126274742W" xr:uid="{D619BD8F-1C71-4E38-B335-566E79838B24}"/>
    <hyperlink ref="W217" location="A126298070L" display="A126298070L" xr:uid="{B55E21A2-E738-4A5E-91A5-27E3B0337BA1}"/>
    <hyperlink ref="X217" location="A126286406J" display="A126286406J" xr:uid="{E1295610-8057-46A4-BD7A-25063FD58B0C}"/>
    <hyperlink ref="V218" location="A126274710C" display="A126274710C" xr:uid="{5FAA0FAD-9606-4515-8B36-D09666BE944E}"/>
    <hyperlink ref="W218" location="A126298038L" display="A126298038L" xr:uid="{9985A847-94F8-472A-A49D-D6B92AB66C7C}"/>
    <hyperlink ref="X218" location="A126286374A" display="A126286374A" xr:uid="{AF1EF25E-0E07-47EB-9BFD-87419EC9B2D4}"/>
    <hyperlink ref="V219" location="A126274754F" display="A126274754F" xr:uid="{3534925F-893A-4F6E-ADE5-5D93BA017092}"/>
    <hyperlink ref="W219" location="A126298082W" display="A126298082W" xr:uid="{C1773A51-9789-423A-BEA1-0E232DB5BD1D}"/>
    <hyperlink ref="X219" location="A126286418T" display="A126286418T" xr:uid="{B9D2F3A0-961F-4757-9523-0BBD75BEB21A}"/>
    <hyperlink ref="V220" location="A126274626L" display="A126274626L" xr:uid="{BB2597DE-C1CF-4749-B263-EB3BBE93035E}"/>
    <hyperlink ref="W220" location="A126297954A" display="A126297954A" xr:uid="{1C4D3C5F-F958-4366-A7AD-9DAC94929758}"/>
    <hyperlink ref="X220" location="A126286290T" display="A126286290T" xr:uid="{BD630ED9-72DE-4E76-8006-098FD6BFB0D8}"/>
    <hyperlink ref="V221" location="A126274562L" display="A126274562L" xr:uid="{A17E0AEB-1D4E-4757-AD90-730C03E64605}"/>
    <hyperlink ref="W221" location="A126297890A" display="A126297890A" xr:uid="{1F24A3F4-342F-42D5-81C7-67B890EF7FEB}"/>
    <hyperlink ref="X221" location="A126286226X" display="A126286226X" xr:uid="{ABA2EED2-D2B0-4712-943C-52212423B8FB}"/>
    <hyperlink ref="V222" location="A126274590W" display="A126274590W" xr:uid="{4D2F5CFE-D3AB-4CAD-96AA-582A47CAB1C7}"/>
    <hyperlink ref="W222" location="A126297918T" display="A126297918T" xr:uid="{4D2FF638-38F6-4D36-9C73-B4A36CBDD97C}"/>
    <hyperlink ref="X222" location="A126286254J" display="A126286254J" xr:uid="{34261611-7C97-4032-8513-F6A787EB6477}"/>
    <hyperlink ref="V223" location="A126274670W" display="A126274670W" xr:uid="{4FB282FC-E451-4CD3-AF9E-0A73C7C0C04D}"/>
    <hyperlink ref="W223" location="A126297998C" display="A126297998C" xr:uid="{748F3687-473C-48D1-9206-0D34A3A33BEF}"/>
    <hyperlink ref="X223" location="A126286334J" display="A126286334J" xr:uid="{18956EDC-5933-45D7-AF47-79637CF08C4C}"/>
    <hyperlink ref="V225" location="A126274594F" display="A126274594F" xr:uid="{3D2D3096-F04D-423C-A526-D3317D132422}"/>
    <hyperlink ref="W225" location="A126297922J" display="A126297922J" xr:uid="{11B9E0EF-CD3D-45A2-92A9-26F9689506C4}"/>
    <hyperlink ref="X225" location="A126286258T" display="A126286258T" xr:uid="{22D1FA99-781A-4760-B36A-713A735E4A3F}"/>
    <hyperlink ref="V226" location="A126274674F" display="A126274674F" xr:uid="{05CE5A2A-CC57-48F4-AC3C-2880DFB3287B}"/>
    <hyperlink ref="W226" location="A126298002K" display="A126298002K" xr:uid="{5BE22814-009A-4D7E-B569-A85D83EA64A8}"/>
    <hyperlink ref="X226" location="A126286338T" display="A126286338T" xr:uid="{95DD5509-202A-4A76-8389-8A4CA58199D7}"/>
    <hyperlink ref="V204" location="A126274678R" display="A126274678R" xr:uid="{D7D32BC9-C565-4B73-B479-10E6F85FE128}"/>
    <hyperlink ref="W204" location="A126298006V" display="A126298006V" xr:uid="{A86838CD-D436-4BCD-98D4-887DAA698E33}"/>
    <hyperlink ref="X204" location="A126286342J" display="A126286342J" xr:uid="{206DDB42-0C4C-4223-9A5A-FCF1F82014D1}"/>
    <hyperlink ref="V200" location="A126274758R" display="A126274758R" xr:uid="{677F0A98-F4D1-4275-9C79-63CCB8ED3BF7}"/>
    <hyperlink ref="W200" location="A126298086F" display="A126298086F" xr:uid="{4A4171E8-34B3-4AC4-958D-17A84AEC1CDA}"/>
    <hyperlink ref="X200" location="A126286422J" display="A126286422J" xr:uid="{4BE11FF8-F844-4D87-AAF3-F568FAD8E9C7}"/>
    <hyperlink ref="V230" location="A126274566W" display="A126274566W" xr:uid="{E8FC7741-009E-4EA4-A6E9-C73B5449A7ED}"/>
    <hyperlink ref="W230" location="A126297894K" display="A126297894K" xr:uid="{794BAAC7-E691-42E3-941F-8035F6DA5D8A}"/>
    <hyperlink ref="X230" location="A126286230R" display="A126286230R" xr:uid="{8CF8CFF4-81C3-41E3-9160-16657776B14E}"/>
    <hyperlink ref="V235" location="A126274746F" display="A126274746F" xr:uid="{39CA06ED-761C-4DA5-AE57-DA59A4A8B5A5}"/>
    <hyperlink ref="W235" location="A126298074W" display="A126298074W" xr:uid="{CEB85A3D-3468-40BB-B2E0-8F4E436C5E09}"/>
    <hyperlink ref="X235" location="A126286410X" display="A126286410X" xr:uid="{D3CC3C4D-3CC7-44D5-8A17-16C75D36C9D2}"/>
    <hyperlink ref="V236" location="A126274750W" display="A126274750W" xr:uid="{E6B762BC-74CE-4D94-A618-9C916EA4AD92}"/>
    <hyperlink ref="W236" location="A126298078F" display="A126298078F" xr:uid="{6F0694F3-691C-4B61-A7F6-052C0A85F3CA}"/>
    <hyperlink ref="X236" location="A126286414J" display="A126286414J" xr:uid="{69DDF397-E530-4584-A65A-ABA91096A1A3}"/>
    <hyperlink ref="V237" location="A126274570L" display="A126274570L" xr:uid="{CBFC67D9-7806-434C-8885-BFE80309DA59}"/>
    <hyperlink ref="W237" location="A126297898V" display="A126297898V" xr:uid="{C1F181AF-610A-4540-A322-240E00FC0650}"/>
    <hyperlink ref="X237" location="A126286234X" display="A126286234X" xr:uid="{1B5ABAE6-385D-4150-A2A1-22838ABFD284}"/>
    <hyperlink ref="V239" location="A126274630C" display="A126274630C" xr:uid="{37E3F2C8-3045-4008-B5C2-9B9EDEC45327}"/>
    <hyperlink ref="W239" location="A126297958K" display="A126297958K" xr:uid="{61CA9600-8DDA-45B8-8C08-BC3BC732F6FB}"/>
    <hyperlink ref="X239" location="A126286294A" display="A126286294A" xr:uid="{D664E375-0718-4BA1-B2E0-0FB453D60782}"/>
    <hyperlink ref="V240" location="A126274682F" display="A126274682F" xr:uid="{768EB040-0D4B-4622-88BC-2CC31ECB64A3}"/>
    <hyperlink ref="W240" location="A126298010K" display="A126298010K" xr:uid="{BEB1DDDC-6602-43BC-A087-22F8AFBB5549}"/>
    <hyperlink ref="X240" location="A126286346T" display="A126286346T" xr:uid="{2C4DF426-93A3-4864-BFA6-9E042F42EC2F}"/>
    <hyperlink ref="V241" location="A126274762F" display="A126274762F" xr:uid="{5085E646-3164-4B49-BFC9-CB37B94B5EFE}"/>
    <hyperlink ref="W241" location="A126298090W" display="A126298090W" xr:uid="{1E3C2307-4B55-4DE2-A1DF-324ABC27618F}"/>
    <hyperlink ref="X241" location="A126286426T" display="A126286426T" xr:uid="{D176DC5E-B07C-4964-B726-5AFD6B8C44D0}"/>
    <hyperlink ref="V242" location="A126274574W" display="A126274574W" xr:uid="{9980B135-2907-41F4-B3FC-6FF768D45ABF}"/>
    <hyperlink ref="W242" location="A126297902X" display="A126297902X" xr:uid="{594D9ECA-E8AB-47AE-A60A-AD21C4F09177}"/>
    <hyperlink ref="X242" location="A126286238J" display="A126286238J" xr:uid="{FF060C3E-F974-4CDF-8502-01F19DBF46D1}"/>
    <hyperlink ref="V243" location="A126274714L" display="A126274714L" xr:uid="{240421EF-71E5-4E86-8C0D-113CF9BCE4A9}"/>
    <hyperlink ref="W243" location="A126298042C" display="A126298042C" xr:uid="{FCEF4217-0363-444F-BDBD-CDBE012441CA}"/>
    <hyperlink ref="X243" location="A126286378K" display="A126286378K" xr:uid="{2F22F45D-3E85-460D-891B-5829664B42DB}"/>
    <hyperlink ref="V244" location="A126274718W" display="A126274718W" xr:uid="{50791929-A6D2-42BB-9033-1EE9ABC6A3F9}"/>
    <hyperlink ref="W244" location="A126298046L" display="A126298046L" xr:uid="{198063FB-7F1B-4CB5-BFD3-A96C2A81881A}"/>
    <hyperlink ref="X244" location="A126286382A" display="A126286382A" xr:uid="{08E8453B-63B8-4F84-9476-CCF76FD18FAF}"/>
    <hyperlink ref="V245" location="A126274606C" display="A126274606C" xr:uid="{99A37DE2-4557-41D2-93AF-034F0CCF097A}"/>
    <hyperlink ref="W245" location="A126297934T" display="A126297934T" xr:uid="{2FD97847-69E4-4FD8-A5C4-85B08B9EF15D}"/>
    <hyperlink ref="X245" location="A126286270J" display="A126286270J" xr:uid="{26188730-321D-441C-86FF-934A71480578}"/>
    <hyperlink ref="V246" location="A126274578F" display="A126274578F" xr:uid="{DC755A54-7A77-4760-B686-DD1F430421C8}"/>
    <hyperlink ref="W246" location="A126297906J" display="A126297906J" xr:uid="{DAE24BFE-E44C-4531-A40B-2C400555C267}"/>
    <hyperlink ref="X246" location="A126286242X" display="A126286242X" xr:uid="{B9A49C02-4690-45F4-8F40-D9EAFC46E347}"/>
    <hyperlink ref="V247" location="A126274634L" display="A126274634L" xr:uid="{1E0E1113-3824-4945-BF3E-46B8BD823874}"/>
    <hyperlink ref="W247" location="A126297962A" display="A126297962A" xr:uid="{DC5F662F-11A9-4D86-AE02-5E4BB7F8106E}"/>
    <hyperlink ref="X247" location="A126286298K" display="A126286298K" xr:uid="{99B6FE46-D273-464A-BA06-B27DFF827F63}"/>
    <hyperlink ref="V248" location="A126274598R" display="A126274598R" xr:uid="{23D0F2FC-7B77-4E6F-9F1E-EFCDA2964CD8}"/>
    <hyperlink ref="W248" location="A126297926T" display="A126297926T" xr:uid="{E25327F7-74C8-41E0-9F62-438BF430E58C}"/>
    <hyperlink ref="X248" location="A126286262J" display="A126286262J" xr:uid="{081FE32D-5900-46E1-A0A8-BCD80C6C3618}"/>
    <hyperlink ref="V250" location="A126274638W" display="A126274638W" xr:uid="{D844EE31-3A3A-496D-9F70-1588FD9B1541}"/>
    <hyperlink ref="W250" location="A126297966K" display="A126297966K" xr:uid="{D9098C53-BF50-417A-9D04-D021A50B04A9}"/>
    <hyperlink ref="X250" location="A126286302R" display="A126286302R" xr:uid="{A092CADE-8CC6-461B-ACA4-1130B759DD4F}"/>
    <hyperlink ref="V251" location="A126274610V" display="A126274610V" xr:uid="{E0A79CB7-C042-488F-A3F4-ADBCF10784A1}"/>
    <hyperlink ref="W251" location="A126297938A" display="A126297938A" xr:uid="{6907ACE4-17C1-4B9F-B3AE-7D677D075C8D}"/>
    <hyperlink ref="X251" location="A126286274T" display="A126286274T" xr:uid="{52538E11-FE54-44D5-B0E2-5DF3191840B2}"/>
    <hyperlink ref="V253" location="A126274642L" display="A126274642L" xr:uid="{3F91828F-7C79-484C-AD9C-A07AD4CC975B}"/>
    <hyperlink ref="W253" location="A126297970A" display="A126297970A" xr:uid="{A7C5AF18-8A8C-49E2-88F7-7EBD23ABFA64}"/>
    <hyperlink ref="X253" location="A126286306X" display="A126286306X" xr:uid="{B25D1DDE-6CDF-4CE5-A23E-105CEBF84845}"/>
    <hyperlink ref="V254" location="A126274686R" display="A126274686R" xr:uid="{F8921F71-5EEC-4D95-BBE5-45AF03462AB0}"/>
    <hyperlink ref="W254" location="A126298014V" display="A126298014V" xr:uid="{4447E188-FC2A-4BD7-9EE3-DB34678A6E5B}"/>
    <hyperlink ref="X254" location="A126286350J" display="A126286350J" xr:uid="{C45586B3-8E7A-49A8-B04D-60D1DAF87DD0}"/>
    <hyperlink ref="V256" location="A126274646W" display="A126274646W" xr:uid="{67AEF397-BFED-4007-A1CB-8242ACDF60A6}"/>
    <hyperlink ref="W256" location="A126297974K" display="A126297974K" xr:uid="{3986268D-11ED-4A08-9B57-727EC8F26FEA}"/>
    <hyperlink ref="X256" location="A126286310R" display="A126286310R" xr:uid="{FCCD63A9-6373-478F-A345-E64EE1F0B4ED}"/>
    <hyperlink ref="V257" location="A126274614C" display="A126274614C" xr:uid="{699AE887-C267-4045-B574-9F2FF4A0C862}"/>
    <hyperlink ref="W257" location="A126297942T" display="A126297942T" xr:uid="{87EEC093-95E8-4774-BF06-374B009B8561}"/>
    <hyperlink ref="X257" location="A126286278A" display="A126286278A" xr:uid="{7D2EAB72-A853-466B-BCD1-127CFBFB7FE5}"/>
    <hyperlink ref="V258" location="A126274722L" display="A126274722L" xr:uid="{55820BEF-0294-4025-8BA7-D3FA30E26C3B}"/>
    <hyperlink ref="W258" location="A126298050C" display="A126298050C" xr:uid="{6315DA54-AFD2-4191-9D6D-D84F9BE8061C}"/>
    <hyperlink ref="X258" location="A126286386K" display="A126286386K" xr:uid="{E947C1E2-C6EE-4F0C-A42E-DE02D2570422}"/>
    <hyperlink ref="V259" location="A126274690F" display="A126274690F" xr:uid="{C85FA49A-481C-49EB-BF7B-153FA293BDBC}"/>
    <hyperlink ref="W259" location="A126298018C" display="A126298018C" xr:uid="{8F0D0652-0CDC-4208-B91E-EFC7229AE754}"/>
    <hyperlink ref="X259" location="A126286354T" display="A126286354T" xr:uid="{4FD0DE43-304D-4306-8383-02196D561D88}"/>
    <hyperlink ref="V260" location="A126274694R" display="A126274694R" xr:uid="{D52D57A5-6310-4A14-81F8-A646DB7B83A2}"/>
    <hyperlink ref="W260" location="A126298022V" display="A126298022V" xr:uid="{0C462654-8CAA-4812-82CF-9E2789494E53}"/>
    <hyperlink ref="X260" location="A126286358A" display="A126286358A" xr:uid="{7E21FDAB-91A5-4DD9-B35F-88B024406736}"/>
    <hyperlink ref="V231" location="A126274766R" display="A126274766R" xr:uid="{04946FD5-C38B-40AC-90E5-C1E42FCF1133}"/>
    <hyperlink ref="W231" location="A126298094F" display="A126298094F" xr:uid="{E4150EBB-1611-42AF-8D36-3E7039FC12E0}"/>
    <hyperlink ref="X231" location="A126286430J" display="A126286430J" xr:uid="{B99A77EF-776B-482B-ACB8-F13152A555A9}"/>
    <hyperlink ref="V264" location="A126274582W" display="A126274582W" xr:uid="{2151AA73-9A2D-4E44-A78E-63F90EA97327}"/>
    <hyperlink ref="W264" location="A126297910X" display="A126297910X" xr:uid="{F68DC030-9CD5-4877-A970-84CCF92A8B14}"/>
    <hyperlink ref="X264" location="A126286246J" display="A126286246J" xr:uid="{D0CBFB1A-7375-4B47-9DE3-012AA2DFBDC6}"/>
    <hyperlink ref="V265" location="A126274650L" display="A126274650L" xr:uid="{E16868CF-4D4B-4839-A0F5-35D4F599148F}"/>
    <hyperlink ref="W265" location="A126297978V" display="A126297978V" xr:uid="{DE45D1F9-0445-4A06-9DD0-CC7A4E6F7563}"/>
    <hyperlink ref="X265" location="A126286314X" display="A126286314X" xr:uid="{C22BDC8B-461E-49FF-BC5F-CCC8B1693C62}"/>
    <hyperlink ref="V266" location="A126274602V" display="A126274602V" xr:uid="{362E6B39-C78F-4FD3-926C-58B10E000F40}"/>
    <hyperlink ref="W266" location="A126297930J" display="A126297930J" xr:uid="{4DB05C07-96CA-4A9A-9B80-EE8D14939977}"/>
    <hyperlink ref="X266" location="A126286266T" display="A126286266T" xr:uid="{6F2BF324-9E46-49D6-A87C-72978A99E813}"/>
    <hyperlink ref="V267" location="A126274698X" display="A126274698X" xr:uid="{1219F739-4532-4999-8B02-B9ADE11F0E57}"/>
    <hyperlink ref="W267" location="A126298026C" display="A126298026C" xr:uid="{6D759358-4C11-4355-8007-A96554F885BB}"/>
    <hyperlink ref="X267" location="A126286362T" display="A126286362T" xr:uid="{3F62862F-5EE2-4E20-8625-AA966151EEF0}"/>
    <hyperlink ref="V268" location="A126274702C" display="A126274702C" xr:uid="{DC68E1B5-5E2B-425D-87D8-5587DA0F4C4A}"/>
    <hyperlink ref="W268" location="A126298030V" display="A126298030V" xr:uid="{F7443F1F-FFEA-4E2B-A070-F2DD282670D4}"/>
    <hyperlink ref="X268" location="A126286366A" display="A126286366A" xr:uid="{1AC51680-8BAE-4D15-AB67-092B655D947E}"/>
    <hyperlink ref="V269" location="A126274618L" display="A126274618L" xr:uid="{6B7D2FB4-786E-405C-A662-A3CBC8B4AC75}"/>
    <hyperlink ref="W269" location="A126297946A" display="A126297946A" xr:uid="{DC25C627-2664-409D-A584-84DCC944F899}"/>
    <hyperlink ref="X269" location="A126286282T" display="A126286282T" xr:uid="{7BBD5D1F-BBF4-4039-9722-F9E032387691}"/>
    <hyperlink ref="V270" location="A126274586F" display="A126274586F" xr:uid="{13C0FD2A-FF03-499B-8D60-CB90B8BAD478}"/>
    <hyperlink ref="W270" location="A126297914J" display="A126297914J" xr:uid="{E8544C7E-977B-47CE-8C61-1835C34A5AA6}"/>
    <hyperlink ref="X270" location="A126286250X" display="A126286250X" xr:uid="{0A2B3AEB-A102-4B13-A2B2-3FFBE057E2DD}"/>
    <hyperlink ref="V271" location="A126274770F" display="A126274770F" xr:uid="{2952DB94-9EC5-46AC-AA93-D76E46274D05}"/>
    <hyperlink ref="W271" location="A126298098R" display="A126298098R" xr:uid="{37E4F0B8-04C6-4BBC-B3A4-94EC35206FC5}"/>
    <hyperlink ref="X271" location="A126286434T" display="A126286434T" xr:uid="{B2CD677A-DB8C-418E-AC9F-E2558B77CB09}"/>
    <hyperlink ref="V272" location="A126274654W" display="A126274654W" xr:uid="{1C1E4B00-FC68-4FF3-8BEF-F4A7FA790003}"/>
    <hyperlink ref="W272" location="A126297982K" display="A126297982K" xr:uid="{2361A745-8AF7-42C1-A89B-5E4110281851}"/>
    <hyperlink ref="X272" location="A126286318J" display="A126286318J" xr:uid="{CD3D0B82-BA50-4159-84F4-136313C48F9C}"/>
    <hyperlink ref="V273" location="A126274726W" display="A126274726W" xr:uid="{83112945-4AD7-44B3-AF2B-35E61D88FFEA}"/>
    <hyperlink ref="W273" location="A126298054L" display="A126298054L" xr:uid="{B4FEFD06-DF44-4A81-9536-C72C15974E1E}"/>
    <hyperlink ref="X273" location="A126286390A" display="A126286390A" xr:uid="{D200761B-017D-4F75-8A4F-C3B799D6263E}"/>
    <hyperlink ref="Y199" location="A126274946X" display="A126274946X" xr:uid="{F4D90F5C-2166-4419-B84D-B6BF47AECC3B}"/>
    <hyperlink ref="Z199" location="A126298274R" display="A126298274R" xr:uid="{3D4297B8-75CF-49D2-B105-5113BEDD01CF}"/>
    <hyperlink ref="AA199" location="A126286610T" display="A126286610T" xr:uid="{DFC4BE0D-26B5-4133-80E2-3550A1D9F552}"/>
    <hyperlink ref="Y205" location="A126274874X" display="A126274874X" xr:uid="{7460A4A3-73D2-4864-A02C-1C195882EBBE}"/>
    <hyperlink ref="Z205" location="A126298202C" display="A126298202C" xr:uid="{21B938AA-9A3B-4581-BEEA-F745CB18AD0B}"/>
    <hyperlink ref="AA205" location="A126286538K" display="A126286538K" xr:uid="{2B61F161-6B33-4B8D-9A23-80BFCEA5E827}"/>
    <hyperlink ref="Y209" location="A126274950R" display="A126274950R" xr:uid="{272DD7EB-794D-4EBE-A8BF-55A2AB03C680}"/>
    <hyperlink ref="Z209" location="A126298278X" display="A126298278X" xr:uid="{B51368D3-B7BF-4A25-A46D-9FA8B49583E3}"/>
    <hyperlink ref="AA209" location="A126286614A" display="A126286614A" xr:uid="{E876084E-61B2-4C88-90BF-61A7B2B07DB5}"/>
    <hyperlink ref="Y210" location="A126274954X" display="A126274954X" xr:uid="{D3F242A4-03E2-48A0-8ABA-3D5E2B03854D}"/>
    <hyperlink ref="Z210" location="A126298282R" display="A126298282R" xr:uid="{3A071F0B-2D9E-46F4-BB64-B6B9AF8AE571}"/>
    <hyperlink ref="AA210" location="A126286618K" display="A126286618K" xr:uid="{464912D7-BCE4-461C-9FDD-88B2BA321582}"/>
    <hyperlink ref="Y212" location="A126274878J" display="A126274878J" xr:uid="{A9206076-2D9E-4A71-B440-CBD483A34741}"/>
    <hyperlink ref="Z212" location="A126298206L" display="A126298206L" xr:uid="{521D6D82-44E2-4313-806A-DF0C421638B5}"/>
    <hyperlink ref="AA212" location="A126286542A" display="A126286542A" xr:uid="{22B16C4E-7181-48F8-9A42-9935525AC28E}"/>
    <hyperlink ref="Y213" location="A126274882X" display="A126274882X" xr:uid="{27FF59AB-2BBD-45E1-BD5E-311169554404}"/>
    <hyperlink ref="Z213" location="A126298210C" display="A126298210C" xr:uid="{640345E5-E5FB-4C83-9CD6-3C762C11FCEB}"/>
    <hyperlink ref="AA213" location="A126286546K" display="A126286546K" xr:uid="{82CDB945-7E89-42FC-9BB4-766C36718A21}"/>
    <hyperlink ref="Y215" location="A126274922F" display="A126274922F" xr:uid="{CA2F887D-91FE-45A3-8094-5B873AEEEA21}"/>
    <hyperlink ref="Z215" location="A126298250W" display="A126298250W" xr:uid="{B114AE1B-B328-4A51-BC5D-D03C57A02487}"/>
    <hyperlink ref="AA215" location="A126286586C" display="A126286586C" xr:uid="{389118B0-A557-41DA-B9DA-8A03C1537A33}"/>
    <hyperlink ref="Y216" location="A126274838R" display="A126274838R" xr:uid="{E1B67C5A-E2C0-476B-8000-1C0021C61035}"/>
    <hyperlink ref="Z216" location="A126298166F" display="A126298166F" xr:uid="{77E1957B-EA80-4D86-B85F-48E390982112}"/>
    <hyperlink ref="AA216" location="A126286502J" display="A126286502J" xr:uid="{7A2CA357-1911-40E9-9A6B-38A66D6DFA9B}"/>
    <hyperlink ref="Y217" location="A126274958J" display="A126274958J" xr:uid="{70DA11F3-3508-43DC-8AD7-F98ABE8FAB8E}"/>
    <hyperlink ref="Z217" location="A126298286X" display="A126298286X" xr:uid="{032BA06A-FFE2-4418-92F6-E8CBB3836484}"/>
    <hyperlink ref="AA217" location="A126286622A" display="A126286622A" xr:uid="{828697C1-3975-44F8-BFC9-BE2ABB86DD3D}"/>
    <hyperlink ref="Y218" location="A126274926R" display="A126274926R" xr:uid="{92247290-7FF6-48A3-81CC-83636197A76F}"/>
    <hyperlink ref="Z218" location="A126298254F" display="A126298254F" xr:uid="{653EC0EF-DE7B-4C9E-A33D-9ECB12622D69}"/>
    <hyperlink ref="AA218" location="A126286590V" display="A126286590V" xr:uid="{E2ED5B6E-07ED-4CE3-8849-697F7285FDD2}"/>
    <hyperlink ref="Y219" location="A126274970X" display="A126274970X" xr:uid="{8E81B51B-281D-4D5D-9806-89517E1E383E}"/>
    <hyperlink ref="Z219" location="A126298298J" display="A126298298J" xr:uid="{649607E0-46FA-4498-8D12-33CA4C48CAD9}"/>
    <hyperlink ref="AA219" location="A126286634K" display="A126286634K" xr:uid="{D187F802-030D-49AB-ADB8-013C6CA4B947}"/>
    <hyperlink ref="Y220" location="A126274842F" display="A126274842F" xr:uid="{8DC0E7F9-5C29-4E23-979E-F9CEEA13C9A9}"/>
    <hyperlink ref="Z220" location="A126298170W" display="A126298170W" xr:uid="{A0E12A28-F14A-4E87-9F03-6E4733A6B1AA}"/>
    <hyperlink ref="AA220" location="A126286506T" display="A126286506T" xr:uid="{85E46B60-0BB0-4B88-B271-5480CE01DB7F}"/>
    <hyperlink ref="Y221" location="A126274778X" display="A126274778X" xr:uid="{95129201-FA3B-42A5-AC4A-9F6EF0A1670D}"/>
    <hyperlink ref="Z221" location="A126298106C" display="A126298106C" xr:uid="{15C9D176-1534-41D6-A0AB-139568949DF5}"/>
    <hyperlink ref="AA221" location="A126286442T" display="A126286442T" xr:uid="{27CDE8E2-AED6-4DAD-AB2F-BCD93687294A}"/>
    <hyperlink ref="Y222" location="A126274806W" display="A126274806W" xr:uid="{928CEC06-F87A-47E8-8552-99B7DF56EED9}"/>
    <hyperlink ref="Z222" location="A126298134L" display="A126298134L" xr:uid="{C4E1A403-1649-47D0-9A1E-9CAB66FD6F57}"/>
    <hyperlink ref="AA222" location="A126286470A" display="A126286470A" xr:uid="{BBDCF2EA-8923-40BF-BAED-ABF549C0AE7E}"/>
    <hyperlink ref="Y223" location="A126274886J" display="A126274886J" xr:uid="{D9073E67-B8E5-4E37-8AA6-A95C433C0739}"/>
    <hyperlink ref="Z223" location="A126298214L" display="A126298214L" xr:uid="{48EA5022-55C5-4F4A-ABB4-9264E903A0CF}"/>
    <hyperlink ref="AA223" location="A126286550A" display="A126286550A" xr:uid="{4E5A09A6-11AB-463A-A9EE-C7253ABB9188}"/>
    <hyperlink ref="Y225" location="A126274810L" display="A126274810L" xr:uid="{E9662DDE-0E20-4DEB-BDEB-398F2E632B0D}"/>
    <hyperlink ref="Z225" location="A126298138W" display="A126298138W" xr:uid="{10DA3BA2-0D96-41F5-8EDE-47C685B7AEF8}"/>
    <hyperlink ref="AA225" location="A126286474K" display="A126286474K" xr:uid="{388D7C82-ACF0-4D97-882F-97EA3D21C2C4}"/>
    <hyperlink ref="Y226" location="A126274890X" display="A126274890X" xr:uid="{A34B968D-F709-4334-8FF5-3FC80EE11F17}"/>
    <hyperlink ref="Z226" location="A126298218W" display="A126298218W" xr:uid="{F8AFABC4-8259-4C44-A76F-78099FD8DB69}"/>
    <hyperlink ref="AA226" location="A126286554K" display="A126286554K" xr:uid="{16EC78C0-9350-4918-AE40-EF7991F94675}"/>
    <hyperlink ref="Y204" location="A126274894J" display="A126274894J" xr:uid="{CFB77412-7E69-44FD-84AB-B77874DC8271}"/>
    <hyperlink ref="Z204" location="A126298222L" display="A126298222L" xr:uid="{142E7F5E-7AF9-4888-B181-B1918F56C9F8}"/>
    <hyperlink ref="AA204" location="A126286558V" display="A126286558V" xr:uid="{F49D2324-7454-4365-8E7D-1902533DE9AF}"/>
    <hyperlink ref="Y200" location="A126274974J" display="A126274974J" xr:uid="{7D78B92C-D621-492E-8E7D-E6F57649FCFC}"/>
    <hyperlink ref="Z200" location="A126298302L" display="A126298302L" xr:uid="{3CE0ED49-E12F-4D09-819A-2D2362BCC772}"/>
    <hyperlink ref="AA200" location="A126286638V" display="A126286638V" xr:uid="{76AEA453-3DED-4E19-990B-A8C385754733}"/>
    <hyperlink ref="Y230" location="A126274782R" display="A126274782R" xr:uid="{B855CA70-9E97-4594-B45F-85AA9B5023FC}"/>
    <hyperlink ref="Z230" location="A126298110V" display="A126298110V" xr:uid="{93D580F6-912F-40E7-BD5A-112135E4A3CD}"/>
    <hyperlink ref="AA230" location="A126286446A" display="A126286446A" xr:uid="{601CBAEA-8FEF-4B8F-9EE5-3B607C100E1B}"/>
    <hyperlink ref="Y235" location="A126274962X" display="A126274962X" xr:uid="{E3FFB765-55EC-4223-BAD4-5E32CDE7D52D}"/>
    <hyperlink ref="Z235" location="A126298290R" display="A126298290R" xr:uid="{0FD769BE-5CEA-43D9-A1C9-89D3C62FF104}"/>
    <hyperlink ref="AA235" location="A126286626K" display="A126286626K" xr:uid="{8C2819F4-63D2-4F33-9DD2-191776635E8C}"/>
    <hyperlink ref="Y236" location="A126274966J" display="A126274966J" xr:uid="{08CF4BD3-AD1B-4318-A8FB-90150E565FD0}"/>
    <hyperlink ref="Z236" location="A126298294X" display="A126298294X" xr:uid="{A658E15C-52D0-47EF-B452-EBFAF3D5341C}"/>
    <hyperlink ref="AA236" location="A126286630A" display="A126286630A" xr:uid="{A05F01CC-D69E-430C-941A-5BF03EA1951D}"/>
    <hyperlink ref="Y237" location="A126274786X" display="A126274786X" xr:uid="{350B13D0-03ED-4EBC-89C0-E4A06A20D553}"/>
    <hyperlink ref="Z237" location="A126298114C" display="A126298114C" xr:uid="{A80239B8-A3E0-4AD8-B28E-D8055DF9C42E}"/>
    <hyperlink ref="AA237" location="A126286450T" display="A126286450T" xr:uid="{BC2A009F-55BA-44CE-B54B-08744B75526E}"/>
    <hyperlink ref="Y239" location="A126274846R" display="A126274846R" xr:uid="{9083DFB7-1A12-4E4C-AED1-DEC9A8C3B234}"/>
    <hyperlink ref="Z239" location="A126298174F" display="A126298174F" xr:uid="{A6060705-1D76-45F4-81F1-1A4963628CDA}"/>
    <hyperlink ref="AA239" location="A126286510J" display="A126286510J" xr:uid="{5B73A8EE-0881-43C5-A418-68BDBB29D6AC}"/>
    <hyperlink ref="Y240" location="A126274898T" display="A126274898T" xr:uid="{89860407-7492-4F8A-8BFE-BCD0C9AC86FB}"/>
    <hyperlink ref="Z240" location="A126298226W" display="A126298226W" xr:uid="{0BA81CC8-1700-414A-B609-2F43A9C85DFA}"/>
    <hyperlink ref="AA240" location="A126286562K" display="A126286562K" xr:uid="{C5B1AFCF-4E28-4FBA-ADEF-1DE04713DD0A}"/>
    <hyperlink ref="Y241" location="A126274978T" display="A126274978T" xr:uid="{3F10BF4B-20B2-49C7-9521-8F01A6F0CC9B}"/>
    <hyperlink ref="Z241" location="A126298306W" display="A126298306W" xr:uid="{78CA4F8B-4BD3-4D6A-BC73-5D0EA655DCA7}"/>
    <hyperlink ref="AA241" location="A126286642K" display="A126286642K" xr:uid="{F5FCDA1C-C411-48E1-A2E7-825CE8A6311C}"/>
    <hyperlink ref="Y242" location="A126274790R" display="A126274790R" xr:uid="{E5056CC0-C788-40D2-8384-4114D187F423}"/>
    <hyperlink ref="Z242" location="A126298118L" display="A126298118L" xr:uid="{5DB766EC-9E63-4F63-ADCE-7B99FCC8A3CA}"/>
    <hyperlink ref="AA242" location="A126286454A" display="A126286454A" xr:uid="{A1622BD5-89AB-474F-9822-A83F2C49A7A9}"/>
    <hyperlink ref="Y243" location="A126274930F" display="A126274930F" xr:uid="{30B37AE1-04A8-40CB-9F34-9501E989C91A}"/>
    <hyperlink ref="Z243" location="A126298258R" display="A126298258R" xr:uid="{7ABD1F57-5773-456D-B126-2FC85EC05F9D}"/>
    <hyperlink ref="AA243" location="A126286594C" display="A126286594C" xr:uid="{90DE35FF-2EC6-4CC9-ACCB-6BC5DBCC1CCF}"/>
    <hyperlink ref="Y244" location="A126274934R" display="A126274934R" xr:uid="{9DE56B0D-29DD-4634-A332-9B7BF1A969D6}"/>
    <hyperlink ref="Z244" location="A126298262F" display="A126298262F" xr:uid="{3B35A8B0-560E-4D4C-A378-33C4F3E69404}"/>
    <hyperlink ref="AA244" location="A126286598L" display="A126286598L" xr:uid="{C315B9C0-0120-47A5-9657-4D83705DAFD2}"/>
    <hyperlink ref="Y245" location="A126274822W" display="A126274822W" xr:uid="{2AFC8CBC-9F90-401D-B7E8-39E1D236888E}"/>
    <hyperlink ref="Z245" location="A126298150L" display="A126298150L" xr:uid="{62F46C31-F599-4B0F-8E2E-90F4CB3782C4}"/>
    <hyperlink ref="AA245" location="A126286486V" display="A126286486V" xr:uid="{0FDAD9AA-013B-4055-9373-8439E8D07556}"/>
    <hyperlink ref="Y246" location="A126274794X" display="A126274794X" xr:uid="{90296F01-FFC6-41C5-9A83-56F6E424DB3B}"/>
    <hyperlink ref="Z246" location="A126298122C" display="A126298122C" xr:uid="{7C94ABCC-1105-4A98-8266-9ADA11D5CBA8}"/>
    <hyperlink ref="AA246" location="A126286458K" display="A126286458K" xr:uid="{D040627A-8A4F-478F-9791-86A2DCC2A6B2}"/>
    <hyperlink ref="Y247" location="A126274850F" display="A126274850F" xr:uid="{2A381BA4-1EB2-4228-AEA3-C1AFDC4790DC}"/>
    <hyperlink ref="Z247" location="A126298178R" display="A126298178R" xr:uid="{D11257A2-1AF4-4B2F-8E47-4BF53A38FF79}"/>
    <hyperlink ref="AA247" location="A126286514T" display="A126286514T" xr:uid="{58F4EB56-E4F2-4B95-AA57-A9A5E9E1C9E0}"/>
    <hyperlink ref="Y248" location="A126274814W" display="A126274814W" xr:uid="{C5941D37-E761-4A9F-9BC1-2B9E9479B6D7}"/>
    <hyperlink ref="Z248" location="A126298142L" display="A126298142L" xr:uid="{833E5FBA-12D9-432F-A88C-DCF01B2E5B0B}"/>
    <hyperlink ref="AA248" location="A126286478V" display="A126286478V" xr:uid="{9FF0AEFC-D9CE-4037-B4F5-C8F5670BA1C1}"/>
    <hyperlink ref="Y250" location="A126274854R" display="A126274854R" xr:uid="{A607D5EF-E044-4D34-BAFC-C00DD6A78EE9}"/>
    <hyperlink ref="Z250" location="A126298182F" display="A126298182F" xr:uid="{4EAD716A-F504-41A1-82F6-01D5E919E58D}"/>
    <hyperlink ref="AA250" location="A126286518A" display="A126286518A" xr:uid="{29783D18-8621-415E-9C88-FE422FAD8980}"/>
    <hyperlink ref="Y251" location="A126274826F" display="A126274826F" xr:uid="{938E69A0-5404-4E38-A1BA-037870EA137A}"/>
    <hyperlink ref="Z251" location="A126298154W" display="A126298154W" xr:uid="{D30F62B5-4535-47F4-AA76-5F5DE0970FAB}"/>
    <hyperlink ref="AA251" location="A126286490K" display="A126286490K" xr:uid="{F43110BE-8A74-4910-9380-7137BB805CEF}"/>
    <hyperlink ref="Y253" location="A126274858X" display="A126274858X" xr:uid="{D380CC41-BAB1-448B-93C2-6BFD403C7CF4}"/>
    <hyperlink ref="Z253" location="A126298186R" display="A126298186R" xr:uid="{0FF009D7-35C1-441C-85E5-5AC5CC4FACA2}"/>
    <hyperlink ref="AA253" location="A126286522T" display="A126286522T" xr:uid="{FA1EDCB4-B562-49BC-88FB-6D5B27C6F43D}"/>
    <hyperlink ref="Y254" location="A126274902W" display="A126274902W" xr:uid="{193B415B-0D24-46DC-832C-3964F541B9CF}"/>
    <hyperlink ref="Z254" location="A126298230L" display="A126298230L" xr:uid="{F7DB4DF8-DF2E-4EC5-B36C-E6A340B8A990}"/>
    <hyperlink ref="AA254" location="A126286566V" display="A126286566V" xr:uid="{71E8F744-2923-45F9-847E-21C882DF9DCF}"/>
    <hyperlink ref="Y256" location="A126274862R" display="A126274862R" xr:uid="{1BD5BD85-4217-4389-9910-2B8F942F3B3A}"/>
    <hyperlink ref="Z256" location="A126298190F" display="A126298190F" xr:uid="{3306EC0D-FC96-43BD-A633-FB466455664E}"/>
    <hyperlink ref="AA256" location="A126286526A" display="A126286526A" xr:uid="{87A57A1A-D0CC-452B-ACCB-7CD4ED3546FF}"/>
    <hyperlink ref="Y257" location="A126274830W" display="A126274830W" xr:uid="{5F1F0094-09E7-46C8-A1A7-82649E33A79B}"/>
    <hyperlink ref="Z257" location="A126298158F" display="A126298158F" xr:uid="{E5714CFE-ED30-44A8-83B0-241559FFC9B5}"/>
    <hyperlink ref="AA257" location="A126286494V" display="A126286494V" xr:uid="{31F3BBB2-1266-4FF7-92CE-9DAC04988E9E}"/>
    <hyperlink ref="Y258" location="A126274938X" display="A126274938X" xr:uid="{8E1ADA6E-7803-4055-8F81-FE7E98A7DB25}"/>
    <hyperlink ref="Z258" location="A126298266R" display="A126298266R" xr:uid="{052BFD0D-0F89-4E90-A06C-6896AB1503F0}"/>
    <hyperlink ref="AA258" location="A126286602T" display="A126286602T" xr:uid="{7B05220B-DE9A-443D-B30D-F194138D8C9A}"/>
    <hyperlink ref="Y259" location="A126274906F" display="A126274906F" xr:uid="{4534ADE6-9687-4DAB-AE66-5FE32603F593}"/>
    <hyperlink ref="Z259" location="A126298234W" display="A126298234W" xr:uid="{922A7ABC-D380-44FC-A053-ECBD4D57213D}"/>
    <hyperlink ref="AA259" location="A126286570K" display="A126286570K" xr:uid="{108C9485-1EDA-405B-9AF3-3E4A41E4C5FB}"/>
    <hyperlink ref="Y260" location="A126274910W" display="A126274910W" xr:uid="{FCD0E439-C0FD-401D-A1B1-834E457CACFB}"/>
    <hyperlink ref="Z260" location="A126298238F" display="A126298238F" xr:uid="{DE2ECD64-8E2B-49C3-AEDE-9FF2378673E0}"/>
    <hyperlink ref="AA260" location="A126286574V" display="A126286574V" xr:uid="{37CF4C52-E608-4CC5-9521-C958B077350B}"/>
    <hyperlink ref="Y231" location="A126274982J" display="A126274982J" xr:uid="{AA27A52D-E5EB-4EAA-8EC2-F8272E9E7A54}"/>
    <hyperlink ref="Z231" location="A126298310L" display="A126298310L" xr:uid="{3B845362-D3F3-4D9E-B25B-084FCFF88501}"/>
    <hyperlink ref="AA231" location="A126286646V" display="A126286646V" xr:uid="{13A46629-B734-4119-B8D6-581BC6AECF0B}"/>
    <hyperlink ref="Y264" location="A126274798J" display="A126274798J" xr:uid="{3220BE72-B61B-4497-886B-629976D2F52F}"/>
    <hyperlink ref="Z264" location="A126298126L" display="A126298126L" xr:uid="{CF9ECEF5-F294-44BC-A036-9057E544E635}"/>
    <hyperlink ref="AA264" location="A126286462A" display="A126286462A" xr:uid="{72C1B8A9-7D92-417D-AA38-BC54FCD2A61E}"/>
    <hyperlink ref="Y265" location="A126274866X" display="A126274866X" xr:uid="{44016462-F143-4D6E-B35C-C0EDA5AE6479}"/>
    <hyperlink ref="Z265" location="A126298194R" display="A126298194R" xr:uid="{B22D8585-3086-4D34-B583-1B3CFD1FF05F}"/>
    <hyperlink ref="AA265" location="A126286530T" display="A126286530T" xr:uid="{D0595EA2-92AD-4A0F-941F-B722038670FE}"/>
    <hyperlink ref="Y266" location="A126274818F" display="A126274818F" xr:uid="{2FE6A1DC-8349-4C4D-8EA6-2AB47181C703}"/>
    <hyperlink ref="Z266" location="A126298146W" display="A126298146W" xr:uid="{95DC2988-43EB-41CD-9AD4-9EF7F084FEDE}"/>
    <hyperlink ref="AA266" location="A126286482K" display="A126286482K" xr:uid="{C7F178FF-9CA0-479A-9F36-2E958955B2AC}"/>
    <hyperlink ref="Y267" location="A126274914F" display="A126274914F" xr:uid="{A228868A-7ADF-4C49-998E-E6307E725FA0}"/>
    <hyperlink ref="Z267" location="A126298242W" display="A126298242W" xr:uid="{49687739-BE8B-41BE-BA81-C5664F4CCFAD}"/>
    <hyperlink ref="AA267" location="A126286578C" display="A126286578C" xr:uid="{6EC73FDA-79BF-4FA9-A4F5-4D5568E1A107}"/>
    <hyperlink ref="Y268" location="A126274918R" display="A126274918R" xr:uid="{B6FAE875-7A02-498A-AA51-289FD114102D}"/>
    <hyperlink ref="Z268" location="A126298246F" display="A126298246F" xr:uid="{8AEAA3D3-6281-4C27-A834-7C26DBCCD55C}"/>
    <hyperlink ref="AA268" location="A126286582V" display="A126286582V" xr:uid="{96FE720C-FAE6-4A04-A064-68636EED6B46}"/>
    <hyperlink ref="Y269" location="A126274834F" display="A126274834F" xr:uid="{E99BF669-F627-42AD-8E07-EF639E3ACB0C}"/>
    <hyperlink ref="Z269" location="A126298162W" display="A126298162W" xr:uid="{7CCF4C1D-2874-4E59-88C9-9717F7DA341C}"/>
    <hyperlink ref="AA269" location="A126286498C" display="A126286498C" xr:uid="{0AC64127-1362-4942-AFAF-EC6CECD3ED57}"/>
    <hyperlink ref="Y270" location="A126274802L" display="A126274802L" xr:uid="{A925DA06-C223-401B-B8B6-374519ECEEEA}"/>
    <hyperlink ref="Z270" location="A126298130C" display="A126298130C" xr:uid="{71E1C7A8-37D1-43E4-BBC2-58F436BAEA11}"/>
    <hyperlink ref="AA270" location="A126286466K" display="A126286466K" xr:uid="{961FEAFD-EF13-412D-B367-6200E71C2543}"/>
    <hyperlink ref="Y271" location="A126274986T" display="A126274986T" xr:uid="{BD754EDC-C0C1-45F8-A8C2-0BA9F080F1BF}"/>
    <hyperlink ref="Z271" location="A126298314W" display="A126298314W" xr:uid="{BD6F6B6F-EAFB-47E1-8B6D-1B376668DC95}"/>
    <hyperlink ref="AA271" location="A126286650K" display="A126286650K" xr:uid="{21B52FFB-E70C-4B57-9613-D179184B943D}"/>
    <hyperlink ref="Y272" location="A126274870R" display="A126274870R" xr:uid="{DD8DFF42-D393-46ED-8587-C45E8B2EBEA5}"/>
    <hyperlink ref="Z272" location="A126298198X" display="A126298198X" xr:uid="{1E712D96-84A1-4570-825F-782AEB02A2A8}"/>
    <hyperlink ref="AA272" location="A126286534A" display="A126286534A" xr:uid="{1CCC5F3F-6D27-46F4-95E0-5C0B6E5DC9C2}"/>
    <hyperlink ref="Y273" location="A126274942R" display="A126274942R" xr:uid="{B39C5DED-B828-4C44-B2D3-EEC2A5F749E6}"/>
    <hyperlink ref="Z273" location="A126298270F" display="A126298270F" xr:uid="{17296D34-4BAC-4270-92FB-5AC8C1FADDBB}"/>
    <hyperlink ref="AA273" location="A126286606A" display="A126286606A" xr:uid="{A8373038-C90A-485B-B6A4-B284232AD779}"/>
    <hyperlink ref="AB199" location="A126274082A" display="A126274082A" xr:uid="{BB623672-4E2A-4E6E-9C26-088A765953CB}"/>
    <hyperlink ref="AC199" location="A126297410C" display="A126297410C" xr:uid="{A6533CC5-6A14-4E40-A527-45E286243A9E}"/>
    <hyperlink ref="AD199" location="A126285746K" display="A126285746K" xr:uid="{FD4D8212-14D8-4674-88D9-7156DEA33F28}"/>
    <hyperlink ref="AB205" location="A126274010R" display="A126274010R" xr:uid="{D0B08BA3-8CC6-406B-A94C-9CCF89354600}"/>
    <hyperlink ref="AC205" location="A126297338W" display="A126297338W" xr:uid="{A5C7220E-BC6F-408C-971D-17BB39262DD5}"/>
    <hyperlink ref="AD205" location="A126285674K" display="A126285674K" xr:uid="{811442F9-3487-4C15-A6E7-8720718E4AA2}"/>
    <hyperlink ref="AB209" location="A126274086K" display="A126274086K" xr:uid="{5970F380-E649-4461-A03E-9B717F99620E}"/>
    <hyperlink ref="AC209" location="A126297414L" display="A126297414L" xr:uid="{38524A17-F9A1-45C2-B7FB-D15AA5FB2345}"/>
    <hyperlink ref="AD209" location="A126285750A" display="A126285750A" xr:uid="{2F6E2A5A-CC2F-4F51-89FD-7A9E4A2AF512}"/>
    <hyperlink ref="AB210" location="A126274090A" display="A126274090A" xr:uid="{F88EC3A8-838F-4705-B04F-6F4A80C0A6EE}"/>
    <hyperlink ref="AC210" location="A126297418W" display="A126297418W" xr:uid="{CB40F3A4-E265-4A08-90FE-58E325F76571}"/>
    <hyperlink ref="AD210" location="A126285754K" display="A126285754K" xr:uid="{8394A4CC-3949-439A-97BA-D9158B62F86B}"/>
    <hyperlink ref="AB212" location="A126274014X" display="A126274014X" xr:uid="{A608DB1D-BAF6-4010-B794-3EDF4E416249}"/>
    <hyperlink ref="AC212" location="A126297342L" display="A126297342L" xr:uid="{3D8BDEC9-8F71-4EB1-8971-F4CE46B9110C}"/>
    <hyperlink ref="AD212" location="A126285678V" display="A126285678V" xr:uid="{FC0B19EC-D35D-4243-B67C-5589673F14DD}"/>
    <hyperlink ref="AB213" location="A126274018J" display="A126274018J" xr:uid="{B7444CDA-9F40-4635-86E2-951DCFE9DC77}"/>
    <hyperlink ref="AC213" location="A126297346W" display="A126297346W" xr:uid="{56BEAB46-3E7F-4365-AD4E-F79DAB5E612E}"/>
    <hyperlink ref="AD213" location="A126285682K" display="A126285682K" xr:uid="{507C8679-507F-46D9-A1DD-D0DCD15021D3}"/>
    <hyperlink ref="AB215" location="A126274058A" display="A126274058A" xr:uid="{DAF6C808-8600-4860-A9C7-FC9F44285D07}"/>
    <hyperlink ref="AC215" location="A126297386R" display="A126297386R" xr:uid="{F609001D-2B7D-4829-80EE-632120DADF53}"/>
    <hyperlink ref="AD215" location="A126285722T" display="A126285722T" xr:uid="{7176F188-F96D-4023-9837-89B40CBD14F6}"/>
    <hyperlink ref="AB216" location="A126273974R" display="A126273974R" xr:uid="{FD0EA077-04E5-4C61-A1A6-479F446758BC}"/>
    <hyperlink ref="AC216" location="A126297302V" display="A126297302V" xr:uid="{1D7654FD-287B-4435-BB9E-8DDF344BE0CE}"/>
    <hyperlink ref="AD216" location="A126285638A" display="A126285638A" xr:uid="{65AE37A6-EC86-447F-8E82-2708157508A1}"/>
    <hyperlink ref="AB217" location="A126274094K" display="A126274094K" xr:uid="{E8D4C7CC-46DE-429F-BB60-6BF97C1884AF}"/>
    <hyperlink ref="AC217" location="A126297422L" display="A126297422L" xr:uid="{D46FF428-CEE6-406F-ADD6-05D7EC587FC5}"/>
    <hyperlink ref="AD217" location="A126285758V" display="A126285758V" xr:uid="{411B278E-B1A0-462B-829C-61BD7A755612}"/>
    <hyperlink ref="AB218" location="A126274062T" display="A126274062T" xr:uid="{9631D7DA-94F8-4B45-BE37-B073EFF82EED}"/>
    <hyperlink ref="AC218" location="A126297390F" display="A126297390F" xr:uid="{5FE10622-FEBF-44AE-B8CE-72C91FF6CE4D}"/>
    <hyperlink ref="AD218" location="A126285726A" display="A126285726A" xr:uid="{B4C2ACFE-0571-412A-BF8A-2E264A3F05CF}"/>
    <hyperlink ref="AB219" location="A126274106J" display="A126274106J" xr:uid="{1D060632-41C1-48B6-A023-39DD413E1977}"/>
    <hyperlink ref="AC219" location="A126297434W" display="A126297434W" xr:uid="{A783131C-5F11-4558-BDE4-1C6C0BD0769B}"/>
    <hyperlink ref="AD219" location="A126285770K" display="A126285770K" xr:uid="{0600CB5C-68D2-4E82-AAE4-2D962D30B2A4}"/>
    <hyperlink ref="AB220" location="A126273978X" display="A126273978X" xr:uid="{4E1031EA-344B-4C7E-9D0B-30411B4D3F3B}"/>
    <hyperlink ref="AC220" location="A126297306C" display="A126297306C" xr:uid="{684B6895-2D98-4EC5-BFF7-DD24945F8F42}"/>
    <hyperlink ref="AD220" location="A126285642T" display="A126285642T" xr:uid="{D569059D-3BED-4F82-890D-A0AC9A9CC3E7}"/>
    <hyperlink ref="AB221" location="A126273914L" display="A126273914L" xr:uid="{4A473EEC-695F-4D9B-ABE4-17C5B1251C90}"/>
    <hyperlink ref="AC221" location="A126297242C" display="A126297242C" xr:uid="{3CD239FC-E510-4705-95AD-4E5E942EDE92}"/>
    <hyperlink ref="AD221" location="A126285578K" display="A126285578K" xr:uid="{6366EAA1-EF97-4189-A24E-2CFF615BBFF4}"/>
    <hyperlink ref="AB222" location="A126273942W" display="A126273942W" xr:uid="{8743FB8A-5222-4E0B-84FB-315EDD532FDD}"/>
    <hyperlink ref="AC222" location="A126297270L" display="A126297270L" xr:uid="{96CA236F-5732-4B0F-A850-F44CF32F1811}"/>
    <hyperlink ref="AD222" location="A126285606J" display="A126285606J" xr:uid="{7C637E65-266B-44EB-9C26-476FED6AD96D}"/>
    <hyperlink ref="AB223" location="A126274022X" display="A126274022X" xr:uid="{17E7D344-7912-479B-BF33-99CAAB202095}"/>
    <hyperlink ref="AC223" location="A126297350L" display="A126297350L" xr:uid="{E0080DC7-7905-41E4-9B3C-78F8B8056B68}"/>
    <hyperlink ref="AD223" location="A126285686V" display="A126285686V" xr:uid="{1BF1B3BE-2A4B-4FF9-8C97-7B0DD3CA43CC}"/>
    <hyperlink ref="AB225" location="A126273946F" display="A126273946F" xr:uid="{122E508A-4418-4C54-B7C2-CB03B8A6E77B}"/>
    <hyperlink ref="AC225" location="A126297274W" display="A126297274W" xr:uid="{344068BF-B150-42C2-B65A-7ED89BA83446}"/>
    <hyperlink ref="AD225" location="A126285610X" display="A126285610X" xr:uid="{86E2F3AC-41B9-419C-98C8-F6DAA0D573BC}"/>
    <hyperlink ref="AB226" location="A126274026J" display="A126274026J" xr:uid="{F819B0CF-26F5-4A78-A739-DF6E45692F39}"/>
    <hyperlink ref="AC226" location="A126297354W" display="A126297354W" xr:uid="{7ED3AB5E-EDEC-48CF-89BB-C6FA44CBAF82}"/>
    <hyperlink ref="AD226" location="A126285690K" display="A126285690K" xr:uid="{55DA2B58-B271-4BBF-BC1E-C432D48BF8B9}"/>
    <hyperlink ref="AB204" location="A126274030X" display="A126274030X" xr:uid="{100960C9-D4A5-441B-BEF1-A8DCE926B05F}"/>
    <hyperlink ref="AC204" location="A126297358F" display="A126297358F" xr:uid="{F93A3AB0-7058-47F3-90A7-4AB8C2A9F789}"/>
    <hyperlink ref="AD204" location="A126285694V" display="A126285694V" xr:uid="{757F6A1B-15FE-4F22-AA5A-F33336EC2B3B}"/>
    <hyperlink ref="AB200" location="A126274110X" display="A126274110X" xr:uid="{875249AF-9337-4BE9-8893-397F60A4ACB5}"/>
    <hyperlink ref="AC200" location="A126297438F" display="A126297438F" xr:uid="{2FB40D14-A606-46A8-A0BB-78108D8FEE19}"/>
    <hyperlink ref="AD200" location="A126285774V" display="A126285774V" xr:uid="{20626084-4A65-4FBB-A577-E2F896AFA398}"/>
    <hyperlink ref="AB230" location="A126273918W" display="A126273918W" xr:uid="{63430314-9446-43E6-BA7C-EFF3E047ADEE}"/>
    <hyperlink ref="AC230" location="A126297246L" display="A126297246L" xr:uid="{42A03EDD-65CC-457F-968B-C92CD20EF6F0}"/>
    <hyperlink ref="AD230" location="A126285582A" display="A126285582A" xr:uid="{DC2F8840-FE97-4863-A003-FEB62831432A}"/>
    <hyperlink ref="AB235" location="A126274098V" display="A126274098V" xr:uid="{3C43212F-4596-49E0-B37D-247FF830E2FB}"/>
    <hyperlink ref="AC235" location="A126297426W" display="A126297426W" xr:uid="{E5123197-9C51-4142-AFA4-264B87086F67}"/>
    <hyperlink ref="AD235" location="A126285762K" display="A126285762K" xr:uid="{6F11B3E1-8F11-40BC-9BCA-0F42310720E8}"/>
    <hyperlink ref="AB236" location="A126274102X" display="A126274102X" xr:uid="{7B1D42D5-BD23-4341-BDFF-522D901A8D1C}"/>
    <hyperlink ref="AC236" location="A126297430L" display="A126297430L" xr:uid="{6094A029-2A9F-488C-8EE1-9A02C4BA28DD}"/>
    <hyperlink ref="AD236" location="A126285766V" display="A126285766V" xr:uid="{9B3EBE0F-3156-4CCD-A967-F8686F1E8541}"/>
    <hyperlink ref="AB237" location="A126273922L" display="A126273922L" xr:uid="{CE207A7D-DB94-4382-BDE0-9D120A534315}"/>
    <hyperlink ref="AC237" location="A126297250C" display="A126297250C" xr:uid="{81EC281C-360F-4C66-941F-2E1D9E700E3E}"/>
    <hyperlink ref="AD237" location="A126285586K" display="A126285586K" xr:uid="{3136B194-6C9C-4304-9553-D77C8CD3933C}"/>
    <hyperlink ref="AB239" location="A126273982R" display="A126273982R" xr:uid="{4616A0F4-A38D-4DE3-9EB4-C36FA43F542D}"/>
    <hyperlink ref="AC239" location="A126297310V" display="A126297310V" xr:uid="{F17C4711-21A0-46B6-A678-D2163B43E707}"/>
    <hyperlink ref="AD239" location="A126285646A" display="A126285646A" xr:uid="{2A115599-E98C-4AEB-844D-8D68FFCF630D}"/>
    <hyperlink ref="AB240" location="A126274034J" display="A126274034J" xr:uid="{EB9DAB8A-A53D-4391-A8A7-D1D2BC9365A7}"/>
    <hyperlink ref="AC240" location="A126297362W" display="A126297362W" xr:uid="{88A61C6F-8B86-4986-A71D-A4C7E40D015C}"/>
    <hyperlink ref="AD240" location="A126285698C" display="A126285698C" xr:uid="{22DDB8DF-3514-426E-8225-625DFD758D30}"/>
    <hyperlink ref="AB241" location="A126274114J" display="A126274114J" xr:uid="{FEDA952E-7957-498B-BA39-7072CEFEC838}"/>
    <hyperlink ref="AC241" location="A126297442W" display="A126297442W" xr:uid="{4068AC91-6F89-4FB8-BA60-D12E81CF4E53}"/>
    <hyperlink ref="AD241" location="A126285778C" display="A126285778C" xr:uid="{04EBCB96-3509-4A4F-BC86-C65D285BB8D6}"/>
    <hyperlink ref="AB242" location="A126273926W" display="A126273926W" xr:uid="{E65F1C4F-EDF8-4425-894B-EC8BDAAA71A0}"/>
    <hyperlink ref="AC242" location="A126297254L" display="A126297254L" xr:uid="{A07E7CFB-FD4A-47BC-B694-9A160BCEB9E5}"/>
    <hyperlink ref="AD242" location="A126285590A" display="A126285590A" xr:uid="{15C85976-8FB9-4EF5-8612-716FCF626D2E}"/>
    <hyperlink ref="AB243" location="A126274066A" display="A126274066A" xr:uid="{FEE720E6-C28D-4D26-BEFD-FF549D3B12C4}"/>
    <hyperlink ref="AC243" location="A126297394R" display="A126297394R" xr:uid="{7B1970E4-558F-4D99-B670-10D1573AD03C}"/>
    <hyperlink ref="AD243" location="A126285730T" display="A126285730T" xr:uid="{92BCA84E-D2BF-4B5D-A6D1-19674CB2DE80}"/>
    <hyperlink ref="AB244" location="A126274070T" display="A126274070T" xr:uid="{44378A1B-8A99-431C-822E-4B2D9E56A1B7}"/>
    <hyperlink ref="AC244" location="A126297398X" display="A126297398X" xr:uid="{EB3AC5C0-5B0F-40B7-997C-CDDF07037F5E}"/>
    <hyperlink ref="AD244" location="A126285734A" display="A126285734A" xr:uid="{3649AA06-8C5C-4DB6-9283-A36B0C20BF59}"/>
    <hyperlink ref="AB245" location="A126273958R" display="A126273958R" xr:uid="{8295878B-0340-4198-B540-26C73645C749}"/>
    <hyperlink ref="AC245" location="A126297286F" display="A126297286F" xr:uid="{0FD7937B-649C-41C7-B895-29F56C13C26E}"/>
    <hyperlink ref="AD245" location="A126285622J" display="A126285622J" xr:uid="{8558580D-B1BD-4300-9230-0B39EFF8E0F1}"/>
    <hyperlink ref="AB246" location="A126273930L" display="A126273930L" xr:uid="{D5385563-2410-4CB5-8A2F-476E79F8ACD8}"/>
    <hyperlink ref="AC246" location="A126297258W" display="A126297258W" xr:uid="{BCD926D6-CFCE-4E80-9A85-80FBF2745D0F}"/>
    <hyperlink ref="AD246" location="A126285594K" display="A126285594K" xr:uid="{BF0CBA4B-09BD-4C7A-A58A-B422D851FE3D}"/>
    <hyperlink ref="AB247" location="A126273986X" display="A126273986X" xr:uid="{82424F78-6247-4D96-8B5F-8048806284F6}"/>
    <hyperlink ref="AC247" location="A126297314C" display="A126297314C" xr:uid="{AC83D340-FE19-4956-925E-6548F33F9ACC}"/>
    <hyperlink ref="AD247" location="A126285650T" display="A126285650T" xr:uid="{7BCE031C-DD5F-4A9D-A388-6CC444E4883E}"/>
    <hyperlink ref="AB248" location="A126273950W" display="A126273950W" xr:uid="{AAB627E7-CD40-4DAC-9CF4-EE326451B5F1}"/>
    <hyperlink ref="AC248" location="A126297278F" display="A126297278F" xr:uid="{C1C902D5-41B1-449B-BF30-5ABA96C6E8DE}"/>
    <hyperlink ref="AD248" location="A126285614J" display="A126285614J" xr:uid="{D561B152-D9AC-4C66-8594-935D5354FE73}"/>
    <hyperlink ref="AB250" location="A126273990R" display="A126273990R" xr:uid="{1214E589-4F6D-4E5F-A35A-DC4D9C18C1CB}"/>
    <hyperlink ref="AC250" location="A126297318L" display="A126297318L" xr:uid="{025E3592-582C-4ADE-A456-5F87473BCE55}"/>
    <hyperlink ref="AD250" location="A126285654A" display="A126285654A" xr:uid="{7E57D834-F3F8-4C73-A724-09266E2E1450}"/>
    <hyperlink ref="AB251" location="A126273962F" display="A126273962F" xr:uid="{607401EC-5552-4814-A577-E15E930AA288}"/>
    <hyperlink ref="AC251" location="A126297290W" display="A126297290W" xr:uid="{8789B848-50DF-4726-9B2D-4ED8AA29EF3E}"/>
    <hyperlink ref="AD251" location="A126285626T" display="A126285626T" xr:uid="{D1E46593-5C78-4424-ACEE-081E8BC84E19}"/>
    <hyperlink ref="AB253" location="A126273994X" display="A126273994X" xr:uid="{FA89BAAA-6E83-4C59-AC4E-940A27918878}"/>
    <hyperlink ref="AC253" location="A126297322C" display="A126297322C" xr:uid="{CEA353A0-90C3-4034-BF5E-A5FFD73AAF4E}"/>
    <hyperlink ref="AD253" location="A126285658K" display="A126285658K" xr:uid="{FC5892D3-6B48-4FE2-A458-B448EDBC4DDC}"/>
    <hyperlink ref="AB254" location="A126274038T" display="A126274038T" xr:uid="{D373E8ED-FB94-4810-A7B1-83BE344A619F}"/>
    <hyperlink ref="AC254" location="A126297366F" display="A126297366F" xr:uid="{E0A5E286-E5EB-4E10-9685-A6D70B8E3E4B}"/>
    <hyperlink ref="AD254" location="A126285702J" display="A126285702J" xr:uid="{CB056754-CF95-4CCA-9AE9-F2DA6DA8BB59}"/>
    <hyperlink ref="AB256" location="A126273998J" display="A126273998J" xr:uid="{B68DD93F-BF52-46AE-9621-F921F7E0E164}"/>
    <hyperlink ref="AC256" location="A126297326L" display="A126297326L" xr:uid="{9127D41D-16BE-4702-A8D5-9C50DC75FD6F}"/>
    <hyperlink ref="AD256" location="A126285662A" display="A126285662A" xr:uid="{5B790987-F67D-4B21-8749-3A08530ABEE6}"/>
    <hyperlink ref="AB257" location="A126273966R" display="A126273966R" xr:uid="{EFDF5401-14A3-4832-906B-008050626D16}"/>
    <hyperlink ref="AC257" location="A126297294F" display="A126297294F" xr:uid="{E8D74FF8-D081-403E-9C9C-92A5C071D4E6}"/>
    <hyperlink ref="AD257" location="A126285630J" display="A126285630J" xr:uid="{A5C5218B-D3DE-498D-8C33-F03863C60F6C}"/>
    <hyperlink ref="AB258" location="A126274074A" display="A126274074A" xr:uid="{995D0E2F-3B60-4056-96D4-5CACF9B3B408}"/>
    <hyperlink ref="AC258" location="A126297402C" display="A126297402C" xr:uid="{0A7CE223-22A5-4904-86C8-3848C01BA3A5}"/>
    <hyperlink ref="AD258" location="A126285738K" display="A126285738K" xr:uid="{898B009D-0602-4C2A-B25C-9CDB1DEC97C7}"/>
    <hyperlink ref="AB259" location="A126274042J" display="A126274042J" xr:uid="{C61E8589-4E42-47A1-A0AF-3756F82B7837}"/>
    <hyperlink ref="AC259" location="A126297370W" display="A126297370W" xr:uid="{51239EB3-764C-4665-8529-1CB8FFE46073}"/>
    <hyperlink ref="AD259" location="A126285706T" display="A126285706T" xr:uid="{EE3259B9-E82F-48E6-B002-AB68FAAB70DF}"/>
    <hyperlink ref="AB260" location="A126274046T" display="A126274046T" xr:uid="{CC7397FF-19CB-4B53-A6BF-3D63026F773F}"/>
    <hyperlink ref="AC260" location="A126297374F" display="A126297374F" xr:uid="{6DBD9E53-8D54-42E3-918B-088438FF254C}"/>
    <hyperlink ref="AD260" location="A126285710J" display="A126285710J" xr:uid="{4368764F-89B6-4081-A9B0-0AF60B79BDDD}"/>
    <hyperlink ref="AB231" location="A126274118T" display="A126274118T" xr:uid="{80A6E5CF-8299-4BA3-B30D-14C2AD2A04E9}"/>
    <hyperlink ref="AC231" location="A126297446F" display="A126297446F" xr:uid="{BCC4A2FD-3DF3-4B17-9CDF-8AF1A67E7BC6}"/>
    <hyperlink ref="AD231" location="A126285782V" display="A126285782V" xr:uid="{0CE185F9-DE7B-4475-9661-7927295338F2}"/>
    <hyperlink ref="AB264" location="A126273934W" display="A126273934W" xr:uid="{406F6889-A61D-4E13-B0AF-ED80D78DB2CC}"/>
    <hyperlink ref="AC264" location="A126297262L" display="A126297262L" xr:uid="{74D9D09A-8677-4D22-A6C2-841160E06E56}"/>
    <hyperlink ref="AD264" location="A126285598V" display="A126285598V" xr:uid="{45B2D470-D597-44ED-8657-02FFC58BD841}"/>
    <hyperlink ref="AB265" location="A126274002R" display="A126274002R" xr:uid="{1CE41868-2EB9-47F8-94AB-B758530CD6AB}"/>
    <hyperlink ref="AC265" location="A126297330C" display="A126297330C" xr:uid="{F2952B77-62DA-4938-B36C-6379BF10C413}"/>
    <hyperlink ref="AD265" location="A126285666K" display="A126285666K" xr:uid="{86E3E42C-5A88-435B-99C0-D2989B326753}"/>
    <hyperlink ref="AB266" location="A126273954F" display="A126273954F" xr:uid="{7B02B4C2-E4E8-4136-8AF8-352D7B051407}"/>
    <hyperlink ref="AC266" location="A126297282W" display="A126297282W" xr:uid="{7FEC212A-6249-4D1F-8D65-F1B57C718413}"/>
    <hyperlink ref="AD266" location="A126285618T" display="A126285618T" xr:uid="{51FF97B9-CFBA-4778-81B2-4D2060A796D6}"/>
    <hyperlink ref="AB267" location="A126274050J" display="A126274050J" xr:uid="{857E987C-6045-4AE0-B29E-EC3AFA7C1E00}"/>
    <hyperlink ref="AC267" location="A126297378R" display="A126297378R" xr:uid="{66FB7F63-189A-4698-8421-474D5B14EB18}"/>
    <hyperlink ref="AD267" location="A126285714T" display="A126285714T" xr:uid="{CBA91823-237F-447F-BC14-53F3687B79D7}"/>
    <hyperlink ref="AB268" location="A126274054T" display="A126274054T" xr:uid="{B1439757-55C2-4576-9C4A-EF932D510A33}"/>
    <hyperlink ref="AC268" location="A126297382F" display="A126297382F" xr:uid="{9350F796-7DF3-4ACC-9ED5-6EA02400B1B5}"/>
    <hyperlink ref="AD268" location="A126285718A" display="A126285718A" xr:uid="{4E74620F-CF22-4F48-983D-330FE330032E}"/>
    <hyperlink ref="AB269" location="A126273970F" display="A126273970F" xr:uid="{CAED86AF-DAFB-448C-B493-14035B798FBB}"/>
    <hyperlink ref="AC269" location="A126297298R" display="A126297298R" xr:uid="{E7843CC8-A3C3-45C5-86B1-00FAE4DA3685}"/>
    <hyperlink ref="AD269" location="A126285634T" display="A126285634T" xr:uid="{A6C36F52-E7F8-4E7E-AC53-632CBA7345FD}"/>
    <hyperlink ref="AB270" location="A126273938F" display="A126273938F" xr:uid="{7E82D021-01CB-4905-9238-6B74938ECE32}"/>
    <hyperlink ref="AC270" location="A126297266W" display="A126297266W" xr:uid="{17E9A814-B55A-4B97-9D55-0363262E2617}"/>
    <hyperlink ref="AD270" location="A126285602X" display="A126285602X" xr:uid="{32165C47-A1BF-428D-8806-252A845229FE}"/>
    <hyperlink ref="AB271" location="A126274122J" display="A126274122J" xr:uid="{6F90B398-C4D1-4BD8-B8E5-73C95EE2E972}"/>
    <hyperlink ref="AC271" location="A126297450W" display="A126297450W" xr:uid="{A01404E2-8738-4090-8AED-3B1FB895DD96}"/>
    <hyperlink ref="AD271" location="A126285786C" display="A126285786C" xr:uid="{A0B91439-E388-4442-87DB-CA4D4144D4A6}"/>
    <hyperlink ref="AB272" location="A126274006X" display="A126274006X" xr:uid="{51299895-BD8C-48C2-84E6-1385764DA88F}"/>
    <hyperlink ref="AC272" location="A126297334L" display="A126297334L" xr:uid="{20A47B58-1B91-462D-A926-AB71165B34BA}"/>
    <hyperlink ref="AD272" location="A126285670A" display="A126285670A" xr:uid="{0DF2769C-B423-42B5-ACCA-A6D6BE4069E8}"/>
    <hyperlink ref="AB273" location="A126274078K" display="A126274078K" xr:uid="{B87D351B-E8B3-4868-8669-2F3BCB54272C}"/>
    <hyperlink ref="AC273" location="A126297406L" display="A126297406L" xr:uid="{F1E2C29B-AB25-474D-B049-84485BC23DAE}"/>
    <hyperlink ref="AD273" location="A126285742A" display="A126285742A" xr:uid="{03597CED-FFD6-4D50-93E2-DCC2A62C874E}"/>
    <hyperlink ref="G201" location="A126275206K" display="A126275206K" xr:uid="{1426AA21-0704-4B11-A4B3-7474624DEDDD}"/>
    <hyperlink ref="H201" location="A126298534X" display="A126298534X" xr:uid="{CD4689DF-54F5-49F7-B5A1-753A62D494B1}"/>
    <hyperlink ref="I201" location="A126286870L" display="A126286870L" xr:uid="{95004241-E898-483F-BAE0-39A758EDDBBD}"/>
    <hyperlink ref="J201" location="A126274342K" display="A126274342K" xr:uid="{AE7235B1-F10A-4376-BC56-BF67971DC98B}"/>
    <hyperlink ref="K201" location="A126297670X" display="A126297670X" xr:uid="{88585E64-2DE1-42BE-A26A-E0FD920C71E6}"/>
    <hyperlink ref="L201" location="A126286006W" display="A126286006W" xr:uid="{40B736A9-84C8-463C-94AF-239251E0FAB3}"/>
    <hyperlink ref="M201" location="A126275422C" display="A126275422C" xr:uid="{E1BB6A80-1769-48E4-A78E-A7246DADA763}"/>
    <hyperlink ref="N201" location="A126298750T" display="A126298750T" xr:uid="{2F42054B-0D1D-4BD6-A9FE-8944C13496F3}"/>
    <hyperlink ref="O201" location="A126287086A" display="A126287086A" xr:uid="{330990C4-2816-4C6B-88DE-424CFD2FCC7F}"/>
    <hyperlink ref="P201" location="A126275638R" display="A126275638R" xr:uid="{AD025C22-9EBB-441D-BA93-F7E9225E829D}"/>
    <hyperlink ref="Q201" location="A126298966C" display="A126298966C" xr:uid="{0C0346EB-97BA-450F-B509-A9D05CDF8DDD}"/>
    <hyperlink ref="R201" location="A126287302J" display="A126287302J" xr:uid="{59B330F4-ADB0-4B86-9AD9-D7CCC08E7B80}"/>
    <hyperlink ref="S201" location="A126274558W" display="A126274558W" xr:uid="{07704056-D805-43B8-AC1F-59DE77E2A8FC}"/>
    <hyperlink ref="T201" location="A126297886K" display="A126297886K" xr:uid="{BB389BD2-98A7-40C3-B584-22551BB3C63D}"/>
    <hyperlink ref="U201" location="A126286222R" display="A126286222R" xr:uid="{707332C2-38D5-4496-A13C-7C496FB3D2EC}"/>
    <hyperlink ref="V201" location="A126274774R" display="A126274774R" xr:uid="{7B3C98F0-5BDE-4725-B04D-D19D7212959E}"/>
    <hyperlink ref="W201" location="A126298102V" display="A126298102V" xr:uid="{67D1DC09-1537-4DF9-9BFD-D42AAF79880E}"/>
    <hyperlink ref="X201" location="A126286438A" display="A126286438A" xr:uid="{B201F912-4307-48F0-B95F-B6D0AD14396D}"/>
    <hyperlink ref="Y201" location="A126274990J" display="A126274990J" xr:uid="{DC339926-4045-441A-88C2-CFEB0AC53A3F}"/>
    <hyperlink ref="Z201" location="A126298318F" display="A126298318F" xr:uid="{946ECCF9-5C23-4813-B97A-0D1552AF868C}"/>
    <hyperlink ref="AA201" location="A126286654V" display="A126286654V" xr:uid="{EDCDE179-6F57-407C-8AB0-10AD9B01BCE1}"/>
    <hyperlink ref="AB201" location="A126274126T" display="A126274126T" xr:uid="{784FE0B4-FA9A-4049-BA54-9E718A11BCE0}"/>
    <hyperlink ref="AC201" location="A126297454F" display="A126297454F" xr:uid="{929AFCBB-90EF-4149-BE5B-EE1AA7477382}"/>
    <hyperlink ref="AD201" location="A126285790V" display="A126285790V" xr:uid="{8A7F9702-94E5-4014-B95D-FFE37B923A0E}"/>
    <hyperlink ref="G206" location="A126275162V" display="A126275162V" xr:uid="{573EE35E-D042-483A-918A-AB61F8215033}"/>
    <hyperlink ref="H206" location="A126298490J" display="A126298490J" xr:uid="{212CAF99-E169-41A5-8D6C-88B53FC34871}"/>
    <hyperlink ref="I206" location="A126286826C" display="A126286826C" xr:uid="{BA81E852-82BB-48F1-8301-F3FD02DD6EB9}"/>
    <hyperlink ref="J206" location="A126274298L" display="A126274298L" xr:uid="{DEF9EE5F-2ABF-40B5-A9B3-30CFC9762DE1}"/>
    <hyperlink ref="K206" location="A126297626R" display="A126297626R" xr:uid="{E44F1034-AC82-4976-94E1-B3A6DE9B8AF5}"/>
    <hyperlink ref="L206" location="A126285962C" display="A126285962C" xr:uid="{2D6FBED2-E189-487B-8D4B-80AD1F28FAF2}"/>
    <hyperlink ref="M206" location="A126275378F" display="A126275378F" xr:uid="{6EB9190E-E678-4DFF-82E5-985F42B3CEFC}"/>
    <hyperlink ref="N206" location="A126298706J" display="A126298706J" xr:uid="{0A9CF71B-A9EB-4069-8DBD-B4328640B89F}"/>
    <hyperlink ref="O206" location="A126287042X" display="A126287042X" xr:uid="{CFB1F91A-C6C3-4C32-82A8-2448EBF81A99}"/>
    <hyperlink ref="P206" location="A126275594X" display="A126275594X" xr:uid="{51CE9B4D-01E6-4B9A-82FB-778718276DE0}"/>
    <hyperlink ref="Q206" location="A126298922A" display="A126298922A" xr:uid="{109CE081-DE60-4EB8-87F0-AC765F49E8CA}"/>
    <hyperlink ref="R206" location="A126287258K" display="A126287258K" xr:uid="{89B4CE2E-0E39-43F7-9ED7-2EE29C7DAECD}"/>
    <hyperlink ref="S206" location="A126274514V" display="A126274514V" xr:uid="{C665EE8B-6DE7-4950-AF08-1FA4B3639DEB}"/>
    <hyperlink ref="T206" location="A126297842J" display="A126297842J" xr:uid="{21016DD7-E3B2-4655-8F7F-D3AF38444F5F}"/>
    <hyperlink ref="U206" location="A126286178T" display="A126286178T" xr:uid="{D0135641-9808-481C-96F9-C1580A1293F5}"/>
    <hyperlink ref="V206" location="A126274730L" display="A126274730L" xr:uid="{F6C1BAFB-8783-4DCC-8EB4-3790DDAE9B3C}"/>
    <hyperlink ref="W206" location="A126298058W" display="A126298058W" xr:uid="{3F7C7C1E-5599-4CE2-B32B-CCABB5C525ED}"/>
    <hyperlink ref="X206" location="A126286394K" display="A126286394K" xr:uid="{54B0BEBD-0E07-432C-ADE5-1329CE2E6BA7}"/>
    <hyperlink ref="Y206" location="A126274946X" display="A126274946X" xr:uid="{500D0D10-B835-4566-8C5C-77FECF3A7791}"/>
    <hyperlink ref="Z206" location="A126298274R" display="A126298274R" xr:uid="{7A5B67AF-EE71-4365-A375-1A256077E0E8}"/>
    <hyperlink ref="AA206" location="A126286610T" display="A126286610T" xr:uid="{6F6C605F-F749-4714-AB04-ED60B4B0BB8B}"/>
    <hyperlink ref="AB206" location="A126274082A" display="A126274082A" xr:uid="{E71233B9-D1F6-4CF8-984D-E50554197575}"/>
    <hyperlink ref="AC206" location="A126297410C" display="A126297410C" xr:uid="{067B5E6B-90B5-4319-BD38-722EDEEF27CA}"/>
    <hyperlink ref="AD206" location="A126285746K" display="A126285746K" xr:uid="{821AFEC4-45ED-44D1-B3E2-A301F547D8AC}"/>
    <hyperlink ref="G227" location="A126275090V" display="A126275090V" xr:uid="{09B23581-BFFC-4C95-9244-ECF52D70C10D}"/>
    <hyperlink ref="H227" location="A126298418R" display="A126298418R" xr:uid="{6C8C348D-7384-4A47-BB80-264F6C6AC30A}"/>
    <hyperlink ref="I227" location="A126286754C" display="A126286754C" xr:uid="{1F377F58-41B0-439F-8BF7-DE9D2ECFF0A9}"/>
    <hyperlink ref="J227" location="A126274226A" display="A126274226A" xr:uid="{4EDBFC97-2223-4D61-9B6D-3CBE2F9B5DE5}"/>
    <hyperlink ref="K227" location="A126297554R" display="A126297554R" xr:uid="{59D2D193-90C9-4BF6-A992-FC73B38A6775}"/>
    <hyperlink ref="L227" location="A126285890C" display="A126285890C" xr:uid="{00B5892E-137F-479C-89F1-66EA9980341B}"/>
    <hyperlink ref="M227" location="A126275306V" display="A126275306V" xr:uid="{EC3507B5-EBDE-45A7-A7F2-A17419679278}"/>
    <hyperlink ref="N227" location="A126298634J" display="A126298634J" xr:uid="{BDF5BD87-C35D-4DD2-BD5B-088759972225}"/>
    <hyperlink ref="O227" location="A126286970W" display="A126286970W" xr:uid="{AC22974B-5EA2-4B10-B72E-FF6C21BEC3CB}"/>
    <hyperlink ref="P227" location="A126275522L" display="A126275522L" xr:uid="{D7A3E941-7E4F-4AF7-A0FC-35E8D77A488B}"/>
    <hyperlink ref="Q227" location="A126298850A" display="A126298850A" xr:uid="{74BEE028-430A-402D-9CE8-B219FA750BFA}"/>
    <hyperlink ref="R227" location="A126287186K" display="A126287186K" xr:uid="{6EA0E4C6-3742-4DA5-B23D-D96799A29635}"/>
    <hyperlink ref="S227" location="A126274442V" display="A126274442V" xr:uid="{AE0B216D-D301-49E2-A6C3-F4A7CD8C27D4}"/>
    <hyperlink ref="T227" location="A126297770J" display="A126297770J" xr:uid="{CD22F1B8-B5A2-4511-A1F1-AF5F8A0F5ECB}"/>
    <hyperlink ref="U227" location="A126286106F" display="A126286106F" xr:uid="{C740E439-220F-42BB-A13E-92AA918A4125}"/>
    <hyperlink ref="V227" location="A126274658F" display="A126274658F" xr:uid="{708BC2C3-7155-4EA4-8DAE-29C8EA84BA31}"/>
    <hyperlink ref="W227" location="A126297986V" display="A126297986V" xr:uid="{E161B117-782B-4342-A8BE-1C13DFD4A5D3}"/>
    <hyperlink ref="X227" location="A126286322X" display="A126286322X" xr:uid="{7B867371-FCE4-43C4-ADD9-61E150FDD034}"/>
    <hyperlink ref="Y227" location="A126274874X" display="A126274874X" xr:uid="{C752B67D-6A04-48BD-860E-EC73DCB4F552}"/>
    <hyperlink ref="Z227" location="A126298202C" display="A126298202C" xr:uid="{39CE701F-EF89-48B1-B248-AEE784A78BBA}"/>
    <hyperlink ref="AA227" location="A126286538K" display="A126286538K" xr:uid="{6BB86304-499B-405B-A5AE-43D535E4776A}"/>
    <hyperlink ref="AB227" location="A126274010R" display="A126274010R" xr:uid="{971892D3-D252-43F7-A2BF-E72EFCBA303B}"/>
    <hyperlink ref="AC227" location="A126297338W" display="A126297338W" xr:uid="{0FD99863-B737-4B11-BBAF-85145C294BDE}"/>
    <hyperlink ref="AD227" location="A126285674K" display="A126285674K" xr:uid="{980EC835-32DD-408A-89FD-550E3FEB5D26}"/>
    <hyperlink ref="G232" location="A126275190C" display="A126275190C" xr:uid="{83646B3C-19F2-4F5F-9067-BB18B0549FBF}"/>
    <hyperlink ref="H232" location="A126298518X" display="A126298518X" xr:uid="{781031E3-95D4-489C-9587-658FFE5EC739}"/>
    <hyperlink ref="I232" location="A126286854L" display="A126286854L" xr:uid="{03BD911E-13CD-43F5-B5BE-BF04AE81E933}"/>
    <hyperlink ref="J232" location="A126274326K" display="A126274326K" xr:uid="{D919BBAD-A13A-4FDE-8047-DECBCC585F8F}"/>
    <hyperlink ref="K232" location="A126297654X" display="A126297654X" xr:uid="{6753DFCB-E365-4D40-9712-839B881E0895}"/>
    <hyperlink ref="L232" location="A126285990L" display="A126285990L" xr:uid="{40266978-DD39-4843-B900-5A4EC50B7308}"/>
    <hyperlink ref="M232" location="A126275406C" display="A126275406C" xr:uid="{29071FEB-A4D6-4A12-B65F-4A27D94BE198}"/>
    <hyperlink ref="N232" location="A126298734T" display="A126298734T" xr:uid="{E58DA213-4CE5-40D3-AE6B-7EAE61963464}"/>
    <hyperlink ref="O232" location="A126287070J" display="A126287070J" xr:uid="{7FABB08B-A261-4A01-841F-4E321989BD0F}"/>
    <hyperlink ref="P232" location="A126275622W" display="A126275622W" xr:uid="{12A8EC3F-73CE-4B65-B76A-4A6BF8A1F4B4}"/>
    <hyperlink ref="Q232" location="A126298950K" display="A126298950K" xr:uid="{1B847864-D378-473C-A152-00917F192B5D}"/>
    <hyperlink ref="R232" location="A126287286V" display="A126287286V" xr:uid="{937490A3-0D9C-47F1-A5B5-92F3A85DE223}"/>
    <hyperlink ref="S232" location="A126274542C" display="A126274542C" xr:uid="{0CFA643D-7FF5-4245-AC5E-1FBD3F57B7C5}"/>
    <hyperlink ref="T232" location="A126297870T" display="A126297870T" xr:uid="{7B9D1797-6ECC-4DD5-B19B-EF1C13299BD0}"/>
    <hyperlink ref="U232" location="A126286206R" display="A126286206R" xr:uid="{9F8AEEBA-54C1-427E-A1DA-9299F62C047D}"/>
    <hyperlink ref="V232" location="A126274758R" display="A126274758R" xr:uid="{A30DCB66-CC2F-4221-B3D9-7DE45C2DDB05}"/>
    <hyperlink ref="W232" location="A126298086F" display="A126298086F" xr:uid="{4D79F819-9D57-402A-A443-03D7120CF877}"/>
    <hyperlink ref="X232" location="A126286422J" display="A126286422J" xr:uid="{6451D3BA-63E1-4583-9FFB-5538A8CEFB5E}"/>
    <hyperlink ref="Y232" location="A126274974J" display="A126274974J" xr:uid="{A25C39F7-4D0A-4588-94A7-9BF6581C02C7}"/>
    <hyperlink ref="Z232" location="A126298302L" display="A126298302L" xr:uid="{8FD2442B-7420-43CD-86EA-C6F24A99AFFB}"/>
    <hyperlink ref="AA232" location="A126286638V" display="A126286638V" xr:uid="{CB21D11D-5366-4567-8E5E-6AFDFB10D3E3}"/>
    <hyperlink ref="AB232" location="A126274110X" display="A126274110X" xr:uid="{4805404C-50C8-4DCE-829F-347B43F3CF80}"/>
    <hyperlink ref="AC232" location="A126297438F" display="A126297438F" xr:uid="{07745247-76D1-4F37-A264-B5F1BD950424}"/>
    <hyperlink ref="AD232" location="A126285774V" display="A126285774V" xr:uid="{BDDFF7DE-C049-418E-B8FC-8650FDED3B94}"/>
    <hyperlink ref="G261" location="A126274998A" display="A126274998A" xr:uid="{D229368F-CB94-4578-AA8D-1EECB80A0ED7}"/>
    <hyperlink ref="H261" location="A126298326F" display="A126298326F" xr:uid="{BF945AB3-E216-4E58-9B52-3BA72E18DF4F}"/>
    <hyperlink ref="I261" location="A126286662V" display="A126286662V" xr:uid="{0ABDC251-FD8D-4B27-9D22-9875D8440A79}"/>
    <hyperlink ref="J261" location="A126274134T" display="A126274134T" xr:uid="{BB483153-91F1-4D76-8468-26ECEB6B174C}"/>
    <hyperlink ref="K261" location="A126297462F" display="A126297462F" xr:uid="{18AC1555-4550-419B-BA93-B4A20A0B0ACD}"/>
    <hyperlink ref="L261" location="A126285798L" display="A126285798L" xr:uid="{1FCC2575-3B3B-465C-8371-148261284205}"/>
    <hyperlink ref="M261" location="A126275214K" display="A126275214K" xr:uid="{F2452AE7-3A09-422D-8475-41B68D550EDC}"/>
    <hyperlink ref="N261" location="A126298542X" display="A126298542X" xr:uid="{9814D494-D91C-4BE6-9911-1727D7217755}"/>
    <hyperlink ref="O261" location="A126286878F" display="A126286878F" xr:uid="{19D233A2-EE22-46A5-9D61-7A0FB1B59B4A}"/>
    <hyperlink ref="P261" location="A126275430C" display="A126275430C" xr:uid="{F127A6FA-DDAF-4C4D-85E3-C45E2C90A13C}"/>
    <hyperlink ref="Q261" location="A126298758K" display="A126298758K" xr:uid="{7873FD4B-A0DA-4BF2-9F6D-9928EA7813C7}"/>
    <hyperlink ref="R261" location="A126287094A" display="A126287094A" xr:uid="{F5E09844-44F3-49C4-9934-A26FE61983F3}"/>
    <hyperlink ref="S261" location="A126274350K" display="A126274350K" xr:uid="{C2280DC3-0159-489F-B213-5DA02B7C8166}"/>
    <hyperlink ref="T261" location="A126297678T" display="A126297678T" xr:uid="{ABF0A88F-BCC2-4B42-B44C-0EEFE87751E9}"/>
    <hyperlink ref="U261" location="A126286014W" display="A126286014W" xr:uid="{92272FD1-9ACE-4741-8F1B-5A6A596B3E40}"/>
    <hyperlink ref="V261" location="A126274566W" display="A126274566W" xr:uid="{C8648A51-3B25-462F-BE9A-F38BF5CC7E14}"/>
    <hyperlink ref="W261" location="A126297894K" display="A126297894K" xr:uid="{1E0F698B-9935-4A61-808C-7C31E6C0CBA2}"/>
    <hyperlink ref="X261" location="A126286230R" display="A126286230R" xr:uid="{D7F9EBCC-2B68-47F2-BDB4-C97B022D15CC}"/>
    <hyperlink ref="Y261" location="A126274782R" display="A126274782R" xr:uid="{7995632C-C6D1-45DA-A135-510837637C57}"/>
    <hyperlink ref="Z261" location="A126298110V" display="A126298110V" xr:uid="{75E3A0ED-6446-48EE-8B81-8B87F47B1705}"/>
    <hyperlink ref="AA261" location="A126286446A" display="A126286446A" xr:uid="{0BBE774F-943D-490F-A178-78C6767ABFF4}"/>
    <hyperlink ref="AB261" location="A126273918W" display="A126273918W" xr:uid="{27BE9A0B-F899-433D-AB64-84C35C9625D7}"/>
    <hyperlink ref="AC261" location="A126297246L" display="A126297246L" xr:uid="{FAD8FE92-E6CB-4DFA-A4BA-8243087C39AE}"/>
    <hyperlink ref="AD261" location="A126285582A" display="A126285582A" xr:uid="{8E756C28-4789-491E-89C0-E7C5C2F991C2}"/>
    <hyperlink ref="G274" location="A126275198W" display="A126275198W" xr:uid="{D259625E-5AB2-4D67-9E4A-1BE512B8359F}"/>
    <hyperlink ref="H274" location="A126298526X" display="A126298526X" xr:uid="{31DC38FC-521E-4E3F-9C89-8AC752725D40}"/>
    <hyperlink ref="I274" location="A126286862L" display="A126286862L" xr:uid="{D684C522-1918-4CBA-8AD8-36EFD2BCFD3B}"/>
    <hyperlink ref="J274" location="A126274334K" display="A126274334K" xr:uid="{01839DCF-7601-4881-AF8A-9C5D21B93D30}"/>
    <hyperlink ref="K274" location="A126297662X" display="A126297662X" xr:uid="{E71A0968-E301-4064-A0FE-2A7B64BDA37E}"/>
    <hyperlink ref="L274" location="A126285998F" display="A126285998F" xr:uid="{0C5B7FFF-6799-462E-B6B3-32A4DFDB2D34}"/>
    <hyperlink ref="M274" location="A126275414C" display="A126275414C" xr:uid="{EAD88B2C-00B8-4DBD-B637-72E9BEDDD1E4}"/>
    <hyperlink ref="N274" location="A126298742T" display="A126298742T" xr:uid="{B89C7F15-CE9D-4426-AAFF-27370BA63FC9}"/>
    <hyperlink ref="O274" location="A126287078A" display="A126287078A" xr:uid="{8FCBEC8D-8022-414D-AC02-B9C01B6677C2}"/>
    <hyperlink ref="P274" location="A126275630W" display="A126275630W" xr:uid="{8EAD2D8B-E571-45DE-90DF-E6ED161F2637}"/>
    <hyperlink ref="Q274" location="A126298958C" display="A126298958C" xr:uid="{84E487B7-E6C9-46C6-A870-8C86850EAEB2}"/>
    <hyperlink ref="R274" location="A126287294V" display="A126287294V" xr:uid="{CB79319C-209D-4E01-9CB9-C75184FEFE3B}"/>
    <hyperlink ref="S274" location="A126274550C" display="A126274550C" xr:uid="{EAAC61D1-CAFE-432B-AF28-FD8346EBF529}"/>
    <hyperlink ref="T274" location="A126297878K" display="A126297878K" xr:uid="{62B7173B-2542-4A50-BB52-67A8EE9AD620}"/>
    <hyperlink ref="U274" location="A126286214R" display="A126286214R" xr:uid="{34E5EBA9-4688-43BD-92CD-6062C5D5D19C}"/>
    <hyperlink ref="V274" location="A126274766R" display="A126274766R" xr:uid="{C866982C-772D-41AF-9F01-4696934BBECB}"/>
    <hyperlink ref="W274" location="A126298094F" display="A126298094F" xr:uid="{19706433-008F-48E1-A1FE-95B35B858FF3}"/>
    <hyperlink ref="X274" location="A126286430J" display="A126286430J" xr:uid="{9604FD72-D1A5-4871-98C5-E85C22AF2F5C}"/>
    <hyperlink ref="Y274" location="A126274982J" display="A126274982J" xr:uid="{64124154-1CCC-4C91-B197-28019F28B1D9}"/>
    <hyperlink ref="Z274" location="A126298310L" display="A126298310L" xr:uid="{5142100A-BD18-4C2C-A6F0-B8FB4374AA4A}"/>
    <hyperlink ref="AA274" location="A126286646V" display="A126286646V" xr:uid="{F3582272-2586-46B4-A2FA-8F5618D03A7C}"/>
    <hyperlink ref="AB274" location="A126274118T" display="A126274118T" xr:uid="{72F8DD59-4C1C-4A0F-8671-D9CA13348CDF}"/>
    <hyperlink ref="AC274" location="A126297446F" display="A126297446F" xr:uid="{4228B76C-7E71-4CEB-AD8D-631D95DA023E}"/>
    <hyperlink ref="AD274" location="A126285782V" display="A126285782V" xr:uid="{38EEFA95-CD5D-4D59-99EB-602F2A513B53}"/>
    <hyperlink ref="D199" location="A126273866F" display="A126273866F" xr:uid="{FDDB4BE1-2AF1-4D86-8C3F-E09C578DADCA}"/>
    <hyperlink ref="E199" location="A126297194W" display="A126297194W" xr:uid="{29605992-04A2-48B4-B939-ED238CE73562}"/>
    <hyperlink ref="F199" location="A126285530X" display="A126285530X" xr:uid="{CF86A37E-80F3-4B60-9522-5BBC3C6A960B}"/>
    <hyperlink ref="D205" location="A126273794F" display="A126273794F" xr:uid="{0196D83F-8A0B-45E9-9C02-5494EFA328F6}"/>
    <hyperlink ref="E205" location="A126297122K" display="A126297122K" xr:uid="{7AFE8C50-9B9C-4B04-AFA8-6212022E8FA2}"/>
    <hyperlink ref="F205" location="A126285458T" display="A126285458T" xr:uid="{96F56CBE-DF6A-4CB0-B506-4B171D54B79B}"/>
    <hyperlink ref="D209" location="A126273870W" display="A126273870W" xr:uid="{CA2D4734-3EEC-447C-A79B-0972CAC5BCA4}"/>
    <hyperlink ref="E209" location="A126297198F" display="A126297198F" xr:uid="{D8AD7A63-E02E-4621-A121-CEA39CAE544F}"/>
    <hyperlink ref="F209" location="A126285534J" display="A126285534J" xr:uid="{5CE1B1D0-C4D7-4802-BFFE-91EDC863CD1D}"/>
    <hyperlink ref="D210" location="A126273874F" display="A126273874F" xr:uid="{5C3A0B1D-DFDA-46A3-A382-8EED1BEA0941}"/>
    <hyperlink ref="E210" location="A126297202K" display="A126297202K" xr:uid="{FD51AAF1-A8F4-4179-805D-E64C491CAFF5}"/>
    <hyperlink ref="F210" location="A126285538T" display="A126285538T" xr:uid="{CBCADAE9-0B34-4F1B-9258-8A95277B5601}"/>
    <hyperlink ref="D212" location="A126273798R" display="A126273798R" xr:uid="{9D136602-B373-4724-8203-5DB64AB9ECAF}"/>
    <hyperlink ref="E212" location="A126297126V" display="A126297126V" xr:uid="{49700969-EE74-4B1D-8E77-B7C96AF05218}"/>
    <hyperlink ref="F212" location="A126285462J" display="A126285462J" xr:uid="{B6D2421C-283C-4E16-8FFC-EF95EBFE10FD}"/>
    <hyperlink ref="D213" location="A126273802V" display="A126273802V" xr:uid="{B969593B-3D81-448D-99D1-E94CEEE55D0B}"/>
    <hyperlink ref="E213" location="A126297130K" display="A126297130K" xr:uid="{A54B7950-2F05-4605-A0EC-3AE68E53FB78}"/>
    <hyperlink ref="F213" location="A126285466T" display="A126285466T" xr:uid="{9369717C-DB51-44D0-B6A2-26683380EDD3}"/>
    <hyperlink ref="D215" location="A126273842L" display="A126273842L" xr:uid="{7EFEFB6D-47EC-415B-9F97-4963298EBD45}"/>
    <hyperlink ref="E215" location="A126297170C" display="A126297170C" xr:uid="{09983449-9472-457B-97B1-066644E9451F}"/>
    <hyperlink ref="F215" location="A126285506X" display="A126285506X" xr:uid="{6D22A419-1D21-4296-A96C-0691C78FCBC8}"/>
    <hyperlink ref="D216" location="A126273758W" display="A126273758W" xr:uid="{5E556531-F32C-4A08-9C64-9B6680E2A55B}"/>
    <hyperlink ref="E216" location="A126297086L" display="A126297086L" xr:uid="{A8C57B46-506C-4BBB-9DA0-E390B151452B}"/>
    <hyperlink ref="F216" location="A126285422R" display="A126285422R" xr:uid="{88709979-9238-4220-BCC0-5E7A92434317}"/>
    <hyperlink ref="D217" location="A126273878R" display="A126273878R" xr:uid="{14B59D67-5EBC-4343-A0E9-432B7B0839BF}"/>
    <hyperlink ref="E217" location="A126297206V" display="A126297206V" xr:uid="{F6658769-C0B0-4736-A854-1F2ED2B161F6}"/>
    <hyperlink ref="F217" location="A126285542J" display="A126285542J" xr:uid="{FE4661E4-0DAC-4C39-8E18-7EBE99D43B72}"/>
    <hyperlink ref="D218" location="A126273846W" display="A126273846W" xr:uid="{6F05C999-8AC2-4D9E-87A2-D02A90989417}"/>
    <hyperlink ref="E218" location="A126297174L" display="A126297174L" xr:uid="{29E9A31B-4D8D-4AD7-BF8D-40D76AF781AB}"/>
    <hyperlink ref="F218" location="A126285510R" display="A126285510R" xr:uid="{6AA02046-1B77-44A1-BE20-21BA16C1C8F5}"/>
    <hyperlink ref="D219" location="A126273890F" display="A126273890F" xr:uid="{38CDD813-E730-490C-ACF2-FDBC372E797E}"/>
    <hyperlink ref="E219" location="A126297218C" display="A126297218C" xr:uid="{A91F5D81-B6CC-4D03-B568-11D69A760345}"/>
    <hyperlink ref="F219" location="A126285554T" display="A126285554T" xr:uid="{1565D234-45E0-4232-82DC-C890BA3B1255}"/>
    <hyperlink ref="D220" location="A126273762L" display="A126273762L" xr:uid="{C590AD24-D696-4FE2-9126-314CBF549B6F}"/>
    <hyperlink ref="E220" location="A126297090C" display="A126297090C" xr:uid="{08F69A9B-2613-4221-BA58-42C8371D3EC8}"/>
    <hyperlink ref="F220" location="A126285426X" display="A126285426X" xr:uid="{60E1CA74-E447-402D-B08A-9EF606F8F346}"/>
    <hyperlink ref="D221" location="A126273698F" display="A126273698F" xr:uid="{BB282F2B-A776-4ABA-92D9-4D638ACB8023}"/>
    <hyperlink ref="E221" location="A126297026K" display="A126297026K" xr:uid="{95A5B05A-7D67-44BA-ADDF-2E3CB117ADB9}"/>
    <hyperlink ref="F221" location="A126285362X" display="A126285362X" xr:uid="{0F09597A-88E3-4E3B-82BE-0F99FC739386}"/>
    <hyperlink ref="D222" location="A126273726C" display="A126273726C" xr:uid="{0A9B5648-6993-4F4A-BD0E-39ADB98454A5}"/>
    <hyperlink ref="E222" location="A126297054V" display="A126297054V" xr:uid="{A5EFE085-FEDD-4554-B1F8-C7FD80DD6477}"/>
    <hyperlink ref="F222" location="A126285390J" display="A126285390J" xr:uid="{39461791-0C95-4BED-981D-59DE064354B2}"/>
    <hyperlink ref="D223" location="A126273806C" display="A126273806C" xr:uid="{464816B5-653A-485C-9826-18EA4E2EB1BA}"/>
    <hyperlink ref="E223" location="A126297134V" display="A126297134V" xr:uid="{47EBDCF7-4D75-41C8-B287-C86873A98E15}"/>
    <hyperlink ref="F223" location="A126285470J" display="A126285470J" xr:uid="{698999F5-2E55-4C65-8895-1D46BBA399B7}"/>
    <hyperlink ref="D225" location="A126273730V" display="A126273730V" xr:uid="{FD439058-C0E9-4501-961D-D365A107E57A}"/>
    <hyperlink ref="E225" location="A126297058C" display="A126297058C" xr:uid="{6649E241-570A-49C8-991E-6B0C0E48164D}"/>
    <hyperlink ref="F225" location="A126285394T" display="A126285394T" xr:uid="{32DC6364-D31A-41EA-A0AE-C9CF01914FAC}"/>
    <hyperlink ref="D226" location="A126273810V" display="A126273810V" xr:uid="{68DF3589-48B8-4275-A28A-09166BE4DCBC}"/>
    <hyperlink ref="E226" location="A126297138C" display="A126297138C" xr:uid="{35BDAD50-778D-4806-B0EA-AF5389D30B05}"/>
    <hyperlink ref="F226" location="A126285474T" display="A126285474T" xr:uid="{72AC9DDA-D001-4C8E-A24E-495C3D25E0E4}"/>
    <hyperlink ref="D204" location="A126273814C" display="A126273814C" xr:uid="{5D397BAD-6505-49E3-AF0E-6439805B253E}"/>
    <hyperlink ref="E204" location="A126297142V" display="A126297142V" xr:uid="{B9D74707-E11C-49D9-802A-5CFE0AF2306A}"/>
    <hyperlink ref="F204" location="A126285478A" display="A126285478A" xr:uid="{AFC3AA1E-5BB6-4738-B419-CC9E81F5A52F}"/>
    <hyperlink ref="D200" location="A126273894R" display="A126273894R" xr:uid="{A6F4F69A-4EFD-489D-8032-8477C693BF47}"/>
    <hyperlink ref="E200" location="A126297222V" display="A126297222V" xr:uid="{A58FD639-8A5E-49DC-8E0A-278ED3CA26A7}"/>
    <hyperlink ref="F200" location="A126285558A" display="A126285558A" xr:uid="{02ED2236-74EE-406C-9DB4-6A98B403D0C4}"/>
    <hyperlink ref="D230" location="A126273702K" display="A126273702K" xr:uid="{F2FA4821-EAE7-465E-9184-F7990D7CF131}"/>
    <hyperlink ref="E230" location="A126297030A" display="A126297030A" xr:uid="{6B44CE86-4C10-43C0-B55B-14FD6B46D81D}"/>
    <hyperlink ref="F230" location="A126285366J" display="A126285366J" xr:uid="{34069DD1-74F1-43F8-84DD-3BACF99D91F2}"/>
    <hyperlink ref="D235" location="A126273882F" display="A126273882F" xr:uid="{78992903-F086-4B8D-B968-6AD37CD255FF}"/>
    <hyperlink ref="E235" location="A126297210K" display="A126297210K" xr:uid="{321A822E-8516-44F5-A4E2-C064F31E8643}"/>
    <hyperlink ref="F235" location="A126285546T" display="A126285546T" xr:uid="{B0D68881-CEAA-4D8E-94E1-306B4A9729BA}"/>
    <hyperlink ref="D236" location="A126273886R" display="A126273886R" xr:uid="{6E8822E2-39EF-4CA1-BC45-BCAE1B200521}"/>
    <hyperlink ref="E236" location="A126297214V" display="A126297214V" xr:uid="{0AB12C23-A21F-41E9-B194-1BF1611159D3}"/>
    <hyperlink ref="F236" location="A126285550J" display="A126285550J" xr:uid="{A7F55D25-FB5A-41C3-8F0F-35789CE9C361}"/>
    <hyperlink ref="D237" location="A126273706V" display="A126273706V" xr:uid="{198A7C1A-4B12-4DFD-84D4-944E910EB267}"/>
    <hyperlink ref="E237" location="A126297034K" display="A126297034K" xr:uid="{E868320E-DA69-4C2C-BD3A-05DC69C08B01}"/>
    <hyperlink ref="F237" location="A126285370X" display="A126285370X" xr:uid="{233D9E5D-70D4-4604-B368-53C94981E642}"/>
    <hyperlink ref="D239" location="A126273766W" display="A126273766W" xr:uid="{92CBD941-E4FE-4879-9C73-F3F8088CC2D3}"/>
    <hyperlink ref="E239" location="A126297094L" display="A126297094L" xr:uid="{1A083038-68EF-438E-A4C1-5FE76D8A3F78}"/>
    <hyperlink ref="F239" location="A126285430R" display="A126285430R" xr:uid="{BBA8F4A2-77F2-49FD-9736-2125D0815234}"/>
    <hyperlink ref="D240" location="A126273818L" display="A126273818L" xr:uid="{F5F60521-FF97-4F36-A663-416548A5E9AE}"/>
    <hyperlink ref="E240" location="A126297146C" display="A126297146C" xr:uid="{4F20E854-FDF2-4AC3-9975-4CBE1381DBD0}"/>
    <hyperlink ref="F240" location="A126285482T" display="A126285482T" xr:uid="{37A97153-5056-4742-A545-137A2FCB220B}"/>
    <hyperlink ref="D241" location="A126273898X" display="A126273898X" xr:uid="{37592285-C356-4926-9FBE-9FFDFFA221CC}"/>
    <hyperlink ref="E241" location="A126297226C" display="A126297226C" xr:uid="{27A0EAC1-64B8-49F4-B877-E8661B698008}"/>
    <hyperlink ref="F241" location="A126285562T" display="A126285562T" xr:uid="{615FD5B5-EA6C-484F-A547-FB738BEC7EBC}"/>
    <hyperlink ref="D242" location="A126273710K" display="A126273710K" xr:uid="{72039A3B-D184-49C9-865A-7F74832707E3}"/>
    <hyperlink ref="E242" location="A126297038V" display="A126297038V" xr:uid="{10B722BA-3E41-4D28-BED5-DD03FF15B478}"/>
    <hyperlink ref="F242" location="A126285374J" display="A126285374J" xr:uid="{19B02D3F-7398-48B2-99E5-5E20E7D0A080}"/>
    <hyperlink ref="D243" location="A126273850L" display="A126273850L" xr:uid="{F98251BA-307B-4528-8DE6-DE4CA2BF57E1}"/>
    <hyperlink ref="E243" location="A126297178W" display="A126297178W" xr:uid="{67F30BAE-F088-4D72-8BBB-06C7AB1CAE56}"/>
    <hyperlink ref="F243" location="A126285514X" display="A126285514X" xr:uid="{C7EBE728-8315-4365-8392-BE49A030BF6F}"/>
    <hyperlink ref="D244" location="A126273854W" display="A126273854W" xr:uid="{3A9F59E6-383E-48D7-966B-8DFF16457456}"/>
    <hyperlink ref="E244" location="A126297182L" display="A126297182L" xr:uid="{3F24D77D-ACF4-4D87-9D7C-BF9D0431E3F4}"/>
    <hyperlink ref="F244" location="A126285518J" display="A126285518J" xr:uid="{AC84A79A-FF4C-4EC3-93E7-A4081CA54132}"/>
    <hyperlink ref="D245" location="A126273742C" display="A126273742C" xr:uid="{26EC1CD5-CB6F-4E45-A610-821C5B5FF151}"/>
    <hyperlink ref="E245" location="A126297070V" display="A126297070V" xr:uid="{FEC87CB5-4F74-4B85-9600-38CFFE829B49}"/>
    <hyperlink ref="F245" location="A126285406R" display="A126285406R" xr:uid="{7F6329FE-FC66-4BD0-8134-B4612102E56B}"/>
    <hyperlink ref="D246" location="A126273714V" display="A126273714V" xr:uid="{5D5BE921-E610-41EE-AB6E-FDAA875F0DE2}"/>
    <hyperlink ref="E246" location="A126297042K" display="A126297042K" xr:uid="{D7749A5B-4494-4AB3-9419-1D6F1A3A1BFF}"/>
    <hyperlink ref="F246" location="A126285378T" display="A126285378T" xr:uid="{6A31E9D4-9A05-4D1D-BB98-7D93456464AD}"/>
    <hyperlink ref="D247" location="A126273770L" display="A126273770L" xr:uid="{4D3DF250-C1FB-4805-A557-9C0DF1EC666D}"/>
    <hyperlink ref="E247" location="A126297098W" display="A126297098W" xr:uid="{68B25332-035C-4371-9293-CBFF26B565BE}"/>
    <hyperlink ref="F247" location="A126285434X" display="A126285434X" xr:uid="{155C85E4-2F9C-4A4D-9DCA-058E0A154608}"/>
    <hyperlink ref="D248" location="A126273734C" display="A126273734C" xr:uid="{743B904E-6AAF-4D2B-97F1-507F71CDA45E}"/>
    <hyperlink ref="E248" location="A126297062V" display="A126297062V" xr:uid="{24F4D792-B44C-4C70-971D-A9F60918770D}"/>
    <hyperlink ref="F248" location="A126285398A" display="A126285398A" xr:uid="{2543EB65-0AE6-415A-A8EE-2BE1D02B3760}"/>
    <hyperlink ref="D250" location="A126273774W" display="A126273774W" xr:uid="{BFADD456-1690-4890-A293-F633F13AF2D0}"/>
    <hyperlink ref="E250" location="A126297102A" display="A126297102A" xr:uid="{395242E1-7FB7-4549-B92E-FB4C04660761}"/>
    <hyperlink ref="F250" location="A126285438J" display="A126285438J" xr:uid="{AF463E03-807E-485A-80B0-E6D667B0584E}"/>
    <hyperlink ref="D251" location="A126273746L" display="A126273746L" xr:uid="{41423444-1FC1-4F77-993F-C1EB0D86FCC0}"/>
    <hyperlink ref="E251" location="A126297074C" display="A126297074C" xr:uid="{0F44A73C-55B0-40E1-AA7B-985E4B3392D1}"/>
    <hyperlink ref="F251" location="A126285410F" display="A126285410F" xr:uid="{AED27E0B-F03A-4653-8794-AB718113642D}"/>
    <hyperlink ref="D253" location="A126273778F" display="A126273778F" xr:uid="{CD62533E-0735-46C9-AF23-4405C71A89D4}"/>
    <hyperlink ref="E253" location="A126297106K" display="A126297106K" xr:uid="{7D48A267-DACE-4642-B9CF-D5E05FA52721}"/>
    <hyperlink ref="F253" location="A126285442X" display="A126285442X" xr:uid="{3947F32D-C2B0-42D3-851D-C7184F949626}"/>
    <hyperlink ref="D254" location="A126273822C" display="A126273822C" xr:uid="{57E874C6-6261-423C-BE8E-DA2D10AC3AE2}"/>
    <hyperlink ref="E254" location="A126297150V" display="A126297150V" xr:uid="{498C4523-90F5-4370-9202-CBE806BD5495}"/>
    <hyperlink ref="F254" location="A126285486A" display="A126285486A" xr:uid="{8A7F2EEF-2E6E-414C-B508-EC90AFBFA2C1}"/>
    <hyperlink ref="D256" location="A126273782W" display="A126273782W" xr:uid="{54E702C7-80D6-47F1-A7B4-DA46125F3C24}"/>
    <hyperlink ref="E256" location="A126297110A" display="A126297110A" xr:uid="{AB3B1930-FF78-472B-A1A4-A159FBB16F03}"/>
    <hyperlink ref="F256" location="A126285446J" display="A126285446J" xr:uid="{C368B568-7C42-483F-8143-78BCB69337FD}"/>
    <hyperlink ref="D257" location="A126273750C" display="A126273750C" xr:uid="{8476540F-966D-4058-826C-9E2D888AE81B}"/>
    <hyperlink ref="E257" location="A126297078L" display="A126297078L" xr:uid="{92AD022A-D7F5-480C-9527-618877800F91}"/>
    <hyperlink ref="F257" location="A126285414R" display="A126285414R" xr:uid="{3E2E18AA-846D-4D2E-B852-749314E888AF}"/>
    <hyperlink ref="D258" location="A126273858F" display="A126273858F" xr:uid="{863EA61A-F168-4CD0-BA38-857BB4147781}"/>
    <hyperlink ref="E258" location="A126297186W" display="A126297186W" xr:uid="{389146D9-975F-4EA9-86DD-3F34422D6229}"/>
    <hyperlink ref="F258" location="A126285522X" display="A126285522X" xr:uid="{417108AD-0D6A-4EE9-B443-0B34540F4971}"/>
    <hyperlink ref="D259" location="A126273826L" display="A126273826L" xr:uid="{86509BE0-4B94-4F61-9741-B3BE73E98FE5}"/>
    <hyperlink ref="E259" location="A126297154C" display="A126297154C" xr:uid="{26393679-B73D-4614-A5EE-04DE7CC34633}"/>
    <hyperlink ref="F259" location="A126285490T" display="A126285490T" xr:uid="{8A6F2BE9-AA43-4EEB-B0C2-B654569D05E8}"/>
    <hyperlink ref="D260" location="A126273830C" display="A126273830C" xr:uid="{DB64EB11-E07C-47EE-8F84-7C323A19D608}"/>
    <hyperlink ref="E260" location="A126297158L" display="A126297158L" xr:uid="{1CA83844-1CDC-45AC-8674-E547A2889560}"/>
    <hyperlink ref="F260" location="A126285494A" display="A126285494A" xr:uid="{E0CC02B7-D51E-4DCB-AC04-99BBB4FB1EE6}"/>
    <hyperlink ref="D231" location="A126273902C" display="A126273902C" xr:uid="{E458E251-CC26-47FC-AA41-DB7B41F1D39E}"/>
    <hyperlink ref="E231" location="A126297230V" display="A126297230V" xr:uid="{38AE6190-A08F-43FE-86FF-D8777BA755CE}"/>
    <hyperlink ref="F231" location="A126285566A" display="A126285566A" xr:uid="{9E39D7F6-2640-41B2-9EAF-9D3C9153CFCE}"/>
    <hyperlink ref="D264" location="A126273718C" display="A126273718C" xr:uid="{9D1757D2-59ED-42EB-81D8-4A98EEF95ECB}"/>
    <hyperlink ref="E264" location="A126297046V" display="A126297046V" xr:uid="{2281EFCC-8FFB-4DE5-BEA8-DEEF2B7727A9}"/>
    <hyperlink ref="F264" location="A126285382J" display="A126285382J" xr:uid="{ADDBBAC8-906E-4439-AA49-D61FB30B4B38}"/>
    <hyperlink ref="D265" location="A126273786F" display="A126273786F" xr:uid="{47534B3C-6457-40A9-B462-4487B11333D4}"/>
    <hyperlink ref="E265" location="A126297114K" display="A126297114K" xr:uid="{EAAF45A0-6668-449A-B3AF-080DEE66D96D}"/>
    <hyperlink ref="F265" location="A126285450X" display="A126285450X" xr:uid="{17B85C9A-9C82-40D2-A30E-E9269CC6A4CF}"/>
    <hyperlink ref="D266" location="A126273738L" display="A126273738L" xr:uid="{3275BF04-19CE-43DC-B9E6-2EBC159DE5BF}"/>
    <hyperlink ref="E266" location="A126297066C" display="A126297066C" xr:uid="{4310DC4F-9C33-4210-AC9B-B4EF014417C1}"/>
    <hyperlink ref="F266" location="A126285402F" display="A126285402F" xr:uid="{4560B467-8E57-4A80-8E3F-FFCAA54FBC69}"/>
    <hyperlink ref="D267" location="A126273834L" display="A126273834L" xr:uid="{83FF1ED2-1FFE-4BF4-8FCE-46A8A7095A32}"/>
    <hyperlink ref="E267" location="A126297162C" display="A126297162C" xr:uid="{E806E10C-6B7A-421C-BC13-E09DE09BAE8E}"/>
    <hyperlink ref="F267" location="A126285498K" display="A126285498K" xr:uid="{B916950B-9906-4AA0-8478-9CF221CE8CD7}"/>
    <hyperlink ref="D268" location="A126273838W" display="A126273838W" xr:uid="{426383A8-E66C-4175-8EA7-603014582140}"/>
    <hyperlink ref="E268" location="A126297166L" display="A126297166L" xr:uid="{F3C18FFC-7AD5-4657-A0AD-83A10DECC70B}"/>
    <hyperlink ref="F268" location="A126285502R" display="A126285502R" xr:uid="{16ECD5E2-E8E5-4302-BE8A-6233C81C86ED}"/>
    <hyperlink ref="D269" location="A126273754L" display="A126273754L" xr:uid="{0E252698-BAB4-4A83-9FFC-AC8663A24930}"/>
    <hyperlink ref="E269" location="A126297082C" display="A126297082C" xr:uid="{F4A49504-2FAF-4223-A5BC-5BFABD94B76F}"/>
    <hyperlink ref="F269" location="A126285418X" display="A126285418X" xr:uid="{99CC2C53-95B4-4CA7-99D1-FC797B5C58AC}"/>
    <hyperlink ref="D270" location="A126273722V" display="A126273722V" xr:uid="{E98D8835-4EB1-4B0E-BE44-B093147CEAB3}"/>
    <hyperlink ref="E270" location="A126297050K" display="A126297050K" xr:uid="{51AB76AC-951F-40BB-A02D-8C60B45A0330}"/>
    <hyperlink ref="F270" location="A126285386T" display="A126285386T" xr:uid="{E9BF34D9-4677-41AA-8856-63F8E133A83C}"/>
    <hyperlink ref="D271" location="A126273906L" display="A126273906L" xr:uid="{2C99DF47-3469-41F0-BCAC-4ACEE13E5AC7}"/>
    <hyperlink ref="E271" location="A126297234C" display="A126297234C" xr:uid="{CB228D8D-F930-48C2-8597-66E4DD5B132A}"/>
    <hyperlink ref="F271" location="A126285570T" display="A126285570T" xr:uid="{FAC1C120-5CE9-42B4-8C84-3543F342D413}"/>
    <hyperlink ref="D272" location="A126273790W" display="A126273790W" xr:uid="{1AD4D235-AC07-435B-8570-CE291B2A2DA8}"/>
    <hyperlink ref="E272" location="A126297118V" display="A126297118V" xr:uid="{4FEC4AB0-0304-4776-93F2-12322D358E66}"/>
    <hyperlink ref="F272" location="A126285454J" display="A126285454J" xr:uid="{C3EB9FDA-0195-4E28-B6C5-9ECE79AB447B}"/>
    <hyperlink ref="D273" location="A126273862W" display="A126273862W" xr:uid="{B7393B89-C812-418D-BF34-388AFE57099C}"/>
    <hyperlink ref="E273" location="A126297190L" display="A126297190L" xr:uid="{3A7580E8-97F8-45A7-8D52-50D201A6F777}"/>
    <hyperlink ref="F273" location="A126285526J" display="A126285526J" xr:uid="{5C1D4D39-D3D7-4B82-9716-3F1993320BA9}"/>
    <hyperlink ref="D201" location="A126273910C" display="A126273910C" xr:uid="{BE3D9C68-C1F1-4C48-AFE3-EC2D73588F1E}"/>
    <hyperlink ref="E201" location="A126297238L" display="A126297238L" xr:uid="{1A3779D8-44C7-41CC-ACAC-E13550602D2C}"/>
    <hyperlink ref="F201" location="A126285574A" display="A126285574A" xr:uid="{03C26CF4-CEAB-485A-86EE-10023E73CA8F}"/>
    <hyperlink ref="D206" location="A126273866F" display="A126273866F" xr:uid="{6C5E339F-6B6A-4AA5-92A3-B30D168CCE2A}"/>
    <hyperlink ref="E206" location="A126297194W" display="A126297194W" xr:uid="{A3D3D4C1-40AC-4E47-A3BE-1B89033D8940}"/>
    <hyperlink ref="F206" location="A126285530X" display="A126285530X" xr:uid="{81CE4FDA-F330-4DCC-B912-01B99E6B0EF7}"/>
    <hyperlink ref="D227" location="A126273794F" display="A126273794F" xr:uid="{10D34832-5791-4487-AA43-CBF7F5860FAC}"/>
    <hyperlink ref="E227" location="A126297122K" display="A126297122K" xr:uid="{0E44242D-CC7E-49B3-B702-E6050C0A882A}"/>
    <hyperlink ref="F227" location="A126285458T" display="A126285458T" xr:uid="{AC72B193-084F-48FE-A082-7DF13A7A6D34}"/>
    <hyperlink ref="D232" location="A126273894R" display="A126273894R" xr:uid="{FF3D16C1-7D95-4BAD-8080-3A2CD249BD3E}"/>
    <hyperlink ref="E232" location="A126297222V" display="A126297222V" xr:uid="{CE28AC38-FDD1-48F7-820D-139A52C21A01}"/>
    <hyperlink ref="F232" location="A126285558A" display="A126285558A" xr:uid="{A91A1D9C-BA50-4CE8-B733-31B52D3BA651}"/>
    <hyperlink ref="D261" location="A126273702K" display="A126273702K" xr:uid="{4BE0B339-D66A-4B4C-824E-AF2727EA7630}"/>
    <hyperlink ref="E261" location="A126297030A" display="A126297030A" xr:uid="{2005F942-A3A6-43FD-87A3-3E9AA4351605}"/>
    <hyperlink ref="F261" location="A126285366J" display="A126285366J" xr:uid="{42E0A330-9DA8-4F32-944E-E22B2FE59382}"/>
    <hyperlink ref="D274" location="A126273902C" display="A126273902C" xr:uid="{74363771-7348-4DCB-B5B8-D33B2A0D9E5D}"/>
    <hyperlink ref="E274" location="A126297230V" display="A126297230V" xr:uid="{3C21CF05-E44E-4213-8119-6DC967F6FBEF}"/>
    <hyperlink ref="F274" location="A126285566A" display="A126285566A" xr:uid="{94DDFD3A-2E4F-4A64-A66C-DE9A2D79183A}"/>
  </hyperlinks>
  <pageMargins left="0.74803149606299213" right="0.74803149606299213" top="0.98425196850393704" bottom="0.98425196850393704" header="0.51181102362204722" footer="0.51181102362204722"/>
  <pageSetup paperSize="8" scale="62" fitToHeight="0" orientation="portrait" r:id="rId2"/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M2281"/>
  <sheetViews>
    <sheetView showGridLines="0" workbookViewId="0">
      <pane ySplit="11" topLeftCell="A12" activePane="bottomLeft" state="frozen"/>
      <selection pane="bottomLeft"/>
    </sheetView>
  </sheetViews>
  <sheetFormatPr defaultColWidth="7.7109375" defaultRowHeight="11.25"/>
  <cols>
    <col min="1" max="1" width="17.85546875" style="11" customWidth="1"/>
    <col min="2" max="2" width="19.140625" style="11" customWidth="1"/>
    <col min="3" max="3" width="30.7109375" style="11" customWidth="1"/>
    <col min="4" max="4" width="7.7109375" style="11"/>
    <col min="5" max="5" width="11" style="11" bestFit="1" customWidth="1"/>
    <col min="6" max="11" width="7.7109375" style="11"/>
    <col min="12" max="12" width="9.7109375" style="11" customWidth="1"/>
    <col min="13" max="25" width="7.7109375" style="11"/>
    <col min="26" max="26" width="7.7109375" style="11" customWidth="1"/>
    <col min="27" max="16384" width="7.7109375" style="11"/>
  </cols>
  <sheetData>
    <row r="2" spans="1:13" ht="12.75">
      <c r="B2" s="13" t="s">
        <v>4254</v>
      </c>
      <c r="C2" s="12"/>
      <c r="D2" s="12"/>
      <c r="E2" s="12"/>
      <c r="F2" s="12"/>
      <c r="G2" s="12"/>
      <c r="H2" s="12"/>
      <c r="I2" s="12"/>
      <c r="J2" s="12"/>
      <c r="K2" s="12"/>
      <c r="L2" s="12"/>
      <c r="M2" s="12"/>
    </row>
    <row r="3" spans="1:13"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</row>
    <row r="4" spans="1:13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</row>
    <row r="5" spans="1:13" ht="15.75">
      <c r="B5" s="14" t="s">
        <v>4255</v>
      </c>
    </row>
    <row r="6" spans="1:13" ht="15.75" customHeight="1">
      <c r="B6" s="69" t="s">
        <v>4256</v>
      </c>
      <c r="C6" s="69"/>
      <c r="D6" s="69"/>
      <c r="E6" s="69"/>
      <c r="F6" s="69"/>
      <c r="G6" s="69"/>
      <c r="H6" s="69"/>
      <c r="I6" s="69"/>
      <c r="J6" s="69"/>
      <c r="K6" s="69"/>
      <c r="L6" s="69"/>
    </row>
    <row r="8" spans="1:13" ht="15">
      <c r="D8" s="16" t="s">
        <v>4258</v>
      </c>
    </row>
    <row r="9" spans="1:13" s="17" customFormat="1"/>
    <row r="10" spans="1:13" ht="22.5" customHeight="1">
      <c r="A10" s="18" t="s">
        <v>4259</v>
      </c>
      <c r="B10" s="18"/>
      <c r="C10" s="18"/>
      <c r="D10" s="18" t="s">
        <v>230</v>
      </c>
      <c r="E10" s="18" t="s">
        <v>237</v>
      </c>
      <c r="F10" s="18" t="s">
        <v>234</v>
      </c>
      <c r="G10" s="18" t="s">
        <v>235</v>
      </c>
      <c r="H10" s="18" t="s">
        <v>4260</v>
      </c>
      <c r="I10" s="18" t="s">
        <v>229</v>
      </c>
      <c r="J10" s="18" t="s">
        <v>231</v>
      </c>
      <c r="K10" s="18" t="s">
        <v>4261</v>
      </c>
      <c r="L10" s="18" t="s">
        <v>233</v>
      </c>
    </row>
    <row r="12" spans="1:13">
      <c r="A12" s="11" t="s">
        <v>0</v>
      </c>
      <c r="D12" s="11" t="s">
        <v>239</v>
      </c>
      <c r="E12" s="19" t="s">
        <v>241</v>
      </c>
      <c r="F12" s="10">
        <v>42036</v>
      </c>
      <c r="G12" s="10">
        <v>44593</v>
      </c>
      <c r="H12" s="11">
        <v>8</v>
      </c>
      <c r="I12" s="20" t="s">
        <v>238</v>
      </c>
      <c r="J12" s="11" t="s">
        <v>240</v>
      </c>
      <c r="K12" s="11" t="s">
        <v>4263</v>
      </c>
      <c r="L12" s="11">
        <v>2</v>
      </c>
    </row>
    <row r="13" spans="1:13">
      <c r="A13" s="11" t="s">
        <v>1</v>
      </c>
      <c r="D13" s="11" t="s">
        <v>239</v>
      </c>
      <c r="E13" s="19" t="s">
        <v>242</v>
      </c>
      <c r="F13" s="10">
        <v>42036</v>
      </c>
      <c r="G13" s="10">
        <v>44593</v>
      </c>
      <c r="H13" s="11">
        <v>8</v>
      </c>
      <c r="I13" s="20" t="s">
        <v>238</v>
      </c>
      <c r="J13" s="11" t="s">
        <v>240</v>
      </c>
      <c r="K13" s="11" t="s">
        <v>4263</v>
      </c>
      <c r="L13" s="11">
        <v>2</v>
      </c>
    </row>
    <row r="14" spans="1:13">
      <c r="A14" s="11" t="s">
        <v>2</v>
      </c>
      <c r="D14" s="11" t="s">
        <v>239</v>
      </c>
      <c r="E14" s="19" t="s">
        <v>243</v>
      </c>
      <c r="F14" s="10">
        <v>42036</v>
      </c>
      <c r="G14" s="10">
        <v>44593</v>
      </c>
      <c r="H14" s="11">
        <v>8</v>
      </c>
      <c r="I14" s="20" t="s">
        <v>238</v>
      </c>
      <c r="J14" s="11" t="s">
        <v>240</v>
      </c>
      <c r="K14" s="11" t="s">
        <v>4263</v>
      </c>
      <c r="L14" s="11">
        <v>2</v>
      </c>
    </row>
    <row r="15" spans="1:13">
      <c r="A15" s="11" t="s">
        <v>3</v>
      </c>
      <c r="D15" s="11" t="s">
        <v>239</v>
      </c>
      <c r="E15" s="19" t="s">
        <v>244</v>
      </c>
      <c r="F15" s="10">
        <v>42036</v>
      </c>
      <c r="G15" s="10">
        <v>44593</v>
      </c>
      <c r="H15" s="11">
        <v>8</v>
      </c>
      <c r="I15" s="20" t="s">
        <v>238</v>
      </c>
      <c r="J15" s="11" t="s">
        <v>240</v>
      </c>
      <c r="K15" s="11" t="s">
        <v>4263</v>
      </c>
      <c r="L15" s="11">
        <v>2</v>
      </c>
    </row>
    <row r="16" spans="1:13">
      <c r="A16" s="11" t="s">
        <v>4</v>
      </c>
      <c r="D16" s="11" t="s">
        <v>239</v>
      </c>
      <c r="E16" s="19" t="s">
        <v>245</v>
      </c>
      <c r="F16" s="10">
        <v>42036</v>
      </c>
      <c r="G16" s="10">
        <v>44593</v>
      </c>
      <c r="H16" s="11">
        <v>8</v>
      </c>
      <c r="I16" s="20" t="s">
        <v>238</v>
      </c>
      <c r="J16" s="11" t="s">
        <v>240</v>
      </c>
      <c r="K16" s="11" t="s">
        <v>4263</v>
      </c>
      <c r="L16" s="11">
        <v>2</v>
      </c>
    </row>
    <row r="17" spans="1:12">
      <c r="A17" s="11" t="s">
        <v>5</v>
      </c>
      <c r="D17" s="11" t="s">
        <v>239</v>
      </c>
      <c r="E17" s="19" t="s">
        <v>246</v>
      </c>
      <c r="F17" s="10">
        <v>42036</v>
      </c>
      <c r="G17" s="10">
        <v>44593</v>
      </c>
      <c r="H17" s="11">
        <v>8</v>
      </c>
      <c r="I17" s="20" t="s">
        <v>238</v>
      </c>
      <c r="J17" s="11" t="s">
        <v>240</v>
      </c>
      <c r="K17" s="11" t="s">
        <v>4263</v>
      </c>
      <c r="L17" s="11">
        <v>2</v>
      </c>
    </row>
    <row r="18" spans="1:12">
      <c r="A18" s="11" t="s">
        <v>6</v>
      </c>
      <c r="D18" s="11" t="s">
        <v>239</v>
      </c>
      <c r="E18" s="19" t="s">
        <v>247</v>
      </c>
      <c r="F18" s="10">
        <v>42036</v>
      </c>
      <c r="G18" s="10">
        <v>44593</v>
      </c>
      <c r="H18" s="11">
        <v>8</v>
      </c>
      <c r="I18" s="20" t="s">
        <v>238</v>
      </c>
      <c r="J18" s="11" t="s">
        <v>240</v>
      </c>
      <c r="K18" s="11" t="s">
        <v>4263</v>
      </c>
      <c r="L18" s="11">
        <v>2</v>
      </c>
    </row>
    <row r="19" spans="1:12">
      <c r="A19" s="11" t="s">
        <v>7</v>
      </c>
      <c r="D19" s="11" t="s">
        <v>239</v>
      </c>
      <c r="E19" s="19" t="s">
        <v>248</v>
      </c>
      <c r="F19" s="10">
        <v>42036</v>
      </c>
      <c r="G19" s="10">
        <v>44593</v>
      </c>
      <c r="H19" s="11">
        <v>8</v>
      </c>
      <c r="I19" s="20" t="s">
        <v>238</v>
      </c>
      <c r="J19" s="11" t="s">
        <v>240</v>
      </c>
      <c r="K19" s="11" t="s">
        <v>4263</v>
      </c>
      <c r="L19" s="11">
        <v>2</v>
      </c>
    </row>
    <row r="20" spans="1:12">
      <c r="A20" s="11" t="s">
        <v>8</v>
      </c>
      <c r="D20" s="11" t="s">
        <v>239</v>
      </c>
      <c r="E20" s="19" t="s">
        <v>249</v>
      </c>
      <c r="F20" s="10">
        <v>42036</v>
      </c>
      <c r="G20" s="10">
        <v>44593</v>
      </c>
      <c r="H20" s="11">
        <v>8</v>
      </c>
      <c r="I20" s="20" t="s">
        <v>238</v>
      </c>
      <c r="J20" s="11" t="s">
        <v>240</v>
      </c>
      <c r="K20" s="11" t="s">
        <v>4263</v>
      </c>
      <c r="L20" s="11">
        <v>2</v>
      </c>
    </row>
    <row r="21" spans="1:12">
      <c r="A21" s="11" t="s">
        <v>9</v>
      </c>
      <c r="D21" s="11" t="s">
        <v>239</v>
      </c>
      <c r="E21" s="19" t="s">
        <v>250</v>
      </c>
      <c r="F21" s="10">
        <v>42036</v>
      </c>
      <c r="G21" s="10">
        <v>44593</v>
      </c>
      <c r="H21" s="11">
        <v>8</v>
      </c>
      <c r="I21" s="20" t="s">
        <v>238</v>
      </c>
      <c r="J21" s="11" t="s">
        <v>240</v>
      </c>
      <c r="K21" s="11" t="s">
        <v>4263</v>
      </c>
      <c r="L21" s="11">
        <v>2</v>
      </c>
    </row>
    <row r="22" spans="1:12">
      <c r="A22" s="11" t="s">
        <v>10</v>
      </c>
      <c r="D22" s="11" t="s">
        <v>239</v>
      </c>
      <c r="E22" s="19" t="s">
        <v>251</v>
      </c>
      <c r="F22" s="10">
        <v>42036</v>
      </c>
      <c r="G22" s="10">
        <v>44593</v>
      </c>
      <c r="H22" s="11">
        <v>8</v>
      </c>
      <c r="I22" s="20" t="s">
        <v>238</v>
      </c>
      <c r="J22" s="11" t="s">
        <v>240</v>
      </c>
      <c r="K22" s="11" t="s">
        <v>4263</v>
      </c>
      <c r="L22" s="11">
        <v>2</v>
      </c>
    </row>
    <row r="23" spans="1:12">
      <c r="A23" s="11" t="s">
        <v>11</v>
      </c>
      <c r="D23" s="11" t="s">
        <v>239</v>
      </c>
      <c r="E23" s="19" t="s">
        <v>252</v>
      </c>
      <c r="F23" s="10">
        <v>42036</v>
      </c>
      <c r="G23" s="10">
        <v>44593</v>
      </c>
      <c r="H23" s="11">
        <v>8</v>
      </c>
      <c r="I23" s="20" t="s">
        <v>238</v>
      </c>
      <c r="J23" s="11" t="s">
        <v>240</v>
      </c>
      <c r="K23" s="11" t="s">
        <v>4263</v>
      </c>
      <c r="L23" s="11">
        <v>2</v>
      </c>
    </row>
    <row r="24" spans="1:12">
      <c r="A24" s="11" t="s">
        <v>12</v>
      </c>
      <c r="D24" s="11" t="s">
        <v>239</v>
      </c>
      <c r="E24" s="19" t="s">
        <v>253</v>
      </c>
      <c r="F24" s="10">
        <v>42036</v>
      </c>
      <c r="G24" s="10">
        <v>44593</v>
      </c>
      <c r="H24" s="11">
        <v>8</v>
      </c>
      <c r="I24" s="20" t="s">
        <v>238</v>
      </c>
      <c r="J24" s="11" t="s">
        <v>240</v>
      </c>
      <c r="K24" s="11" t="s">
        <v>4263</v>
      </c>
      <c r="L24" s="11">
        <v>2</v>
      </c>
    </row>
    <row r="25" spans="1:12">
      <c r="A25" s="11" t="s">
        <v>13</v>
      </c>
      <c r="D25" s="11" t="s">
        <v>239</v>
      </c>
      <c r="E25" s="19" t="s">
        <v>254</v>
      </c>
      <c r="F25" s="10">
        <v>42036</v>
      </c>
      <c r="G25" s="10">
        <v>44593</v>
      </c>
      <c r="H25" s="11">
        <v>8</v>
      </c>
      <c r="I25" s="20" t="s">
        <v>238</v>
      </c>
      <c r="J25" s="11" t="s">
        <v>240</v>
      </c>
      <c r="K25" s="11" t="s">
        <v>4263</v>
      </c>
      <c r="L25" s="11">
        <v>2</v>
      </c>
    </row>
    <row r="26" spans="1:12">
      <c r="A26" s="11" t="s">
        <v>14</v>
      </c>
      <c r="D26" s="11" t="s">
        <v>239</v>
      </c>
      <c r="E26" s="19" t="s">
        <v>255</v>
      </c>
      <c r="F26" s="10">
        <v>42036</v>
      </c>
      <c r="G26" s="10">
        <v>44593</v>
      </c>
      <c r="H26" s="11">
        <v>8</v>
      </c>
      <c r="I26" s="20" t="s">
        <v>238</v>
      </c>
      <c r="J26" s="11" t="s">
        <v>240</v>
      </c>
      <c r="K26" s="11" t="s">
        <v>4263</v>
      </c>
      <c r="L26" s="11">
        <v>2</v>
      </c>
    </row>
    <row r="27" spans="1:12">
      <c r="A27" s="11" t="s">
        <v>15</v>
      </c>
      <c r="D27" s="11" t="s">
        <v>239</v>
      </c>
      <c r="E27" s="19" t="s">
        <v>256</v>
      </c>
      <c r="F27" s="10">
        <v>42036</v>
      </c>
      <c r="G27" s="10">
        <v>44593</v>
      </c>
      <c r="H27" s="11">
        <v>8</v>
      </c>
      <c r="I27" s="20" t="s">
        <v>238</v>
      </c>
      <c r="J27" s="11" t="s">
        <v>240</v>
      </c>
      <c r="K27" s="11" t="s">
        <v>4263</v>
      </c>
      <c r="L27" s="11">
        <v>2</v>
      </c>
    </row>
    <row r="28" spans="1:12">
      <c r="A28" s="11" t="s">
        <v>16</v>
      </c>
      <c r="D28" s="11" t="s">
        <v>239</v>
      </c>
      <c r="E28" s="19" t="s">
        <v>257</v>
      </c>
      <c r="F28" s="10">
        <v>42036</v>
      </c>
      <c r="G28" s="10">
        <v>44593</v>
      </c>
      <c r="H28" s="11">
        <v>8</v>
      </c>
      <c r="I28" s="20" t="s">
        <v>238</v>
      </c>
      <c r="J28" s="11" t="s">
        <v>240</v>
      </c>
      <c r="K28" s="11" t="s">
        <v>4263</v>
      </c>
      <c r="L28" s="11">
        <v>2</v>
      </c>
    </row>
    <row r="29" spans="1:12">
      <c r="A29" s="11" t="s">
        <v>17</v>
      </c>
      <c r="D29" s="11" t="s">
        <v>239</v>
      </c>
      <c r="E29" s="19" t="s">
        <v>258</v>
      </c>
      <c r="F29" s="10">
        <v>42036</v>
      </c>
      <c r="G29" s="10">
        <v>44593</v>
      </c>
      <c r="H29" s="11">
        <v>8</v>
      </c>
      <c r="I29" s="20" t="s">
        <v>238</v>
      </c>
      <c r="J29" s="11" t="s">
        <v>240</v>
      </c>
      <c r="K29" s="11" t="s">
        <v>4263</v>
      </c>
      <c r="L29" s="11">
        <v>2</v>
      </c>
    </row>
    <row r="30" spans="1:12">
      <c r="A30" s="11" t="s">
        <v>18</v>
      </c>
      <c r="D30" s="11" t="s">
        <v>239</v>
      </c>
      <c r="E30" s="19" t="s">
        <v>259</v>
      </c>
      <c r="F30" s="10">
        <v>42036</v>
      </c>
      <c r="G30" s="10">
        <v>44593</v>
      </c>
      <c r="H30" s="11">
        <v>8</v>
      </c>
      <c r="I30" s="20" t="s">
        <v>238</v>
      </c>
      <c r="J30" s="11" t="s">
        <v>240</v>
      </c>
      <c r="K30" s="11" t="s">
        <v>4263</v>
      </c>
      <c r="L30" s="11">
        <v>2</v>
      </c>
    </row>
    <row r="31" spans="1:12">
      <c r="A31" s="11" t="s">
        <v>19</v>
      </c>
      <c r="D31" s="11" t="s">
        <v>239</v>
      </c>
      <c r="E31" s="19" t="s">
        <v>260</v>
      </c>
      <c r="F31" s="10">
        <v>42036</v>
      </c>
      <c r="G31" s="10">
        <v>44593</v>
      </c>
      <c r="H31" s="11">
        <v>8</v>
      </c>
      <c r="I31" s="20" t="s">
        <v>238</v>
      </c>
      <c r="J31" s="11" t="s">
        <v>240</v>
      </c>
      <c r="K31" s="11" t="s">
        <v>4263</v>
      </c>
      <c r="L31" s="11">
        <v>2</v>
      </c>
    </row>
    <row r="32" spans="1:12">
      <c r="A32" s="11" t="s">
        <v>20</v>
      </c>
      <c r="D32" s="11" t="s">
        <v>239</v>
      </c>
      <c r="E32" s="19" t="s">
        <v>261</v>
      </c>
      <c r="F32" s="10">
        <v>42036</v>
      </c>
      <c r="G32" s="10">
        <v>44593</v>
      </c>
      <c r="H32" s="11">
        <v>8</v>
      </c>
      <c r="I32" s="20" t="s">
        <v>238</v>
      </c>
      <c r="J32" s="11" t="s">
        <v>240</v>
      </c>
      <c r="K32" s="11" t="s">
        <v>4263</v>
      </c>
      <c r="L32" s="11">
        <v>2</v>
      </c>
    </row>
    <row r="33" spans="1:12">
      <c r="A33" s="11" t="s">
        <v>21</v>
      </c>
      <c r="D33" s="11" t="s">
        <v>239</v>
      </c>
      <c r="E33" s="19" t="s">
        <v>262</v>
      </c>
      <c r="F33" s="10">
        <v>42036</v>
      </c>
      <c r="G33" s="10">
        <v>44593</v>
      </c>
      <c r="H33" s="11">
        <v>8</v>
      </c>
      <c r="I33" s="20" t="s">
        <v>238</v>
      </c>
      <c r="J33" s="11" t="s">
        <v>240</v>
      </c>
      <c r="K33" s="11" t="s">
        <v>4263</v>
      </c>
      <c r="L33" s="11">
        <v>2</v>
      </c>
    </row>
    <row r="34" spans="1:12">
      <c r="A34" s="11" t="s">
        <v>22</v>
      </c>
      <c r="D34" s="11" t="s">
        <v>239</v>
      </c>
      <c r="E34" s="19" t="s">
        <v>263</v>
      </c>
      <c r="F34" s="10">
        <v>42036</v>
      </c>
      <c r="G34" s="10">
        <v>44593</v>
      </c>
      <c r="H34" s="11">
        <v>8</v>
      </c>
      <c r="I34" s="20" t="s">
        <v>238</v>
      </c>
      <c r="J34" s="11" t="s">
        <v>240</v>
      </c>
      <c r="K34" s="11" t="s">
        <v>4263</v>
      </c>
      <c r="L34" s="11">
        <v>2</v>
      </c>
    </row>
    <row r="35" spans="1:12">
      <c r="A35" s="11" t="s">
        <v>23</v>
      </c>
      <c r="D35" s="11" t="s">
        <v>239</v>
      </c>
      <c r="E35" s="19" t="s">
        <v>264</v>
      </c>
      <c r="F35" s="10">
        <v>42036</v>
      </c>
      <c r="G35" s="10">
        <v>44593</v>
      </c>
      <c r="H35" s="11">
        <v>8</v>
      </c>
      <c r="I35" s="20" t="s">
        <v>238</v>
      </c>
      <c r="J35" s="11" t="s">
        <v>240</v>
      </c>
      <c r="K35" s="11" t="s">
        <v>4263</v>
      </c>
      <c r="L35" s="11">
        <v>2</v>
      </c>
    </row>
    <row r="36" spans="1:12">
      <c r="A36" s="11" t="s">
        <v>24</v>
      </c>
      <c r="D36" s="11" t="s">
        <v>239</v>
      </c>
      <c r="E36" s="19" t="s">
        <v>265</v>
      </c>
      <c r="F36" s="10">
        <v>42036</v>
      </c>
      <c r="G36" s="10">
        <v>44593</v>
      </c>
      <c r="H36" s="11">
        <v>8</v>
      </c>
      <c r="I36" s="20" t="s">
        <v>238</v>
      </c>
      <c r="J36" s="11" t="s">
        <v>240</v>
      </c>
      <c r="K36" s="11" t="s">
        <v>4263</v>
      </c>
      <c r="L36" s="11">
        <v>2</v>
      </c>
    </row>
    <row r="37" spans="1:12">
      <c r="A37" s="11" t="s">
        <v>25</v>
      </c>
      <c r="D37" s="11" t="s">
        <v>239</v>
      </c>
      <c r="E37" s="19" t="s">
        <v>266</v>
      </c>
      <c r="F37" s="10">
        <v>42036</v>
      </c>
      <c r="G37" s="10">
        <v>44593</v>
      </c>
      <c r="H37" s="11">
        <v>8</v>
      </c>
      <c r="I37" s="20" t="s">
        <v>238</v>
      </c>
      <c r="J37" s="11" t="s">
        <v>240</v>
      </c>
      <c r="K37" s="11" t="s">
        <v>4263</v>
      </c>
      <c r="L37" s="11">
        <v>2</v>
      </c>
    </row>
    <row r="38" spans="1:12">
      <c r="A38" s="11" t="s">
        <v>26</v>
      </c>
      <c r="D38" s="11" t="s">
        <v>239</v>
      </c>
      <c r="E38" s="19" t="s">
        <v>267</v>
      </c>
      <c r="F38" s="10">
        <v>42036</v>
      </c>
      <c r="G38" s="10">
        <v>44593</v>
      </c>
      <c r="H38" s="11">
        <v>8</v>
      </c>
      <c r="I38" s="20" t="s">
        <v>238</v>
      </c>
      <c r="J38" s="11" t="s">
        <v>240</v>
      </c>
      <c r="K38" s="11" t="s">
        <v>4263</v>
      </c>
      <c r="L38" s="11">
        <v>2</v>
      </c>
    </row>
    <row r="39" spans="1:12">
      <c r="A39" s="11" t="s">
        <v>27</v>
      </c>
      <c r="D39" s="11" t="s">
        <v>239</v>
      </c>
      <c r="E39" s="19" t="s">
        <v>268</v>
      </c>
      <c r="F39" s="10">
        <v>42036</v>
      </c>
      <c r="G39" s="10">
        <v>44593</v>
      </c>
      <c r="H39" s="11">
        <v>8</v>
      </c>
      <c r="I39" s="20" t="s">
        <v>238</v>
      </c>
      <c r="J39" s="11" t="s">
        <v>240</v>
      </c>
      <c r="K39" s="11" t="s">
        <v>4263</v>
      </c>
      <c r="L39" s="11">
        <v>2</v>
      </c>
    </row>
    <row r="40" spans="1:12">
      <c r="A40" s="11" t="s">
        <v>28</v>
      </c>
      <c r="D40" s="11" t="s">
        <v>239</v>
      </c>
      <c r="E40" s="19" t="s">
        <v>269</v>
      </c>
      <c r="F40" s="10">
        <v>42036</v>
      </c>
      <c r="G40" s="10">
        <v>44593</v>
      </c>
      <c r="H40" s="11">
        <v>8</v>
      </c>
      <c r="I40" s="20" t="s">
        <v>238</v>
      </c>
      <c r="J40" s="11" t="s">
        <v>240</v>
      </c>
      <c r="K40" s="11" t="s">
        <v>4263</v>
      </c>
      <c r="L40" s="11">
        <v>2</v>
      </c>
    </row>
    <row r="41" spans="1:12">
      <c r="A41" s="11" t="s">
        <v>29</v>
      </c>
      <c r="D41" s="11" t="s">
        <v>239</v>
      </c>
      <c r="E41" s="19" t="s">
        <v>270</v>
      </c>
      <c r="F41" s="10">
        <v>42036</v>
      </c>
      <c r="G41" s="10">
        <v>44593</v>
      </c>
      <c r="H41" s="11">
        <v>8</v>
      </c>
      <c r="I41" s="20" t="s">
        <v>238</v>
      </c>
      <c r="J41" s="11" t="s">
        <v>240</v>
      </c>
      <c r="K41" s="11" t="s">
        <v>4263</v>
      </c>
      <c r="L41" s="11">
        <v>2</v>
      </c>
    </row>
    <row r="42" spans="1:12">
      <c r="A42" s="11" t="s">
        <v>30</v>
      </c>
      <c r="D42" s="11" t="s">
        <v>239</v>
      </c>
      <c r="E42" s="19" t="s">
        <v>271</v>
      </c>
      <c r="F42" s="10">
        <v>42036</v>
      </c>
      <c r="G42" s="10">
        <v>44593</v>
      </c>
      <c r="H42" s="11">
        <v>8</v>
      </c>
      <c r="I42" s="20" t="s">
        <v>238</v>
      </c>
      <c r="J42" s="11" t="s">
        <v>240</v>
      </c>
      <c r="K42" s="11" t="s">
        <v>4263</v>
      </c>
      <c r="L42" s="11">
        <v>2</v>
      </c>
    </row>
    <row r="43" spans="1:12">
      <c r="A43" s="11" t="s">
        <v>31</v>
      </c>
      <c r="D43" s="11" t="s">
        <v>239</v>
      </c>
      <c r="E43" s="19" t="s">
        <v>272</v>
      </c>
      <c r="F43" s="10">
        <v>42036</v>
      </c>
      <c r="G43" s="10">
        <v>44593</v>
      </c>
      <c r="H43" s="11">
        <v>8</v>
      </c>
      <c r="I43" s="20" t="s">
        <v>238</v>
      </c>
      <c r="J43" s="11" t="s">
        <v>240</v>
      </c>
      <c r="K43" s="11" t="s">
        <v>4263</v>
      </c>
      <c r="L43" s="11">
        <v>2</v>
      </c>
    </row>
    <row r="44" spans="1:12">
      <c r="A44" s="11" t="s">
        <v>32</v>
      </c>
      <c r="D44" s="11" t="s">
        <v>239</v>
      </c>
      <c r="E44" s="19" t="s">
        <v>273</v>
      </c>
      <c r="F44" s="10">
        <v>42036</v>
      </c>
      <c r="G44" s="10">
        <v>44593</v>
      </c>
      <c r="H44" s="11">
        <v>8</v>
      </c>
      <c r="I44" s="20" t="s">
        <v>238</v>
      </c>
      <c r="J44" s="11" t="s">
        <v>240</v>
      </c>
      <c r="K44" s="11" t="s">
        <v>4263</v>
      </c>
      <c r="L44" s="11">
        <v>2</v>
      </c>
    </row>
    <row r="45" spans="1:12">
      <c r="A45" s="11" t="s">
        <v>33</v>
      </c>
      <c r="D45" s="11" t="s">
        <v>239</v>
      </c>
      <c r="E45" s="19" t="s">
        <v>274</v>
      </c>
      <c r="F45" s="10">
        <v>42036</v>
      </c>
      <c r="G45" s="10">
        <v>44593</v>
      </c>
      <c r="H45" s="11">
        <v>8</v>
      </c>
      <c r="I45" s="20" t="s">
        <v>238</v>
      </c>
      <c r="J45" s="11" t="s">
        <v>240</v>
      </c>
      <c r="K45" s="11" t="s">
        <v>4263</v>
      </c>
      <c r="L45" s="11">
        <v>2</v>
      </c>
    </row>
    <row r="46" spans="1:12">
      <c r="A46" s="11" t="s">
        <v>34</v>
      </c>
      <c r="D46" s="11" t="s">
        <v>239</v>
      </c>
      <c r="E46" s="19" t="s">
        <v>275</v>
      </c>
      <c r="F46" s="10">
        <v>42036</v>
      </c>
      <c r="G46" s="10">
        <v>44593</v>
      </c>
      <c r="H46" s="11">
        <v>8</v>
      </c>
      <c r="I46" s="20" t="s">
        <v>238</v>
      </c>
      <c r="J46" s="11" t="s">
        <v>240</v>
      </c>
      <c r="K46" s="11" t="s">
        <v>4263</v>
      </c>
      <c r="L46" s="11">
        <v>2</v>
      </c>
    </row>
    <row r="47" spans="1:12">
      <c r="A47" s="11" t="s">
        <v>35</v>
      </c>
      <c r="D47" s="11" t="s">
        <v>239</v>
      </c>
      <c r="E47" s="19" t="s">
        <v>276</v>
      </c>
      <c r="F47" s="10">
        <v>42036</v>
      </c>
      <c r="G47" s="10">
        <v>44593</v>
      </c>
      <c r="H47" s="11">
        <v>8</v>
      </c>
      <c r="I47" s="20" t="s">
        <v>238</v>
      </c>
      <c r="J47" s="11" t="s">
        <v>240</v>
      </c>
      <c r="K47" s="11" t="s">
        <v>4263</v>
      </c>
      <c r="L47" s="11">
        <v>2</v>
      </c>
    </row>
    <row r="48" spans="1:12">
      <c r="A48" s="11" t="s">
        <v>36</v>
      </c>
      <c r="D48" s="11" t="s">
        <v>239</v>
      </c>
      <c r="E48" s="19" t="s">
        <v>277</v>
      </c>
      <c r="F48" s="10">
        <v>42036</v>
      </c>
      <c r="G48" s="10">
        <v>44593</v>
      </c>
      <c r="H48" s="11">
        <v>8</v>
      </c>
      <c r="I48" s="20" t="s">
        <v>238</v>
      </c>
      <c r="J48" s="11" t="s">
        <v>240</v>
      </c>
      <c r="K48" s="11" t="s">
        <v>4263</v>
      </c>
      <c r="L48" s="11">
        <v>2</v>
      </c>
    </row>
    <row r="49" spans="1:12">
      <c r="A49" s="11" t="s">
        <v>37</v>
      </c>
      <c r="D49" s="11" t="s">
        <v>239</v>
      </c>
      <c r="E49" s="19" t="s">
        <v>278</v>
      </c>
      <c r="F49" s="10">
        <v>42036</v>
      </c>
      <c r="G49" s="10">
        <v>44593</v>
      </c>
      <c r="H49" s="11">
        <v>8</v>
      </c>
      <c r="I49" s="20" t="s">
        <v>238</v>
      </c>
      <c r="J49" s="11" t="s">
        <v>240</v>
      </c>
      <c r="K49" s="11" t="s">
        <v>4263</v>
      </c>
      <c r="L49" s="11">
        <v>2</v>
      </c>
    </row>
    <row r="50" spans="1:12">
      <c r="A50" s="11" t="s">
        <v>38</v>
      </c>
      <c r="D50" s="11" t="s">
        <v>239</v>
      </c>
      <c r="E50" s="19" t="s">
        <v>279</v>
      </c>
      <c r="F50" s="10">
        <v>42036</v>
      </c>
      <c r="G50" s="10">
        <v>44593</v>
      </c>
      <c r="H50" s="11">
        <v>8</v>
      </c>
      <c r="I50" s="20" t="s">
        <v>238</v>
      </c>
      <c r="J50" s="11" t="s">
        <v>240</v>
      </c>
      <c r="K50" s="11" t="s">
        <v>4263</v>
      </c>
      <c r="L50" s="11">
        <v>2</v>
      </c>
    </row>
    <row r="51" spans="1:12">
      <c r="A51" s="11" t="s">
        <v>39</v>
      </c>
      <c r="D51" s="11" t="s">
        <v>239</v>
      </c>
      <c r="E51" s="19" t="s">
        <v>280</v>
      </c>
      <c r="F51" s="10">
        <v>42036</v>
      </c>
      <c r="G51" s="10">
        <v>44593</v>
      </c>
      <c r="H51" s="11">
        <v>8</v>
      </c>
      <c r="I51" s="20" t="s">
        <v>238</v>
      </c>
      <c r="J51" s="11" t="s">
        <v>240</v>
      </c>
      <c r="K51" s="11" t="s">
        <v>4263</v>
      </c>
      <c r="L51" s="11">
        <v>2</v>
      </c>
    </row>
    <row r="52" spans="1:12">
      <c r="A52" s="11" t="s">
        <v>40</v>
      </c>
      <c r="D52" s="11" t="s">
        <v>239</v>
      </c>
      <c r="E52" s="19" t="s">
        <v>281</v>
      </c>
      <c r="F52" s="10">
        <v>42036</v>
      </c>
      <c r="G52" s="10">
        <v>44593</v>
      </c>
      <c r="H52" s="11">
        <v>8</v>
      </c>
      <c r="I52" s="20" t="s">
        <v>238</v>
      </c>
      <c r="J52" s="11" t="s">
        <v>240</v>
      </c>
      <c r="K52" s="11" t="s">
        <v>4263</v>
      </c>
      <c r="L52" s="11">
        <v>2</v>
      </c>
    </row>
    <row r="53" spans="1:12">
      <c r="A53" s="11" t="s">
        <v>41</v>
      </c>
      <c r="D53" s="11" t="s">
        <v>239</v>
      </c>
      <c r="E53" s="19" t="s">
        <v>282</v>
      </c>
      <c r="F53" s="10">
        <v>42036</v>
      </c>
      <c r="G53" s="10">
        <v>44593</v>
      </c>
      <c r="H53" s="11">
        <v>8</v>
      </c>
      <c r="I53" s="20" t="s">
        <v>238</v>
      </c>
      <c r="J53" s="11" t="s">
        <v>240</v>
      </c>
      <c r="K53" s="11" t="s">
        <v>4263</v>
      </c>
      <c r="L53" s="11">
        <v>2</v>
      </c>
    </row>
    <row r="54" spans="1:12">
      <c r="A54" s="11" t="s">
        <v>42</v>
      </c>
      <c r="D54" s="11" t="s">
        <v>239</v>
      </c>
      <c r="E54" s="19" t="s">
        <v>283</v>
      </c>
      <c r="F54" s="10">
        <v>42036</v>
      </c>
      <c r="G54" s="10">
        <v>44593</v>
      </c>
      <c r="H54" s="11">
        <v>8</v>
      </c>
      <c r="I54" s="20" t="s">
        <v>238</v>
      </c>
      <c r="J54" s="11" t="s">
        <v>240</v>
      </c>
      <c r="K54" s="11" t="s">
        <v>4263</v>
      </c>
      <c r="L54" s="11">
        <v>2</v>
      </c>
    </row>
    <row r="55" spans="1:12">
      <c r="A55" s="11" t="s">
        <v>43</v>
      </c>
      <c r="D55" s="11" t="s">
        <v>239</v>
      </c>
      <c r="E55" s="19" t="s">
        <v>284</v>
      </c>
      <c r="F55" s="10">
        <v>42036</v>
      </c>
      <c r="G55" s="10">
        <v>44593</v>
      </c>
      <c r="H55" s="11">
        <v>8</v>
      </c>
      <c r="I55" s="20" t="s">
        <v>238</v>
      </c>
      <c r="J55" s="11" t="s">
        <v>240</v>
      </c>
      <c r="K55" s="11" t="s">
        <v>4263</v>
      </c>
      <c r="L55" s="11">
        <v>2</v>
      </c>
    </row>
    <row r="56" spans="1:12">
      <c r="A56" s="11" t="s">
        <v>44</v>
      </c>
      <c r="D56" s="11" t="s">
        <v>239</v>
      </c>
      <c r="E56" s="19" t="s">
        <v>285</v>
      </c>
      <c r="F56" s="10">
        <v>42036</v>
      </c>
      <c r="G56" s="10">
        <v>44593</v>
      </c>
      <c r="H56" s="11">
        <v>8</v>
      </c>
      <c r="I56" s="20" t="s">
        <v>238</v>
      </c>
      <c r="J56" s="11" t="s">
        <v>240</v>
      </c>
      <c r="K56" s="11" t="s">
        <v>4263</v>
      </c>
      <c r="L56" s="11">
        <v>2</v>
      </c>
    </row>
    <row r="57" spans="1:12">
      <c r="A57" s="11" t="s">
        <v>45</v>
      </c>
      <c r="D57" s="11" t="s">
        <v>239</v>
      </c>
      <c r="E57" s="19" t="s">
        <v>286</v>
      </c>
      <c r="F57" s="10">
        <v>42036</v>
      </c>
      <c r="G57" s="10">
        <v>44593</v>
      </c>
      <c r="H57" s="11">
        <v>8</v>
      </c>
      <c r="I57" s="20" t="s">
        <v>238</v>
      </c>
      <c r="J57" s="11" t="s">
        <v>240</v>
      </c>
      <c r="K57" s="11" t="s">
        <v>4263</v>
      </c>
      <c r="L57" s="11">
        <v>2</v>
      </c>
    </row>
    <row r="58" spans="1:12">
      <c r="A58" s="11" t="s">
        <v>46</v>
      </c>
      <c r="D58" s="11" t="s">
        <v>239</v>
      </c>
      <c r="E58" s="19" t="s">
        <v>287</v>
      </c>
      <c r="F58" s="10">
        <v>42036</v>
      </c>
      <c r="G58" s="10">
        <v>44593</v>
      </c>
      <c r="H58" s="11">
        <v>8</v>
      </c>
      <c r="I58" s="20" t="s">
        <v>238</v>
      </c>
      <c r="J58" s="11" t="s">
        <v>240</v>
      </c>
      <c r="K58" s="11" t="s">
        <v>4263</v>
      </c>
      <c r="L58" s="11">
        <v>2</v>
      </c>
    </row>
    <row r="59" spans="1:12">
      <c r="A59" s="11" t="s">
        <v>47</v>
      </c>
      <c r="D59" s="11" t="s">
        <v>239</v>
      </c>
      <c r="E59" s="19" t="s">
        <v>288</v>
      </c>
      <c r="F59" s="10">
        <v>42036</v>
      </c>
      <c r="G59" s="10">
        <v>44593</v>
      </c>
      <c r="H59" s="11">
        <v>8</v>
      </c>
      <c r="I59" s="20" t="s">
        <v>238</v>
      </c>
      <c r="J59" s="11" t="s">
        <v>240</v>
      </c>
      <c r="K59" s="11" t="s">
        <v>4263</v>
      </c>
      <c r="L59" s="11">
        <v>2</v>
      </c>
    </row>
    <row r="60" spans="1:12">
      <c r="A60" s="11" t="s">
        <v>48</v>
      </c>
      <c r="D60" s="11" t="s">
        <v>239</v>
      </c>
      <c r="E60" s="19" t="s">
        <v>289</v>
      </c>
      <c r="F60" s="10">
        <v>42036</v>
      </c>
      <c r="G60" s="10">
        <v>44593</v>
      </c>
      <c r="H60" s="11">
        <v>8</v>
      </c>
      <c r="I60" s="20" t="s">
        <v>238</v>
      </c>
      <c r="J60" s="11" t="s">
        <v>240</v>
      </c>
      <c r="K60" s="11" t="s">
        <v>4263</v>
      </c>
      <c r="L60" s="11">
        <v>2</v>
      </c>
    </row>
    <row r="61" spans="1:12">
      <c r="A61" s="11" t="s">
        <v>49</v>
      </c>
      <c r="D61" s="11" t="s">
        <v>239</v>
      </c>
      <c r="E61" s="19" t="s">
        <v>290</v>
      </c>
      <c r="F61" s="10">
        <v>42036</v>
      </c>
      <c r="G61" s="10">
        <v>44593</v>
      </c>
      <c r="H61" s="11">
        <v>8</v>
      </c>
      <c r="I61" s="20" t="s">
        <v>238</v>
      </c>
      <c r="J61" s="11" t="s">
        <v>240</v>
      </c>
      <c r="K61" s="11" t="s">
        <v>4263</v>
      </c>
      <c r="L61" s="11">
        <v>2</v>
      </c>
    </row>
    <row r="62" spans="1:12">
      <c r="A62" s="11" t="s">
        <v>50</v>
      </c>
      <c r="D62" s="11" t="s">
        <v>239</v>
      </c>
      <c r="E62" s="19" t="s">
        <v>291</v>
      </c>
      <c r="F62" s="10">
        <v>42036</v>
      </c>
      <c r="G62" s="10">
        <v>44593</v>
      </c>
      <c r="H62" s="11">
        <v>8</v>
      </c>
      <c r="I62" s="20" t="s">
        <v>238</v>
      </c>
      <c r="J62" s="11" t="s">
        <v>240</v>
      </c>
      <c r="K62" s="11" t="s">
        <v>4263</v>
      </c>
      <c r="L62" s="11">
        <v>2</v>
      </c>
    </row>
    <row r="63" spans="1:12">
      <c r="A63" s="11" t="s">
        <v>51</v>
      </c>
      <c r="D63" s="11" t="s">
        <v>239</v>
      </c>
      <c r="E63" s="19" t="s">
        <v>292</v>
      </c>
      <c r="F63" s="10">
        <v>42036</v>
      </c>
      <c r="G63" s="10">
        <v>44593</v>
      </c>
      <c r="H63" s="11">
        <v>8</v>
      </c>
      <c r="I63" s="20" t="s">
        <v>238</v>
      </c>
      <c r="J63" s="11" t="s">
        <v>240</v>
      </c>
      <c r="K63" s="11" t="s">
        <v>4263</v>
      </c>
      <c r="L63" s="11">
        <v>2</v>
      </c>
    </row>
    <row r="64" spans="1:12">
      <c r="A64" s="11" t="s">
        <v>52</v>
      </c>
      <c r="D64" s="11" t="s">
        <v>239</v>
      </c>
      <c r="E64" s="19" t="s">
        <v>293</v>
      </c>
      <c r="F64" s="10">
        <v>42036</v>
      </c>
      <c r="G64" s="10">
        <v>44593</v>
      </c>
      <c r="H64" s="11">
        <v>8</v>
      </c>
      <c r="I64" s="20" t="s">
        <v>238</v>
      </c>
      <c r="J64" s="11" t="s">
        <v>240</v>
      </c>
      <c r="K64" s="11" t="s">
        <v>4263</v>
      </c>
      <c r="L64" s="11">
        <v>2</v>
      </c>
    </row>
    <row r="65" spans="1:12">
      <c r="A65" s="11" t="s">
        <v>53</v>
      </c>
      <c r="D65" s="11" t="s">
        <v>239</v>
      </c>
      <c r="E65" s="19" t="s">
        <v>294</v>
      </c>
      <c r="F65" s="10">
        <v>42036</v>
      </c>
      <c r="G65" s="10">
        <v>44593</v>
      </c>
      <c r="H65" s="11">
        <v>8</v>
      </c>
      <c r="I65" s="20" t="s">
        <v>238</v>
      </c>
      <c r="J65" s="11" t="s">
        <v>240</v>
      </c>
      <c r="K65" s="11" t="s">
        <v>4263</v>
      </c>
      <c r="L65" s="11">
        <v>2</v>
      </c>
    </row>
    <row r="66" spans="1:12">
      <c r="A66" s="11" t="s">
        <v>54</v>
      </c>
      <c r="D66" s="11" t="s">
        <v>239</v>
      </c>
      <c r="E66" s="19" t="s">
        <v>295</v>
      </c>
      <c r="F66" s="10">
        <v>42036</v>
      </c>
      <c r="G66" s="10">
        <v>44593</v>
      </c>
      <c r="H66" s="11">
        <v>8</v>
      </c>
      <c r="I66" s="20" t="s">
        <v>238</v>
      </c>
      <c r="J66" s="11" t="s">
        <v>240</v>
      </c>
      <c r="K66" s="11" t="s">
        <v>4263</v>
      </c>
      <c r="L66" s="11">
        <v>2</v>
      </c>
    </row>
    <row r="67" spans="1:12">
      <c r="A67" s="11" t="s">
        <v>55</v>
      </c>
      <c r="D67" s="11" t="s">
        <v>239</v>
      </c>
      <c r="E67" s="19" t="s">
        <v>296</v>
      </c>
      <c r="F67" s="10">
        <v>42036</v>
      </c>
      <c r="G67" s="10">
        <v>44593</v>
      </c>
      <c r="H67" s="11">
        <v>8</v>
      </c>
      <c r="I67" s="20" t="s">
        <v>238</v>
      </c>
      <c r="J67" s="11" t="s">
        <v>240</v>
      </c>
      <c r="K67" s="11" t="s">
        <v>4263</v>
      </c>
      <c r="L67" s="11">
        <v>2</v>
      </c>
    </row>
    <row r="68" spans="1:12">
      <c r="A68" s="11" t="s">
        <v>56</v>
      </c>
      <c r="D68" s="11" t="s">
        <v>239</v>
      </c>
      <c r="E68" s="19" t="s">
        <v>297</v>
      </c>
      <c r="F68" s="10">
        <v>42036</v>
      </c>
      <c r="G68" s="10">
        <v>44593</v>
      </c>
      <c r="H68" s="11">
        <v>8</v>
      </c>
      <c r="I68" s="20" t="s">
        <v>238</v>
      </c>
      <c r="J68" s="11" t="s">
        <v>240</v>
      </c>
      <c r="K68" s="11" t="s">
        <v>4263</v>
      </c>
      <c r="L68" s="11">
        <v>2</v>
      </c>
    </row>
    <row r="69" spans="1:12">
      <c r="A69" s="11" t="s">
        <v>57</v>
      </c>
      <c r="D69" s="11" t="s">
        <v>239</v>
      </c>
      <c r="E69" s="19" t="s">
        <v>298</v>
      </c>
      <c r="F69" s="10">
        <v>42036</v>
      </c>
      <c r="G69" s="10">
        <v>44593</v>
      </c>
      <c r="H69" s="11">
        <v>8</v>
      </c>
      <c r="I69" s="20" t="s">
        <v>238</v>
      </c>
      <c r="J69" s="11" t="s">
        <v>240</v>
      </c>
      <c r="K69" s="11" t="s">
        <v>4263</v>
      </c>
      <c r="L69" s="11">
        <v>2</v>
      </c>
    </row>
    <row r="70" spans="1:12">
      <c r="A70" s="11" t="s">
        <v>58</v>
      </c>
      <c r="D70" s="11" t="s">
        <v>239</v>
      </c>
      <c r="E70" s="19" t="s">
        <v>299</v>
      </c>
      <c r="F70" s="10">
        <v>42036</v>
      </c>
      <c r="G70" s="10">
        <v>44593</v>
      </c>
      <c r="H70" s="11">
        <v>8</v>
      </c>
      <c r="I70" s="20" t="s">
        <v>238</v>
      </c>
      <c r="J70" s="11" t="s">
        <v>240</v>
      </c>
      <c r="K70" s="11" t="s">
        <v>4263</v>
      </c>
      <c r="L70" s="11">
        <v>2</v>
      </c>
    </row>
    <row r="71" spans="1:12">
      <c r="A71" s="11" t="s">
        <v>59</v>
      </c>
      <c r="D71" s="11" t="s">
        <v>239</v>
      </c>
      <c r="E71" s="19" t="s">
        <v>300</v>
      </c>
      <c r="F71" s="10">
        <v>42036</v>
      </c>
      <c r="G71" s="10">
        <v>44593</v>
      </c>
      <c r="H71" s="11">
        <v>8</v>
      </c>
      <c r="I71" s="20" t="s">
        <v>238</v>
      </c>
      <c r="J71" s="11" t="s">
        <v>240</v>
      </c>
      <c r="K71" s="11" t="s">
        <v>4263</v>
      </c>
      <c r="L71" s="11">
        <v>2</v>
      </c>
    </row>
    <row r="72" spans="1:12">
      <c r="A72" s="11" t="s">
        <v>60</v>
      </c>
      <c r="D72" s="11" t="s">
        <v>239</v>
      </c>
      <c r="E72" s="19" t="s">
        <v>301</v>
      </c>
      <c r="F72" s="10">
        <v>42036</v>
      </c>
      <c r="G72" s="10">
        <v>44593</v>
      </c>
      <c r="H72" s="11">
        <v>8</v>
      </c>
      <c r="I72" s="20" t="s">
        <v>238</v>
      </c>
      <c r="J72" s="11" t="s">
        <v>240</v>
      </c>
      <c r="K72" s="11" t="s">
        <v>4263</v>
      </c>
      <c r="L72" s="11">
        <v>2</v>
      </c>
    </row>
    <row r="73" spans="1:12">
      <c r="A73" s="11" t="s">
        <v>61</v>
      </c>
      <c r="D73" s="11" t="s">
        <v>239</v>
      </c>
      <c r="E73" s="19" t="s">
        <v>302</v>
      </c>
      <c r="F73" s="10">
        <v>42036</v>
      </c>
      <c r="G73" s="10">
        <v>44593</v>
      </c>
      <c r="H73" s="11">
        <v>8</v>
      </c>
      <c r="I73" s="20" t="s">
        <v>238</v>
      </c>
      <c r="J73" s="11" t="s">
        <v>240</v>
      </c>
      <c r="K73" s="11" t="s">
        <v>4263</v>
      </c>
      <c r="L73" s="11">
        <v>2</v>
      </c>
    </row>
    <row r="74" spans="1:12">
      <c r="A74" s="11" t="s">
        <v>62</v>
      </c>
      <c r="D74" s="11" t="s">
        <v>239</v>
      </c>
      <c r="E74" s="19" t="s">
        <v>303</v>
      </c>
      <c r="F74" s="10">
        <v>42036</v>
      </c>
      <c r="G74" s="10">
        <v>44593</v>
      </c>
      <c r="H74" s="11">
        <v>8</v>
      </c>
      <c r="I74" s="20" t="s">
        <v>238</v>
      </c>
      <c r="J74" s="11" t="s">
        <v>240</v>
      </c>
      <c r="K74" s="11" t="s">
        <v>4263</v>
      </c>
      <c r="L74" s="11">
        <v>2</v>
      </c>
    </row>
    <row r="75" spans="1:12">
      <c r="A75" s="11" t="s">
        <v>63</v>
      </c>
      <c r="D75" s="11" t="s">
        <v>239</v>
      </c>
      <c r="E75" s="19" t="s">
        <v>304</v>
      </c>
      <c r="F75" s="10">
        <v>42036</v>
      </c>
      <c r="G75" s="10">
        <v>44593</v>
      </c>
      <c r="H75" s="11">
        <v>8</v>
      </c>
      <c r="I75" s="20" t="s">
        <v>238</v>
      </c>
      <c r="J75" s="11" t="s">
        <v>240</v>
      </c>
      <c r="K75" s="11" t="s">
        <v>4263</v>
      </c>
      <c r="L75" s="11">
        <v>2</v>
      </c>
    </row>
    <row r="76" spans="1:12">
      <c r="A76" s="11" t="s">
        <v>64</v>
      </c>
      <c r="D76" s="11" t="s">
        <v>239</v>
      </c>
      <c r="E76" s="19" t="s">
        <v>305</v>
      </c>
      <c r="F76" s="10">
        <v>42036</v>
      </c>
      <c r="G76" s="10">
        <v>44593</v>
      </c>
      <c r="H76" s="11">
        <v>8</v>
      </c>
      <c r="I76" s="20" t="s">
        <v>238</v>
      </c>
      <c r="J76" s="11" t="s">
        <v>240</v>
      </c>
      <c r="K76" s="11" t="s">
        <v>4263</v>
      </c>
      <c r="L76" s="11">
        <v>2</v>
      </c>
    </row>
    <row r="77" spans="1:12">
      <c r="A77" s="11" t="s">
        <v>65</v>
      </c>
      <c r="D77" s="11" t="s">
        <v>239</v>
      </c>
      <c r="E77" s="19" t="s">
        <v>306</v>
      </c>
      <c r="F77" s="10">
        <v>42036</v>
      </c>
      <c r="G77" s="10">
        <v>44593</v>
      </c>
      <c r="H77" s="11">
        <v>8</v>
      </c>
      <c r="I77" s="20" t="s">
        <v>238</v>
      </c>
      <c r="J77" s="11" t="s">
        <v>240</v>
      </c>
      <c r="K77" s="11" t="s">
        <v>4263</v>
      </c>
      <c r="L77" s="11">
        <v>2</v>
      </c>
    </row>
    <row r="78" spans="1:12">
      <c r="A78" s="11" t="s">
        <v>66</v>
      </c>
      <c r="D78" s="11" t="s">
        <v>239</v>
      </c>
      <c r="E78" s="19" t="s">
        <v>307</v>
      </c>
      <c r="F78" s="10">
        <v>42036</v>
      </c>
      <c r="G78" s="10">
        <v>44593</v>
      </c>
      <c r="H78" s="11">
        <v>8</v>
      </c>
      <c r="I78" s="20" t="s">
        <v>238</v>
      </c>
      <c r="J78" s="11" t="s">
        <v>240</v>
      </c>
      <c r="K78" s="11" t="s">
        <v>4263</v>
      </c>
      <c r="L78" s="11">
        <v>2</v>
      </c>
    </row>
    <row r="79" spans="1:12">
      <c r="A79" s="11" t="s">
        <v>67</v>
      </c>
      <c r="D79" s="11" t="s">
        <v>239</v>
      </c>
      <c r="E79" s="19" t="s">
        <v>308</v>
      </c>
      <c r="F79" s="10">
        <v>42036</v>
      </c>
      <c r="G79" s="10">
        <v>44593</v>
      </c>
      <c r="H79" s="11">
        <v>8</v>
      </c>
      <c r="I79" s="20" t="s">
        <v>238</v>
      </c>
      <c r="J79" s="11" t="s">
        <v>240</v>
      </c>
      <c r="K79" s="11" t="s">
        <v>4263</v>
      </c>
      <c r="L79" s="11">
        <v>2</v>
      </c>
    </row>
    <row r="80" spans="1:12">
      <c r="A80" s="11" t="s">
        <v>68</v>
      </c>
      <c r="D80" s="11" t="s">
        <v>239</v>
      </c>
      <c r="E80" s="19" t="s">
        <v>309</v>
      </c>
      <c r="F80" s="10">
        <v>42036</v>
      </c>
      <c r="G80" s="10">
        <v>44593</v>
      </c>
      <c r="H80" s="11">
        <v>8</v>
      </c>
      <c r="I80" s="20" t="s">
        <v>238</v>
      </c>
      <c r="J80" s="11" t="s">
        <v>240</v>
      </c>
      <c r="K80" s="11" t="s">
        <v>4263</v>
      </c>
      <c r="L80" s="11">
        <v>2</v>
      </c>
    </row>
    <row r="81" spans="1:12">
      <c r="A81" s="11" t="s">
        <v>69</v>
      </c>
      <c r="D81" s="11" t="s">
        <v>239</v>
      </c>
      <c r="E81" s="19" t="s">
        <v>310</v>
      </c>
      <c r="F81" s="10">
        <v>42036</v>
      </c>
      <c r="G81" s="10">
        <v>44593</v>
      </c>
      <c r="H81" s="11">
        <v>8</v>
      </c>
      <c r="I81" s="20" t="s">
        <v>238</v>
      </c>
      <c r="J81" s="11" t="s">
        <v>240</v>
      </c>
      <c r="K81" s="11" t="s">
        <v>4263</v>
      </c>
      <c r="L81" s="11">
        <v>2</v>
      </c>
    </row>
    <row r="82" spans="1:12">
      <c r="A82" s="11" t="s">
        <v>70</v>
      </c>
      <c r="D82" s="11" t="s">
        <v>239</v>
      </c>
      <c r="E82" s="19" t="s">
        <v>311</v>
      </c>
      <c r="F82" s="10">
        <v>42036</v>
      </c>
      <c r="G82" s="10">
        <v>44593</v>
      </c>
      <c r="H82" s="11">
        <v>8</v>
      </c>
      <c r="I82" s="20" t="s">
        <v>238</v>
      </c>
      <c r="J82" s="11" t="s">
        <v>240</v>
      </c>
      <c r="K82" s="11" t="s">
        <v>4263</v>
      </c>
      <c r="L82" s="11">
        <v>2</v>
      </c>
    </row>
    <row r="83" spans="1:12">
      <c r="A83" s="11" t="s">
        <v>71</v>
      </c>
      <c r="D83" s="11" t="s">
        <v>239</v>
      </c>
      <c r="E83" s="19" t="s">
        <v>312</v>
      </c>
      <c r="F83" s="10">
        <v>42036</v>
      </c>
      <c r="G83" s="10">
        <v>44593</v>
      </c>
      <c r="H83" s="11">
        <v>8</v>
      </c>
      <c r="I83" s="20" t="s">
        <v>238</v>
      </c>
      <c r="J83" s="11" t="s">
        <v>240</v>
      </c>
      <c r="K83" s="11" t="s">
        <v>4263</v>
      </c>
      <c r="L83" s="11">
        <v>2</v>
      </c>
    </row>
    <row r="84" spans="1:12">
      <c r="A84" s="11" t="s">
        <v>72</v>
      </c>
      <c r="D84" s="11" t="s">
        <v>239</v>
      </c>
      <c r="E84" s="19" t="s">
        <v>313</v>
      </c>
      <c r="F84" s="10">
        <v>42036</v>
      </c>
      <c r="G84" s="10">
        <v>44593</v>
      </c>
      <c r="H84" s="11">
        <v>8</v>
      </c>
      <c r="I84" s="20" t="s">
        <v>238</v>
      </c>
      <c r="J84" s="11" t="s">
        <v>240</v>
      </c>
      <c r="K84" s="11" t="s">
        <v>4263</v>
      </c>
      <c r="L84" s="11">
        <v>2</v>
      </c>
    </row>
    <row r="85" spans="1:12">
      <c r="A85" s="11" t="s">
        <v>73</v>
      </c>
      <c r="D85" s="11" t="s">
        <v>239</v>
      </c>
      <c r="E85" s="19" t="s">
        <v>314</v>
      </c>
      <c r="F85" s="10">
        <v>42036</v>
      </c>
      <c r="G85" s="10">
        <v>44593</v>
      </c>
      <c r="H85" s="11">
        <v>8</v>
      </c>
      <c r="I85" s="20" t="s">
        <v>238</v>
      </c>
      <c r="J85" s="11" t="s">
        <v>240</v>
      </c>
      <c r="K85" s="11" t="s">
        <v>4263</v>
      </c>
      <c r="L85" s="11">
        <v>2</v>
      </c>
    </row>
    <row r="86" spans="1:12">
      <c r="A86" s="11" t="s">
        <v>74</v>
      </c>
      <c r="D86" s="11" t="s">
        <v>239</v>
      </c>
      <c r="E86" s="19" t="s">
        <v>315</v>
      </c>
      <c r="F86" s="10">
        <v>42036</v>
      </c>
      <c r="G86" s="10">
        <v>44593</v>
      </c>
      <c r="H86" s="11">
        <v>8</v>
      </c>
      <c r="I86" s="20" t="s">
        <v>238</v>
      </c>
      <c r="J86" s="11" t="s">
        <v>240</v>
      </c>
      <c r="K86" s="11" t="s">
        <v>4263</v>
      </c>
      <c r="L86" s="11">
        <v>2</v>
      </c>
    </row>
    <row r="87" spans="1:12">
      <c r="A87" s="11" t="s">
        <v>75</v>
      </c>
      <c r="D87" s="11" t="s">
        <v>239</v>
      </c>
      <c r="E87" s="19" t="s">
        <v>316</v>
      </c>
      <c r="F87" s="10">
        <v>42036</v>
      </c>
      <c r="G87" s="10">
        <v>44593</v>
      </c>
      <c r="H87" s="11">
        <v>8</v>
      </c>
      <c r="I87" s="20" t="s">
        <v>238</v>
      </c>
      <c r="J87" s="11" t="s">
        <v>240</v>
      </c>
      <c r="K87" s="11" t="s">
        <v>4263</v>
      </c>
      <c r="L87" s="11">
        <v>2</v>
      </c>
    </row>
    <row r="88" spans="1:12">
      <c r="A88" s="11" t="s">
        <v>76</v>
      </c>
      <c r="D88" s="11" t="s">
        <v>239</v>
      </c>
      <c r="E88" s="19" t="s">
        <v>317</v>
      </c>
      <c r="F88" s="10">
        <v>42036</v>
      </c>
      <c r="G88" s="10">
        <v>44593</v>
      </c>
      <c r="H88" s="11">
        <v>8</v>
      </c>
      <c r="I88" s="20" t="s">
        <v>238</v>
      </c>
      <c r="J88" s="11" t="s">
        <v>240</v>
      </c>
      <c r="K88" s="11" t="s">
        <v>4263</v>
      </c>
      <c r="L88" s="11">
        <v>2</v>
      </c>
    </row>
    <row r="89" spans="1:12">
      <c r="A89" s="11" t="s">
        <v>77</v>
      </c>
      <c r="D89" s="11" t="s">
        <v>239</v>
      </c>
      <c r="E89" s="19" t="s">
        <v>318</v>
      </c>
      <c r="F89" s="10">
        <v>42036</v>
      </c>
      <c r="G89" s="10">
        <v>44593</v>
      </c>
      <c r="H89" s="11">
        <v>8</v>
      </c>
      <c r="I89" s="20" t="s">
        <v>238</v>
      </c>
      <c r="J89" s="11" t="s">
        <v>240</v>
      </c>
      <c r="K89" s="11" t="s">
        <v>4263</v>
      </c>
      <c r="L89" s="11">
        <v>2</v>
      </c>
    </row>
    <row r="90" spans="1:12">
      <c r="A90" s="11" t="s">
        <v>78</v>
      </c>
      <c r="D90" s="11" t="s">
        <v>239</v>
      </c>
      <c r="E90" s="19" t="s">
        <v>319</v>
      </c>
      <c r="F90" s="10">
        <v>42036</v>
      </c>
      <c r="G90" s="10">
        <v>44593</v>
      </c>
      <c r="H90" s="11">
        <v>8</v>
      </c>
      <c r="I90" s="20" t="s">
        <v>238</v>
      </c>
      <c r="J90" s="11" t="s">
        <v>240</v>
      </c>
      <c r="K90" s="11" t="s">
        <v>4263</v>
      </c>
      <c r="L90" s="11">
        <v>2</v>
      </c>
    </row>
    <row r="91" spans="1:12">
      <c r="A91" s="11" t="s">
        <v>79</v>
      </c>
      <c r="D91" s="11" t="s">
        <v>239</v>
      </c>
      <c r="E91" s="19" t="s">
        <v>320</v>
      </c>
      <c r="F91" s="10">
        <v>42036</v>
      </c>
      <c r="G91" s="10">
        <v>44593</v>
      </c>
      <c r="H91" s="11">
        <v>8</v>
      </c>
      <c r="I91" s="20" t="s">
        <v>238</v>
      </c>
      <c r="J91" s="11" t="s">
        <v>240</v>
      </c>
      <c r="K91" s="11" t="s">
        <v>4263</v>
      </c>
      <c r="L91" s="11">
        <v>2</v>
      </c>
    </row>
    <row r="92" spans="1:12">
      <c r="A92" s="11" t="s">
        <v>80</v>
      </c>
      <c r="D92" s="11" t="s">
        <v>239</v>
      </c>
      <c r="E92" s="19" t="s">
        <v>321</v>
      </c>
      <c r="F92" s="10">
        <v>42036</v>
      </c>
      <c r="G92" s="10">
        <v>44593</v>
      </c>
      <c r="H92" s="11">
        <v>8</v>
      </c>
      <c r="I92" s="20" t="s">
        <v>238</v>
      </c>
      <c r="J92" s="11" t="s">
        <v>240</v>
      </c>
      <c r="K92" s="11" t="s">
        <v>4263</v>
      </c>
      <c r="L92" s="11">
        <v>2</v>
      </c>
    </row>
    <row r="93" spans="1:12">
      <c r="A93" s="11" t="s">
        <v>81</v>
      </c>
      <c r="D93" s="11" t="s">
        <v>239</v>
      </c>
      <c r="E93" s="19" t="s">
        <v>322</v>
      </c>
      <c r="F93" s="10">
        <v>42036</v>
      </c>
      <c r="G93" s="10">
        <v>44593</v>
      </c>
      <c r="H93" s="11">
        <v>8</v>
      </c>
      <c r="I93" s="20" t="s">
        <v>238</v>
      </c>
      <c r="J93" s="11" t="s">
        <v>240</v>
      </c>
      <c r="K93" s="11" t="s">
        <v>4263</v>
      </c>
      <c r="L93" s="11">
        <v>2</v>
      </c>
    </row>
    <row r="94" spans="1:12">
      <c r="A94" s="11" t="s">
        <v>82</v>
      </c>
      <c r="D94" s="11" t="s">
        <v>239</v>
      </c>
      <c r="E94" s="19" t="s">
        <v>323</v>
      </c>
      <c r="F94" s="10">
        <v>42036</v>
      </c>
      <c r="G94" s="10">
        <v>44593</v>
      </c>
      <c r="H94" s="11">
        <v>8</v>
      </c>
      <c r="I94" s="20" t="s">
        <v>238</v>
      </c>
      <c r="J94" s="11" t="s">
        <v>240</v>
      </c>
      <c r="K94" s="11" t="s">
        <v>4263</v>
      </c>
      <c r="L94" s="11">
        <v>2</v>
      </c>
    </row>
    <row r="95" spans="1:12">
      <c r="A95" s="11" t="s">
        <v>83</v>
      </c>
      <c r="D95" s="11" t="s">
        <v>239</v>
      </c>
      <c r="E95" s="19" t="s">
        <v>324</v>
      </c>
      <c r="F95" s="10">
        <v>42036</v>
      </c>
      <c r="G95" s="10">
        <v>44593</v>
      </c>
      <c r="H95" s="11">
        <v>8</v>
      </c>
      <c r="I95" s="20" t="s">
        <v>238</v>
      </c>
      <c r="J95" s="11" t="s">
        <v>240</v>
      </c>
      <c r="K95" s="11" t="s">
        <v>4263</v>
      </c>
      <c r="L95" s="11">
        <v>2</v>
      </c>
    </row>
    <row r="96" spans="1:12">
      <c r="A96" s="11" t="s">
        <v>84</v>
      </c>
      <c r="D96" s="11" t="s">
        <v>239</v>
      </c>
      <c r="E96" s="19" t="s">
        <v>325</v>
      </c>
      <c r="F96" s="10">
        <v>42036</v>
      </c>
      <c r="G96" s="10">
        <v>44593</v>
      </c>
      <c r="H96" s="11">
        <v>8</v>
      </c>
      <c r="I96" s="20" t="s">
        <v>238</v>
      </c>
      <c r="J96" s="11" t="s">
        <v>240</v>
      </c>
      <c r="K96" s="11" t="s">
        <v>4263</v>
      </c>
      <c r="L96" s="11">
        <v>2</v>
      </c>
    </row>
    <row r="97" spans="1:12">
      <c r="A97" s="11" t="s">
        <v>85</v>
      </c>
      <c r="D97" s="11" t="s">
        <v>239</v>
      </c>
      <c r="E97" s="19" t="s">
        <v>326</v>
      </c>
      <c r="F97" s="10">
        <v>42036</v>
      </c>
      <c r="G97" s="10">
        <v>44593</v>
      </c>
      <c r="H97" s="11">
        <v>8</v>
      </c>
      <c r="I97" s="20" t="s">
        <v>238</v>
      </c>
      <c r="J97" s="11" t="s">
        <v>240</v>
      </c>
      <c r="K97" s="11" t="s">
        <v>4263</v>
      </c>
      <c r="L97" s="11">
        <v>2</v>
      </c>
    </row>
    <row r="98" spans="1:12">
      <c r="A98" s="11" t="s">
        <v>86</v>
      </c>
      <c r="D98" s="11" t="s">
        <v>239</v>
      </c>
      <c r="E98" s="19" t="s">
        <v>327</v>
      </c>
      <c r="F98" s="10">
        <v>42036</v>
      </c>
      <c r="G98" s="10">
        <v>44593</v>
      </c>
      <c r="H98" s="11">
        <v>8</v>
      </c>
      <c r="I98" s="20" t="s">
        <v>238</v>
      </c>
      <c r="J98" s="11" t="s">
        <v>240</v>
      </c>
      <c r="K98" s="11" t="s">
        <v>4263</v>
      </c>
      <c r="L98" s="11">
        <v>2</v>
      </c>
    </row>
    <row r="99" spans="1:12">
      <c r="A99" s="11" t="s">
        <v>87</v>
      </c>
      <c r="D99" s="11" t="s">
        <v>239</v>
      </c>
      <c r="E99" s="19" t="s">
        <v>328</v>
      </c>
      <c r="F99" s="10">
        <v>42036</v>
      </c>
      <c r="G99" s="10">
        <v>44593</v>
      </c>
      <c r="H99" s="11">
        <v>8</v>
      </c>
      <c r="I99" s="20" t="s">
        <v>238</v>
      </c>
      <c r="J99" s="11" t="s">
        <v>240</v>
      </c>
      <c r="K99" s="11" t="s">
        <v>4263</v>
      </c>
      <c r="L99" s="11">
        <v>2</v>
      </c>
    </row>
    <row r="100" spans="1:12">
      <c r="A100" s="11" t="s">
        <v>88</v>
      </c>
      <c r="D100" s="11" t="s">
        <v>239</v>
      </c>
      <c r="E100" s="19" t="s">
        <v>329</v>
      </c>
      <c r="F100" s="10">
        <v>42036</v>
      </c>
      <c r="G100" s="10">
        <v>44593</v>
      </c>
      <c r="H100" s="11">
        <v>8</v>
      </c>
      <c r="I100" s="20" t="s">
        <v>238</v>
      </c>
      <c r="J100" s="11" t="s">
        <v>240</v>
      </c>
      <c r="K100" s="11" t="s">
        <v>4263</v>
      </c>
      <c r="L100" s="11">
        <v>2</v>
      </c>
    </row>
    <row r="101" spans="1:12">
      <c r="A101" s="11" t="s">
        <v>89</v>
      </c>
      <c r="D101" s="11" t="s">
        <v>239</v>
      </c>
      <c r="E101" s="19" t="s">
        <v>330</v>
      </c>
      <c r="F101" s="10">
        <v>42036</v>
      </c>
      <c r="G101" s="10">
        <v>44593</v>
      </c>
      <c r="H101" s="11">
        <v>8</v>
      </c>
      <c r="I101" s="20" t="s">
        <v>238</v>
      </c>
      <c r="J101" s="11" t="s">
        <v>240</v>
      </c>
      <c r="K101" s="11" t="s">
        <v>4263</v>
      </c>
      <c r="L101" s="11">
        <v>2</v>
      </c>
    </row>
    <row r="102" spans="1:12">
      <c r="A102" s="11" t="s">
        <v>90</v>
      </c>
      <c r="D102" s="11" t="s">
        <v>239</v>
      </c>
      <c r="E102" s="19" t="s">
        <v>331</v>
      </c>
      <c r="F102" s="10">
        <v>42036</v>
      </c>
      <c r="G102" s="10">
        <v>44593</v>
      </c>
      <c r="H102" s="11">
        <v>8</v>
      </c>
      <c r="I102" s="20" t="s">
        <v>238</v>
      </c>
      <c r="J102" s="11" t="s">
        <v>240</v>
      </c>
      <c r="K102" s="11" t="s">
        <v>4263</v>
      </c>
      <c r="L102" s="11">
        <v>2</v>
      </c>
    </row>
    <row r="103" spans="1:12">
      <c r="A103" s="11" t="s">
        <v>91</v>
      </c>
      <c r="D103" s="11" t="s">
        <v>239</v>
      </c>
      <c r="E103" s="19" t="s">
        <v>332</v>
      </c>
      <c r="F103" s="10">
        <v>42036</v>
      </c>
      <c r="G103" s="10">
        <v>44593</v>
      </c>
      <c r="H103" s="11">
        <v>8</v>
      </c>
      <c r="I103" s="20" t="s">
        <v>238</v>
      </c>
      <c r="J103" s="11" t="s">
        <v>240</v>
      </c>
      <c r="K103" s="11" t="s">
        <v>4263</v>
      </c>
      <c r="L103" s="11">
        <v>2</v>
      </c>
    </row>
    <row r="104" spans="1:12">
      <c r="A104" s="11" t="s">
        <v>92</v>
      </c>
      <c r="D104" s="11" t="s">
        <v>239</v>
      </c>
      <c r="E104" s="19" t="s">
        <v>333</v>
      </c>
      <c r="F104" s="10">
        <v>42036</v>
      </c>
      <c r="G104" s="10">
        <v>44593</v>
      </c>
      <c r="H104" s="11">
        <v>8</v>
      </c>
      <c r="I104" s="20" t="s">
        <v>238</v>
      </c>
      <c r="J104" s="11" t="s">
        <v>240</v>
      </c>
      <c r="K104" s="11" t="s">
        <v>4263</v>
      </c>
      <c r="L104" s="11">
        <v>2</v>
      </c>
    </row>
    <row r="105" spans="1:12">
      <c r="A105" s="11" t="s">
        <v>93</v>
      </c>
      <c r="D105" s="11" t="s">
        <v>239</v>
      </c>
      <c r="E105" s="19" t="s">
        <v>334</v>
      </c>
      <c r="F105" s="10">
        <v>42036</v>
      </c>
      <c r="G105" s="10">
        <v>44593</v>
      </c>
      <c r="H105" s="11">
        <v>8</v>
      </c>
      <c r="I105" s="20" t="s">
        <v>238</v>
      </c>
      <c r="J105" s="11" t="s">
        <v>240</v>
      </c>
      <c r="K105" s="11" t="s">
        <v>4263</v>
      </c>
      <c r="L105" s="11">
        <v>2</v>
      </c>
    </row>
    <row r="106" spans="1:12">
      <c r="A106" s="11" t="s">
        <v>94</v>
      </c>
      <c r="D106" s="11" t="s">
        <v>239</v>
      </c>
      <c r="E106" s="19" t="s">
        <v>335</v>
      </c>
      <c r="F106" s="10">
        <v>42036</v>
      </c>
      <c r="G106" s="10">
        <v>44593</v>
      </c>
      <c r="H106" s="11">
        <v>8</v>
      </c>
      <c r="I106" s="20" t="s">
        <v>238</v>
      </c>
      <c r="J106" s="11" t="s">
        <v>240</v>
      </c>
      <c r="K106" s="11" t="s">
        <v>4263</v>
      </c>
      <c r="L106" s="11">
        <v>2</v>
      </c>
    </row>
    <row r="107" spans="1:12">
      <c r="A107" s="11" t="s">
        <v>95</v>
      </c>
      <c r="D107" s="11" t="s">
        <v>239</v>
      </c>
      <c r="E107" s="19" t="s">
        <v>336</v>
      </c>
      <c r="F107" s="10">
        <v>42036</v>
      </c>
      <c r="G107" s="10">
        <v>44593</v>
      </c>
      <c r="H107" s="11">
        <v>8</v>
      </c>
      <c r="I107" s="20" t="s">
        <v>238</v>
      </c>
      <c r="J107" s="11" t="s">
        <v>240</v>
      </c>
      <c r="K107" s="11" t="s">
        <v>4263</v>
      </c>
      <c r="L107" s="11">
        <v>2</v>
      </c>
    </row>
    <row r="108" spans="1:12">
      <c r="A108" s="11" t="s">
        <v>96</v>
      </c>
      <c r="D108" s="11" t="s">
        <v>239</v>
      </c>
      <c r="E108" s="19" t="s">
        <v>337</v>
      </c>
      <c r="F108" s="10">
        <v>42036</v>
      </c>
      <c r="G108" s="10">
        <v>44593</v>
      </c>
      <c r="H108" s="11">
        <v>8</v>
      </c>
      <c r="I108" s="20" t="s">
        <v>238</v>
      </c>
      <c r="J108" s="11" t="s">
        <v>240</v>
      </c>
      <c r="K108" s="11" t="s">
        <v>4263</v>
      </c>
      <c r="L108" s="11">
        <v>2</v>
      </c>
    </row>
    <row r="109" spans="1:12">
      <c r="A109" s="11" t="s">
        <v>97</v>
      </c>
      <c r="D109" s="11" t="s">
        <v>239</v>
      </c>
      <c r="E109" s="19" t="s">
        <v>338</v>
      </c>
      <c r="F109" s="10">
        <v>42036</v>
      </c>
      <c r="G109" s="10">
        <v>44593</v>
      </c>
      <c r="H109" s="11">
        <v>8</v>
      </c>
      <c r="I109" s="20" t="s">
        <v>238</v>
      </c>
      <c r="J109" s="11" t="s">
        <v>240</v>
      </c>
      <c r="K109" s="11" t="s">
        <v>4263</v>
      </c>
      <c r="L109" s="11">
        <v>2</v>
      </c>
    </row>
    <row r="110" spans="1:12">
      <c r="A110" s="11" t="s">
        <v>98</v>
      </c>
      <c r="D110" s="11" t="s">
        <v>239</v>
      </c>
      <c r="E110" s="19" t="s">
        <v>339</v>
      </c>
      <c r="F110" s="10">
        <v>42036</v>
      </c>
      <c r="G110" s="10">
        <v>44593</v>
      </c>
      <c r="H110" s="11">
        <v>8</v>
      </c>
      <c r="I110" s="20" t="s">
        <v>238</v>
      </c>
      <c r="J110" s="11" t="s">
        <v>240</v>
      </c>
      <c r="K110" s="11" t="s">
        <v>4263</v>
      </c>
      <c r="L110" s="11">
        <v>2</v>
      </c>
    </row>
    <row r="111" spans="1:12">
      <c r="A111" s="11" t="s">
        <v>99</v>
      </c>
      <c r="D111" s="11" t="s">
        <v>239</v>
      </c>
      <c r="E111" s="19" t="s">
        <v>340</v>
      </c>
      <c r="F111" s="10">
        <v>42036</v>
      </c>
      <c r="G111" s="10">
        <v>44593</v>
      </c>
      <c r="H111" s="11">
        <v>8</v>
      </c>
      <c r="I111" s="20" t="s">
        <v>238</v>
      </c>
      <c r="J111" s="11" t="s">
        <v>240</v>
      </c>
      <c r="K111" s="11" t="s">
        <v>4263</v>
      </c>
      <c r="L111" s="11">
        <v>2</v>
      </c>
    </row>
    <row r="112" spans="1:12">
      <c r="A112" s="11" t="s">
        <v>100</v>
      </c>
      <c r="D112" s="11" t="s">
        <v>239</v>
      </c>
      <c r="E112" s="19" t="s">
        <v>341</v>
      </c>
      <c r="F112" s="10">
        <v>42036</v>
      </c>
      <c r="G112" s="10">
        <v>44593</v>
      </c>
      <c r="H112" s="11">
        <v>8</v>
      </c>
      <c r="I112" s="20" t="s">
        <v>238</v>
      </c>
      <c r="J112" s="11" t="s">
        <v>240</v>
      </c>
      <c r="K112" s="11" t="s">
        <v>4263</v>
      </c>
      <c r="L112" s="11">
        <v>2</v>
      </c>
    </row>
    <row r="113" spans="1:12">
      <c r="A113" s="11" t="s">
        <v>101</v>
      </c>
      <c r="D113" s="11" t="s">
        <v>239</v>
      </c>
      <c r="E113" s="19" t="s">
        <v>342</v>
      </c>
      <c r="F113" s="10">
        <v>42036</v>
      </c>
      <c r="G113" s="10">
        <v>44593</v>
      </c>
      <c r="H113" s="11">
        <v>8</v>
      </c>
      <c r="I113" s="20" t="s">
        <v>238</v>
      </c>
      <c r="J113" s="11" t="s">
        <v>240</v>
      </c>
      <c r="K113" s="11" t="s">
        <v>4263</v>
      </c>
      <c r="L113" s="11">
        <v>2</v>
      </c>
    </row>
    <row r="114" spans="1:12">
      <c r="A114" s="11" t="s">
        <v>102</v>
      </c>
      <c r="D114" s="11" t="s">
        <v>239</v>
      </c>
      <c r="E114" s="19" t="s">
        <v>343</v>
      </c>
      <c r="F114" s="10">
        <v>42036</v>
      </c>
      <c r="G114" s="10">
        <v>44593</v>
      </c>
      <c r="H114" s="11">
        <v>8</v>
      </c>
      <c r="I114" s="20" t="s">
        <v>238</v>
      </c>
      <c r="J114" s="11" t="s">
        <v>240</v>
      </c>
      <c r="K114" s="11" t="s">
        <v>4263</v>
      </c>
      <c r="L114" s="11">
        <v>2</v>
      </c>
    </row>
    <row r="115" spans="1:12">
      <c r="A115" s="11" t="s">
        <v>103</v>
      </c>
      <c r="D115" s="11" t="s">
        <v>239</v>
      </c>
      <c r="E115" s="19" t="s">
        <v>344</v>
      </c>
      <c r="F115" s="10">
        <v>42036</v>
      </c>
      <c r="G115" s="10">
        <v>44593</v>
      </c>
      <c r="H115" s="11">
        <v>8</v>
      </c>
      <c r="I115" s="20" t="s">
        <v>238</v>
      </c>
      <c r="J115" s="11" t="s">
        <v>240</v>
      </c>
      <c r="K115" s="11" t="s">
        <v>4263</v>
      </c>
      <c r="L115" s="11">
        <v>2</v>
      </c>
    </row>
    <row r="116" spans="1:12">
      <c r="A116" s="11" t="s">
        <v>104</v>
      </c>
      <c r="D116" s="11" t="s">
        <v>239</v>
      </c>
      <c r="E116" s="19" t="s">
        <v>345</v>
      </c>
      <c r="F116" s="10">
        <v>42036</v>
      </c>
      <c r="G116" s="10">
        <v>44593</v>
      </c>
      <c r="H116" s="11">
        <v>8</v>
      </c>
      <c r="I116" s="20" t="s">
        <v>238</v>
      </c>
      <c r="J116" s="11" t="s">
        <v>240</v>
      </c>
      <c r="K116" s="11" t="s">
        <v>4263</v>
      </c>
      <c r="L116" s="11">
        <v>2</v>
      </c>
    </row>
    <row r="117" spans="1:12">
      <c r="A117" s="11" t="s">
        <v>105</v>
      </c>
      <c r="D117" s="11" t="s">
        <v>239</v>
      </c>
      <c r="E117" s="19" t="s">
        <v>346</v>
      </c>
      <c r="F117" s="10">
        <v>42036</v>
      </c>
      <c r="G117" s="10">
        <v>44593</v>
      </c>
      <c r="H117" s="11">
        <v>8</v>
      </c>
      <c r="I117" s="20" t="s">
        <v>238</v>
      </c>
      <c r="J117" s="11" t="s">
        <v>240</v>
      </c>
      <c r="K117" s="11" t="s">
        <v>4263</v>
      </c>
      <c r="L117" s="11">
        <v>2</v>
      </c>
    </row>
    <row r="118" spans="1:12">
      <c r="A118" s="11" t="s">
        <v>106</v>
      </c>
      <c r="D118" s="11" t="s">
        <v>239</v>
      </c>
      <c r="E118" s="19" t="s">
        <v>347</v>
      </c>
      <c r="F118" s="10">
        <v>42036</v>
      </c>
      <c r="G118" s="10">
        <v>44593</v>
      </c>
      <c r="H118" s="11">
        <v>8</v>
      </c>
      <c r="I118" s="20" t="s">
        <v>238</v>
      </c>
      <c r="J118" s="11" t="s">
        <v>240</v>
      </c>
      <c r="K118" s="11" t="s">
        <v>4263</v>
      </c>
      <c r="L118" s="11">
        <v>2</v>
      </c>
    </row>
    <row r="119" spans="1:12">
      <c r="A119" s="11" t="s">
        <v>107</v>
      </c>
      <c r="D119" s="11" t="s">
        <v>239</v>
      </c>
      <c r="E119" s="19" t="s">
        <v>348</v>
      </c>
      <c r="F119" s="10">
        <v>42036</v>
      </c>
      <c r="G119" s="10">
        <v>44593</v>
      </c>
      <c r="H119" s="11">
        <v>8</v>
      </c>
      <c r="I119" s="20" t="s">
        <v>238</v>
      </c>
      <c r="J119" s="11" t="s">
        <v>240</v>
      </c>
      <c r="K119" s="11" t="s">
        <v>4263</v>
      </c>
      <c r="L119" s="11">
        <v>2</v>
      </c>
    </row>
    <row r="120" spans="1:12">
      <c r="A120" s="11" t="s">
        <v>108</v>
      </c>
      <c r="D120" s="11" t="s">
        <v>239</v>
      </c>
      <c r="E120" s="19" t="s">
        <v>349</v>
      </c>
      <c r="F120" s="10">
        <v>42036</v>
      </c>
      <c r="G120" s="10">
        <v>44593</v>
      </c>
      <c r="H120" s="11">
        <v>8</v>
      </c>
      <c r="I120" s="20" t="s">
        <v>238</v>
      </c>
      <c r="J120" s="11" t="s">
        <v>240</v>
      </c>
      <c r="K120" s="11" t="s">
        <v>4263</v>
      </c>
      <c r="L120" s="11">
        <v>2</v>
      </c>
    </row>
    <row r="121" spans="1:12">
      <c r="A121" s="11" t="s">
        <v>109</v>
      </c>
      <c r="D121" s="11" t="s">
        <v>239</v>
      </c>
      <c r="E121" s="19" t="s">
        <v>350</v>
      </c>
      <c r="F121" s="10">
        <v>42036</v>
      </c>
      <c r="G121" s="10">
        <v>44593</v>
      </c>
      <c r="H121" s="11">
        <v>8</v>
      </c>
      <c r="I121" s="20" t="s">
        <v>238</v>
      </c>
      <c r="J121" s="11" t="s">
        <v>240</v>
      </c>
      <c r="K121" s="11" t="s">
        <v>4263</v>
      </c>
      <c r="L121" s="11">
        <v>2</v>
      </c>
    </row>
    <row r="122" spans="1:12">
      <c r="A122" s="11" t="s">
        <v>110</v>
      </c>
      <c r="D122" s="11" t="s">
        <v>239</v>
      </c>
      <c r="E122" s="19" t="s">
        <v>351</v>
      </c>
      <c r="F122" s="10">
        <v>42036</v>
      </c>
      <c r="G122" s="10">
        <v>44593</v>
      </c>
      <c r="H122" s="11">
        <v>8</v>
      </c>
      <c r="I122" s="20" t="s">
        <v>238</v>
      </c>
      <c r="J122" s="11" t="s">
        <v>240</v>
      </c>
      <c r="K122" s="11" t="s">
        <v>4263</v>
      </c>
      <c r="L122" s="11">
        <v>2</v>
      </c>
    </row>
    <row r="123" spans="1:12">
      <c r="A123" s="11" t="s">
        <v>111</v>
      </c>
      <c r="D123" s="11" t="s">
        <v>239</v>
      </c>
      <c r="E123" s="19" t="s">
        <v>352</v>
      </c>
      <c r="F123" s="10">
        <v>42036</v>
      </c>
      <c r="G123" s="10">
        <v>44593</v>
      </c>
      <c r="H123" s="11">
        <v>8</v>
      </c>
      <c r="I123" s="20" t="s">
        <v>238</v>
      </c>
      <c r="J123" s="11" t="s">
        <v>240</v>
      </c>
      <c r="K123" s="11" t="s">
        <v>4263</v>
      </c>
      <c r="L123" s="11">
        <v>2</v>
      </c>
    </row>
    <row r="124" spans="1:12">
      <c r="A124" s="11" t="s">
        <v>112</v>
      </c>
      <c r="D124" s="11" t="s">
        <v>239</v>
      </c>
      <c r="E124" s="19" t="s">
        <v>353</v>
      </c>
      <c r="F124" s="10">
        <v>42036</v>
      </c>
      <c r="G124" s="10">
        <v>44593</v>
      </c>
      <c r="H124" s="11">
        <v>8</v>
      </c>
      <c r="I124" s="20" t="s">
        <v>238</v>
      </c>
      <c r="J124" s="11" t="s">
        <v>240</v>
      </c>
      <c r="K124" s="11" t="s">
        <v>4263</v>
      </c>
      <c r="L124" s="11">
        <v>2</v>
      </c>
    </row>
    <row r="125" spans="1:12">
      <c r="A125" s="11" t="s">
        <v>113</v>
      </c>
      <c r="D125" s="11" t="s">
        <v>239</v>
      </c>
      <c r="E125" s="19" t="s">
        <v>354</v>
      </c>
      <c r="F125" s="10">
        <v>42036</v>
      </c>
      <c r="G125" s="10">
        <v>44593</v>
      </c>
      <c r="H125" s="11">
        <v>8</v>
      </c>
      <c r="I125" s="20" t="s">
        <v>238</v>
      </c>
      <c r="J125" s="11" t="s">
        <v>240</v>
      </c>
      <c r="K125" s="11" t="s">
        <v>4263</v>
      </c>
      <c r="L125" s="11">
        <v>2</v>
      </c>
    </row>
    <row r="126" spans="1:12">
      <c r="A126" s="11" t="s">
        <v>114</v>
      </c>
      <c r="D126" s="11" t="s">
        <v>239</v>
      </c>
      <c r="E126" s="19" t="s">
        <v>355</v>
      </c>
      <c r="F126" s="10">
        <v>42036</v>
      </c>
      <c r="G126" s="10">
        <v>44593</v>
      </c>
      <c r="H126" s="11">
        <v>8</v>
      </c>
      <c r="I126" s="20" t="s">
        <v>238</v>
      </c>
      <c r="J126" s="11" t="s">
        <v>240</v>
      </c>
      <c r="K126" s="11" t="s">
        <v>4263</v>
      </c>
      <c r="L126" s="11">
        <v>2</v>
      </c>
    </row>
    <row r="127" spans="1:12">
      <c r="A127" s="11" t="s">
        <v>115</v>
      </c>
      <c r="D127" s="11" t="s">
        <v>239</v>
      </c>
      <c r="E127" s="19" t="s">
        <v>356</v>
      </c>
      <c r="F127" s="10">
        <v>42036</v>
      </c>
      <c r="G127" s="10">
        <v>44593</v>
      </c>
      <c r="H127" s="11">
        <v>8</v>
      </c>
      <c r="I127" s="20" t="s">
        <v>238</v>
      </c>
      <c r="J127" s="11" t="s">
        <v>240</v>
      </c>
      <c r="K127" s="11" t="s">
        <v>4263</v>
      </c>
      <c r="L127" s="11">
        <v>2</v>
      </c>
    </row>
    <row r="128" spans="1:12">
      <c r="A128" s="11" t="s">
        <v>116</v>
      </c>
      <c r="D128" s="11" t="s">
        <v>239</v>
      </c>
      <c r="E128" s="19" t="s">
        <v>357</v>
      </c>
      <c r="F128" s="10">
        <v>42036</v>
      </c>
      <c r="G128" s="10">
        <v>44593</v>
      </c>
      <c r="H128" s="11">
        <v>8</v>
      </c>
      <c r="I128" s="20" t="s">
        <v>238</v>
      </c>
      <c r="J128" s="11" t="s">
        <v>240</v>
      </c>
      <c r="K128" s="11" t="s">
        <v>4263</v>
      </c>
      <c r="L128" s="11">
        <v>2</v>
      </c>
    </row>
    <row r="129" spans="1:12">
      <c r="A129" s="11" t="s">
        <v>117</v>
      </c>
      <c r="D129" s="11" t="s">
        <v>239</v>
      </c>
      <c r="E129" s="19" t="s">
        <v>358</v>
      </c>
      <c r="F129" s="10">
        <v>42036</v>
      </c>
      <c r="G129" s="10">
        <v>44593</v>
      </c>
      <c r="H129" s="11">
        <v>8</v>
      </c>
      <c r="I129" s="20" t="s">
        <v>238</v>
      </c>
      <c r="J129" s="11" t="s">
        <v>240</v>
      </c>
      <c r="K129" s="11" t="s">
        <v>4263</v>
      </c>
      <c r="L129" s="11">
        <v>2</v>
      </c>
    </row>
    <row r="130" spans="1:12">
      <c r="A130" s="11" t="s">
        <v>118</v>
      </c>
      <c r="D130" s="11" t="s">
        <v>239</v>
      </c>
      <c r="E130" s="19" t="s">
        <v>359</v>
      </c>
      <c r="F130" s="10">
        <v>42036</v>
      </c>
      <c r="G130" s="10">
        <v>44593</v>
      </c>
      <c r="H130" s="11">
        <v>8</v>
      </c>
      <c r="I130" s="20" t="s">
        <v>238</v>
      </c>
      <c r="J130" s="11" t="s">
        <v>240</v>
      </c>
      <c r="K130" s="11" t="s">
        <v>4263</v>
      </c>
      <c r="L130" s="11">
        <v>2</v>
      </c>
    </row>
    <row r="131" spans="1:12">
      <c r="A131" s="11" t="s">
        <v>119</v>
      </c>
      <c r="D131" s="11" t="s">
        <v>239</v>
      </c>
      <c r="E131" s="19" t="s">
        <v>360</v>
      </c>
      <c r="F131" s="10">
        <v>42036</v>
      </c>
      <c r="G131" s="10">
        <v>44593</v>
      </c>
      <c r="H131" s="11">
        <v>8</v>
      </c>
      <c r="I131" s="20" t="s">
        <v>238</v>
      </c>
      <c r="J131" s="11" t="s">
        <v>240</v>
      </c>
      <c r="K131" s="11" t="s">
        <v>4263</v>
      </c>
      <c r="L131" s="11">
        <v>2</v>
      </c>
    </row>
    <row r="132" spans="1:12">
      <c r="A132" s="11" t="s">
        <v>120</v>
      </c>
      <c r="D132" s="11" t="s">
        <v>239</v>
      </c>
      <c r="E132" s="19" t="s">
        <v>361</v>
      </c>
      <c r="F132" s="10">
        <v>42036</v>
      </c>
      <c r="G132" s="10">
        <v>44593</v>
      </c>
      <c r="H132" s="11">
        <v>8</v>
      </c>
      <c r="I132" s="20" t="s">
        <v>238</v>
      </c>
      <c r="J132" s="11" t="s">
        <v>240</v>
      </c>
      <c r="K132" s="11" t="s">
        <v>4263</v>
      </c>
      <c r="L132" s="11">
        <v>2</v>
      </c>
    </row>
    <row r="133" spans="1:12">
      <c r="A133" s="11" t="s">
        <v>121</v>
      </c>
      <c r="D133" s="11" t="s">
        <v>239</v>
      </c>
      <c r="E133" s="19" t="s">
        <v>362</v>
      </c>
      <c r="F133" s="10">
        <v>42036</v>
      </c>
      <c r="G133" s="10">
        <v>44593</v>
      </c>
      <c r="H133" s="11">
        <v>8</v>
      </c>
      <c r="I133" s="20" t="s">
        <v>238</v>
      </c>
      <c r="J133" s="11" t="s">
        <v>240</v>
      </c>
      <c r="K133" s="11" t="s">
        <v>4263</v>
      </c>
      <c r="L133" s="11">
        <v>2</v>
      </c>
    </row>
    <row r="134" spans="1:12">
      <c r="A134" s="11" t="s">
        <v>122</v>
      </c>
      <c r="D134" s="11" t="s">
        <v>239</v>
      </c>
      <c r="E134" s="19" t="s">
        <v>363</v>
      </c>
      <c r="F134" s="10">
        <v>42036</v>
      </c>
      <c r="G134" s="10">
        <v>44593</v>
      </c>
      <c r="H134" s="11">
        <v>8</v>
      </c>
      <c r="I134" s="20" t="s">
        <v>238</v>
      </c>
      <c r="J134" s="11" t="s">
        <v>240</v>
      </c>
      <c r="K134" s="11" t="s">
        <v>4263</v>
      </c>
      <c r="L134" s="11">
        <v>2</v>
      </c>
    </row>
    <row r="135" spans="1:12">
      <c r="A135" s="11" t="s">
        <v>123</v>
      </c>
      <c r="D135" s="11" t="s">
        <v>239</v>
      </c>
      <c r="E135" s="19" t="s">
        <v>364</v>
      </c>
      <c r="F135" s="10">
        <v>42036</v>
      </c>
      <c r="G135" s="10">
        <v>44593</v>
      </c>
      <c r="H135" s="11">
        <v>8</v>
      </c>
      <c r="I135" s="20" t="s">
        <v>238</v>
      </c>
      <c r="J135" s="11" t="s">
        <v>240</v>
      </c>
      <c r="K135" s="11" t="s">
        <v>4263</v>
      </c>
      <c r="L135" s="11">
        <v>2</v>
      </c>
    </row>
    <row r="136" spans="1:12">
      <c r="A136" s="11" t="s">
        <v>124</v>
      </c>
      <c r="D136" s="11" t="s">
        <v>239</v>
      </c>
      <c r="E136" s="19" t="s">
        <v>365</v>
      </c>
      <c r="F136" s="10">
        <v>42036</v>
      </c>
      <c r="G136" s="10">
        <v>44593</v>
      </c>
      <c r="H136" s="11">
        <v>8</v>
      </c>
      <c r="I136" s="20" t="s">
        <v>238</v>
      </c>
      <c r="J136" s="11" t="s">
        <v>240</v>
      </c>
      <c r="K136" s="11" t="s">
        <v>4263</v>
      </c>
      <c r="L136" s="11">
        <v>2</v>
      </c>
    </row>
    <row r="137" spans="1:12">
      <c r="A137" s="11" t="s">
        <v>125</v>
      </c>
      <c r="D137" s="11" t="s">
        <v>239</v>
      </c>
      <c r="E137" s="19" t="s">
        <v>366</v>
      </c>
      <c r="F137" s="10">
        <v>42036</v>
      </c>
      <c r="G137" s="10">
        <v>44593</v>
      </c>
      <c r="H137" s="11">
        <v>8</v>
      </c>
      <c r="I137" s="20" t="s">
        <v>238</v>
      </c>
      <c r="J137" s="11" t="s">
        <v>240</v>
      </c>
      <c r="K137" s="11" t="s">
        <v>4263</v>
      </c>
      <c r="L137" s="11">
        <v>2</v>
      </c>
    </row>
    <row r="138" spans="1:12">
      <c r="A138" s="11" t="s">
        <v>126</v>
      </c>
      <c r="D138" s="11" t="s">
        <v>239</v>
      </c>
      <c r="E138" s="19" t="s">
        <v>367</v>
      </c>
      <c r="F138" s="10">
        <v>42036</v>
      </c>
      <c r="G138" s="10">
        <v>44593</v>
      </c>
      <c r="H138" s="11">
        <v>8</v>
      </c>
      <c r="I138" s="20" t="s">
        <v>238</v>
      </c>
      <c r="J138" s="11" t="s">
        <v>240</v>
      </c>
      <c r="K138" s="11" t="s">
        <v>4263</v>
      </c>
      <c r="L138" s="11">
        <v>2</v>
      </c>
    </row>
    <row r="139" spans="1:12">
      <c r="A139" s="11" t="s">
        <v>127</v>
      </c>
      <c r="D139" s="11" t="s">
        <v>239</v>
      </c>
      <c r="E139" s="19" t="s">
        <v>368</v>
      </c>
      <c r="F139" s="10">
        <v>42036</v>
      </c>
      <c r="G139" s="10">
        <v>44593</v>
      </c>
      <c r="H139" s="11">
        <v>8</v>
      </c>
      <c r="I139" s="20" t="s">
        <v>238</v>
      </c>
      <c r="J139" s="11" t="s">
        <v>240</v>
      </c>
      <c r="K139" s="11" t="s">
        <v>4263</v>
      </c>
      <c r="L139" s="11">
        <v>2</v>
      </c>
    </row>
    <row r="140" spans="1:12">
      <c r="A140" s="11" t="s">
        <v>128</v>
      </c>
      <c r="D140" s="11" t="s">
        <v>239</v>
      </c>
      <c r="E140" s="19" t="s">
        <v>369</v>
      </c>
      <c r="F140" s="10">
        <v>42036</v>
      </c>
      <c r="G140" s="10">
        <v>44593</v>
      </c>
      <c r="H140" s="11">
        <v>8</v>
      </c>
      <c r="I140" s="20" t="s">
        <v>238</v>
      </c>
      <c r="J140" s="11" t="s">
        <v>240</v>
      </c>
      <c r="K140" s="11" t="s">
        <v>4263</v>
      </c>
      <c r="L140" s="11">
        <v>2</v>
      </c>
    </row>
    <row r="141" spans="1:12">
      <c r="A141" s="11" t="s">
        <v>129</v>
      </c>
      <c r="D141" s="11" t="s">
        <v>239</v>
      </c>
      <c r="E141" s="19" t="s">
        <v>370</v>
      </c>
      <c r="F141" s="10">
        <v>42036</v>
      </c>
      <c r="G141" s="10">
        <v>44593</v>
      </c>
      <c r="H141" s="11">
        <v>8</v>
      </c>
      <c r="I141" s="20" t="s">
        <v>238</v>
      </c>
      <c r="J141" s="11" t="s">
        <v>240</v>
      </c>
      <c r="K141" s="11" t="s">
        <v>4263</v>
      </c>
      <c r="L141" s="11">
        <v>2</v>
      </c>
    </row>
    <row r="142" spans="1:12">
      <c r="A142" s="11" t="s">
        <v>130</v>
      </c>
      <c r="D142" s="11" t="s">
        <v>239</v>
      </c>
      <c r="E142" s="19" t="s">
        <v>371</v>
      </c>
      <c r="F142" s="10">
        <v>42036</v>
      </c>
      <c r="G142" s="10">
        <v>44593</v>
      </c>
      <c r="H142" s="11">
        <v>8</v>
      </c>
      <c r="I142" s="20" t="s">
        <v>238</v>
      </c>
      <c r="J142" s="11" t="s">
        <v>240</v>
      </c>
      <c r="K142" s="11" t="s">
        <v>4263</v>
      </c>
      <c r="L142" s="11">
        <v>2</v>
      </c>
    </row>
    <row r="143" spans="1:12">
      <c r="A143" s="11" t="s">
        <v>131</v>
      </c>
      <c r="D143" s="11" t="s">
        <v>239</v>
      </c>
      <c r="E143" s="19" t="s">
        <v>372</v>
      </c>
      <c r="F143" s="10">
        <v>42036</v>
      </c>
      <c r="G143" s="10">
        <v>44593</v>
      </c>
      <c r="H143" s="11">
        <v>8</v>
      </c>
      <c r="I143" s="20" t="s">
        <v>238</v>
      </c>
      <c r="J143" s="11" t="s">
        <v>240</v>
      </c>
      <c r="K143" s="11" t="s">
        <v>4263</v>
      </c>
      <c r="L143" s="11">
        <v>2</v>
      </c>
    </row>
    <row r="144" spans="1:12">
      <c r="A144" s="11" t="s">
        <v>132</v>
      </c>
      <c r="D144" s="11" t="s">
        <v>239</v>
      </c>
      <c r="E144" s="19" t="s">
        <v>373</v>
      </c>
      <c r="F144" s="10">
        <v>42036</v>
      </c>
      <c r="G144" s="10">
        <v>44593</v>
      </c>
      <c r="H144" s="11">
        <v>8</v>
      </c>
      <c r="I144" s="20" t="s">
        <v>238</v>
      </c>
      <c r="J144" s="11" t="s">
        <v>240</v>
      </c>
      <c r="K144" s="11" t="s">
        <v>4263</v>
      </c>
      <c r="L144" s="11">
        <v>2</v>
      </c>
    </row>
    <row r="145" spans="1:12">
      <c r="A145" s="11" t="s">
        <v>133</v>
      </c>
      <c r="D145" s="11" t="s">
        <v>239</v>
      </c>
      <c r="E145" s="19" t="s">
        <v>374</v>
      </c>
      <c r="F145" s="10">
        <v>42036</v>
      </c>
      <c r="G145" s="10">
        <v>44593</v>
      </c>
      <c r="H145" s="11">
        <v>8</v>
      </c>
      <c r="I145" s="20" t="s">
        <v>238</v>
      </c>
      <c r="J145" s="11" t="s">
        <v>240</v>
      </c>
      <c r="K145" s="11" t="s">
        <v>4263</v>
      </c>
      <c r="L145" s="11">
        <v>2</v>
      </c>
    </row>
    <row r="146" spans="1:12">
      <c r="A146" s="11" t="s">
        <v>134</v>
      </c>
      <c r="D146" s="11" t="s">
        <v>239</v>
      </c>
      <c r="E146" s="19" t="s">
        <v>375</v>
      </c>
      <c r="F146" s="10">
        <v>42036</v>
      </c>
      <c r="G146" s="10">
        <v>44593</v>
      </c>
      <c r="H146" s="11">
        <v>8</v>
      </c>
      <c r="I146" s="20" t="s">
        <v>238</v>
      </c>
      <c r="J146" s="11" t="s">
        <v>240</v>
      </c>
      <c r="K146" s="11" t="s">
        <v>4263</v>
      </c>
      <c r="L146" s="11">
        <v>2</v>
      </c>
    </row>
    <row r="147" spans="1:12">
      <c r="A147" s="11" t="s">
        <v>135</v>
      </c>
      <c r="D147" s="11" t="s">
        <v>239</v>
      </c>
      <c r="E147" s="19" t="s">
        <v>376</v>
      </c>
      <c r="F147" s="10">
        <v>42036</v>
      </c>
      <c r="G147" s="10">
        <v>44593</v>
      </c>
      <c r="H147" s="11">
        <v>8</v>
      </c>
      <c r="I147" s="20" t="s">
        <v>238</v>
      </c>
      <c r="J147" s="11" t="s">
        <v>240</v>
      </c>
      <c r="K147" s="11" t="s">
        <v>4263</v>
      </c>
      <c r="L147" s="11">
        <v>2</v>
      </c>
    </row>
    <row r="148" spans="1:12">
      <c r="A148" s="11" t="s">
        <v>136</v>
      </c>
      <c r="D148" s="11" t="s">
        <v>239</v>
      </c>
      <c r="E148" s="19" t="s">
        <v>377</v>
      </c>
      <c r="F148" s="10">
        <v>42036</v>
      </c>
      <c r="G148" s="10">
        <v>44593</v>
      </c>
      <c r="H148" s="11">
        <v>8</v>
      </c>
      <c r="I148" s="20" t="s">
        <v>238</v>
      </c>
      <c r="J148" s="11" t="s">
        <v>240</v>
      </c>
      <c r="K148" s="11" t="s">
        <v>4263</v>
      </c>
      <c r="L148" s="11">
        <v>2</v>
      </c>
    </row>
    <row r="149" spans="1:12">
      <c r="A149" s="11" t="s">
        <v>137</v>
      </c>
      <c r="D149" s="11" t="s">
        <v>239</v>
      </c>
      <c r="E149" s="19" t="s">
        <v>378</v>
      </c>
      <c r="F149" s="10">
        <v>42036</v>
      </c>
      <c r="G149" s="10">
        <v>44593</v>
      </c>
      <c r="H149" s="11">
        <v>8</v>
      </c>
      <c r="I149" s="20" t="s">
        <v>238</v>
      </c>
      <c r="J149" s="11" t="s">
        <v>240</v>
      </c>
      <c r="K149" s="11" t="s">
        <v>4263</v>
      </c>
      <c r="L149" s="11">
        <v>2</v>
      </c>
    </row>
    <row r="150" spans="1:12">
      <c r="A150" s="11" t="s">
        <v>78</v>
      </c>
      <c r="D150" s="11" t="s">
        <v>239</v>
      </c>
      <c r="E150" s="19" t="s">
        <v>379</v>
      </c>
      <c r="F150" s="10">
        <v>42036</v>
      </c>
      <c r="G150" s="10">
        <v>44593</v>
      </c>
      <c r="H150" s="11">
        <v>8</v>
      </c>
      <c r="I150" s="20" t="s">
        <v>238</v>
      </c>
      <c r="J150" s="11" t="s">
        <v>240</v>
      </c>
      <c r="K150" s="11" t="s">
        <v>4263</v>
      </c>
      <c r="L150" s="11">
        <v>2</v>
      </c>
    </row>
    <row r="151" spans="1:12">
      <c r="A151" s="11" t="s">
        <v>79</v>
      </c>
      <c r="D151" s="11" t="s">
        <v>239</v>
      </c>
      <c r="E151" s="19" t="s">
        <v>380</v>
      </c>
      <c r="F151" s="10">
        <v>42036</v>
      </c>
      <c r="G151" s="10">
        <v>44593</v>
      </c>
      <c r="H151" s="11">
        <v>8</v>
      </c>
      <c r="I151" s="20" t="s">
        <v>238</v>
      </c>
      <c r="J151" s="11" t="s">
        <v>240</v>
      </c>
      <c r="K151" s="11" t="s">
        <v>4263</v>
      </c>
      <c r="L151" s="11">
        <v>2</v>
      </c>
    </row>
    <row r="152" spans="1:12">
      <c r="A152" s="11" t="s">
        <v>80</v>
      </c>
      <c r="D152" s="11" t="s">
        <v>239</v>
      </c>
      <c r="E152" s="19" t="s">
        <v>381</v>
      </c>
      <c r="F152" s="10">
        <v>42036</v>
      </c>
      <c r="G152" s="10">
        <v>44593</v>
      </c>
      <c r="H152" s="11">
        <v>8</v>
      </c>
      <c r="I152" s="20" t="s">
        <v>238</v>
      </c>
      <c r="J152" s="11" t="s">
        <v>240</v>
      </c>
      <c r="K152" s="11" t="s">
        <v>4263</v>
      </c>
      <c r="L152" s="11">
        <v>2</v>
      </c>
    </row>
    <row r="153" spans="1:12">
      <c r="A153" s="11" t="s">
        <v>81</v>
      </c>
      <c r="D153" s="11" t="s">
        <v>239</v>
      </c>
      <c r="E153" s="19" t="s">
        <v>382</v>
      </c>
      <c r="F153" s="10">
        <v>42036</v>
      </c>
      <c r="G153" s="10">
        <v>44593</v>
      </c>
      <c r="H153" s="11">
        <v>8</v>
      </c>
      <c r="I153" s="20" t="s">
        <v>238</v>
      </c>
      <c r="J153" s="11" t="s">
        <v>240</v>
      </c>
      <c r="K153" s="11" t="s">
        <v>4263</v>
      </c>
      <c r="L153" s="11">
        <v>2</v>
      </c>
    </row>
    <row r="154" spans="1:12">
      <c r="A154" s="11" t="s">
        <v>82</v>
      </c>
      <c r="D154" s="11" t="s">
        <v>239</v>
      </c>
      <c r="E154" s="19" t="s">
        <v>383</v>
      </c>
      <c r="F154" s="10">
        <v>42036</v>
      </c>
      <c r="G154" s="10">
        <v>44593</v>
      </c>
      <c r="H154" s="11">
        <v>8</v>
      </c>
      <c r="I154" s="20" t="s">
        <v>238</v>
      </c>
      <c r="J154" s="11" t="s">
        <v>240</v>
      </c>
      <c r="K154" s="11" t="s">
        <v>4263</v>
      </c>
      <c r="L154" s="11">
        <v>2</v>
      </c>
    </row>
    <row r="155" spans="1:12">
      <c r="A155" s="11" t="s">
        <v>83</v>
      </c>
      <c r="D155" s="11" t="s">
        <v>239</v>
      </c>
      <c r="E155" s="19" t="s">
        <v>384</v>
      </c>
      <c r="F155" s="10">
        <v>42036</v>
      </c>
      <c r="G155" s="10">
        <v>44593</v>
      </c>
      <c r="H155" s="11">
        <v>8</v>
      </c>
      <c r="I155" s="20" t="s">
        <v>238</v>
      </c>
      <c r="J155" s="11" t="s">
        <v>240</v>
      </c>
      <c r="K155" s="11" t="s">
        <v>4263</v>
      </c>
      <c r="L155" s="11">
        <v>2</v>
      </c>
    </row>
    <row r="156" spans="1:12">
      <c r="A156" s="11" t="s">
        <v>84</v>
      </c>
      <c r="D156" s="11" t="s">
        <v>239</v>
      </c>
      <c r="E156" s="19" t="s">
        <v>385</v>
      </c>
      <c r="F156" s="10">
        <v>42036</v>
      </c>
      <c r="G156" s="10">
        <v>44593</v>
      </c>
      <c r="H156" s="11">
        <v>8</v>
      </c>
      <c r="I156" s="20" t="s">
        <v>238</v>
      </c>
      <c r="J156" s="11" t="s">
        <v>240</v>
      </c>
      <c r="K156" s="11" t="s">
        <v>4263</v>
      </c>
      <c r="L156" s="11">
        <v>2</v>
      </c>
    </row>
    <row r="157" spans="1:12">
      <c r="A157" s="11" t="s">
        <v>85</v>
      </c>
      <c r="D157" s="11" t="s">
        <v>239</v>
      </c>
      <c r="E157" s="19" t="s">
        <v>386</v>
      </c>
      <c r="F157" s="10">
        <v>42036</v>
      </c>
      <c r="G157" s="10">
        <v>44593</v>
      </c>
      <c r="H157" s="11">
        <v>8</v>
      </c>
      <c r="I157" s="20" t="s">
        <v>238</v>
      </c>
      <c r="J157" s="11" t="s">
        <v>240</v>
      </c>
      <c r="K157" s="11" t="s">
        <v>4263</v>
      </c>
      <c r="L157" s="11">
        <v>2</v>
      </c>
    </row>
    <row r="158" spans="1:12">
      <c r="A158" s="11" t="s">
        <v>86</v>
      </c>
      <c r="D158" s="11" t="s">
        <v>239</v>
      </c>
      <c r="E158" s="19" t="s">
        <v>387</v>
      </c>
      <c r="F158" s="10">
        <v>42036</v>
      </c>
      <c r="G158" s="10">
        <v>44593</v>
      </c>
      <c r="H158" s="11">
        <v>8</v>
      </c>
      <c r="I158" s="20" t="s">
        <v>238</v>
      </c>
      <c r="J158" s="11" t="s">
        <v>240</v>
      </c>
      <c r="K158" s="11" t="s">
        <v>4263</v>
      </c>
      <c r="L158" s="11">
        <v>2</v>
      </c>
    </row>
    <row r="159" spans="1:12">
      <c r="A159" s="11" t="s">
        <v>138</v>
      </c>
      <c r="D159" s="11" t="s">
        <v>239</v>
      </c>
      <c r="E159" s="19" t="s">
        <v>388</v>
      </c>
      <c r="F159" s="10">
        <v>42036</v>
      </c>
      <c r="G159" s="10">
        <v>44593</v>
      </c>
      <c r="H159" s="11">
        <v>8</v>
      </c>
      <c r="I159" s="20" t="s">
        <v>238</v>
      </c>
      <c r="J159" s="11" t="s">
        <v>240</v>
      </c>
      <c r="K159" s="11" t="s">
        <v>4263</v>
      </c>
      <c r="L159" s="11">
        <v>2</v>
      </c>
    </row>
    <row r="160" spans="1:12">
      <c r="A160" s="11" t="s">
        <v>139</v>
      </c>
      <c r="D160" s="11" t="s">
        <v>239</v>
      </c>
      <c r="E160" s="19" t="s">
        <v>389</v>
      </c>
      <c r="F160" s="10">
        <v>42036</v>
      </c>
      <c r="G160" s="10">
        <v>44593</v>
      </c>
      <c r="H160" s="11">
        <v>8</v>
      </c>
      <c r="I160" s="20" t="s">
        <v>238</v>
      </c>
      <c r="J160" s="11" t="s">
        <v>240</v>
      </c>
      <c r="K160" s="11" t="s">
        <v>4263</v>
      </c>
      <c r="L160" s="11">
        <v>2</v>
      </c>
    </row>
    <row r="161" spans="1:12">
      <c r="A161" s="11" t="s">
        <v>140</v>
      </c>
      <c r="D161" s="11" t="s">
        <v>239</v>
      </c>
      <c r="E161" s="19" t="s">
        <v>390</v>
      </c>
      <c r="F161" s="10">
        <v>42036</v>
      </c>
      <c r="G161" s="10">
        <v>44593</v>
      </c>
      <c r="H161" s="11">
        <v>8</v>
      </c>
      <c r="I161" s="20" t="s">
        <v>238</v>
      </c>
      <c r="J161" s="11" t="s">
        <v>240</v>
      </c>
      <c r="K161" s="11" t="s">
        <v>4263</v>
      </c>
      <c r="L161" s="11">
        <v>2</v>
      </c>
    </row>
    <row r="162" spans="1:12">
      <c r="A162" s="11" t="s">
        <v>90</v>
      </c>
      <c r="D162" s="11" t="s">
        <v>239</v>
      </c>
      <c r="E162" s="19" t="s">
        <v>391</v>
      </c>
      <c r="F162" s="10">
        <v>42036</v>
      </c>
      <c r="G162" s="10">
        <v>44593</v>
      </c>
      <c r="H162" s="11">
        <v>8</v>
      </c>
      <c r="I162" s="20" t="s">
        <v>238</v>
      </c>
      <c r="J162" s="11" t="s">
        <v>240</v>
      </c>
      <c r="K162" s="11" t="s">
        <v>4263</v>
      </c>
      <c r="L162" s="11">
        <v>2</v>
      </c>
    </row>
    <row r="163" spans="1:12">
      <c r="A163" s="11" t="s">
        <v>91</v>
      </c>
      <c r="D163" s="11" t="s">
        <v>239</v>
      </c>
      <c r="E163" s="19" t="s">
        <v>392</v>
      </c>
      <c r="F163" s="10">
        <v>42036</v>
      </c>
      <c r="G163" s="10">
        <v>44593</v>
      </c>
      <c r="H163" s="11">
        <v>8</v>
      </c>
      <c r="I163" s="20" t="s">
        <v>238</v>
      </c>
      <c r="J163" s="11" t="s">
        <v>240</v>
      </c>
      <c r="K163" s="11" t="s">
        <v>4263</v>
      </c>
      <c r="L163" s="11">
        <v>2</v>
      </c>
    </row>
    <row r="164" spans="1:12">
      <c r="A164" s="11" t="s">
        <v>92</v>
      </c>
      <c r="D164" s="11" t="s">
        <v>239</v>
      </c>
      <c r="E164" s="19" t="s">
        <v>393</v>
      </c>
      <c r="F164" s="10">
        <v>42036</v>
      </c>
      <c r="G164" s="10">
        <v>44593</v>
      </c>
      <c r="H164" s="11">
        <v>8</v>
      </c>
      <c r="I164" s="20" t="s">
        <v>238</v>
      </c>
      <c r="J164" s="11" t="s">
        <v>240</v>
      </c>
      <c r="K164" s="11" t="s">
        <v>4263</v>
      </c>
      <c r="L164" s="11">
        <v>2</v>
      </c>
    </row>
    <row r="165" spans="1:12">
      <c r="A165" s="11" t="s">
        <v>93</v>
      </c>
      <c r="D165" s="11" t="s">
        <v>239</v>
      </c>
      <c r="E165" s="19" t="s">
        <v>394</v>
      </c>
      <c r="F165" s="10">
        <v>42036</v>
      </c>
      <c r="G165" s="10">
        <v>44593</v>
      </c>
      <c r="H165" s="11">
        <v>8</v>
      </c>
      <c r="I165" s="20" t="s">
        <v>238</v>
      </c>
      <c r="J165" s="11" t="s">
        <v>240</v>
      </c>
      <c r="K165" s="11" t="s">
        <v>4263</v>
      </c>
      <c r="L165" s="11">
        <v>2</v>
      </c>
    </row>
    <row r="166" spans="1:12">
      <c r="A166" s="11" t="s">
        <v>94</v>
      </c>
      <c r="D166" s="11" t="s">
        <v>239</v>
      </c>
      <c r="E166" s="19" t="s">
        <v>395</v>
      </c>
      <c r="F166" s="10">
        <v>42036</v>
      </c>
      <c r="G166" s="10">
        <v>44593</v>
      </c>
      <c r="H166" s="11">
        <v>8</v>
      </c>
      <c r="I166" s="20" t="s">
        <v>238</v>
      </c>
      <c r="J166" s="11" t="s">
        <v>240</v>
      </c>
      <c r="K166" s="11" t="s">
        <v>4263</v>
      </c>
      <c r="L166" s="11">
        <v>2</v>
      </c>
    </row>
    <row r="167" spans="1:12">
      <c r="A167" s="11" t="s">
        <v>95</v>
      </c>
      <c r="D167" s="11" t="s">
        <v>239</v>
      </c>
      <c r="E167" s="19" t="s">
        <v>396</v>
      </c>
      <c r="F167" s="10">
        <v>42036</v>
      </c>
      <c r="G167" s="10">
        <v>44593</v>
      </c>
      <c r="H167" s="11">
        <v>8</v>
      </c>
      <c r="I167" s="20" t="s">
        <v>238</v>
      </c>
      <c r="J167" s="11" t="s">
        <v>240</v>
      </c>
      <c r="K167" s="11" t="s">
        <v>4263</v>
      </c>
      <c r="L167" s="11">
        <v>2</v>
      </c>
    </row>
    <row r="168" spans="1:12">
      <c r="A168" s="11" t="s">
        <v>96</v>
      </c>
      <c r="D168" s="11" t="s">
        <v>239</v>
      </c>
      <c r="E168" s="19" t="s">
        <v>397</v>
      </c>
      <c r="F168" s="10">
        <v>42036</v>
      </c>
      <c r="G168" s="10">
        <v>44593</v>
      </c>
      <c r="H168" s="11">
        <v>8</v>
      </c>
      <c r="I168" s="20" t="s">
        <v>238</v>
      </c>
      <c r="J168" s="11" t="s">
        <v>240</v>
      </c>
      <c r="K168" s="11" t="s">
        <v>4263</v>
      </c>
      <c r="L168" s="11">
        <v>2</v>
      </c>
    </row>
    <row r="169" spans="1:12">
      <c r="A169" s="11" t="s">
        <v>97</v>
      </c>
      <c r="D169" s="11" t="s">
        <v>239</v>
      </c>
      <c r="E169" s="19" t="s">
        <v>398</v>
      </c>
      <c r="F169" s="10">
        <v>42036</v>
      </c>
      <c r="G169" s="10">
        <v>44593</v>
      </c>
      <c r="H169" s="11">
        <v>8</v>
      </c>
      <c r="I169" s="20" t="s">
        <v>238</v>
      </c>
      <c r="J169" s="11" t="s">
        <v>240</v>
      </c>
      <c r="K169" s="11" t="s">
        <v>4263</v>
      </c>
      <c r="L169" s="11">
        <v>2</v>
      </c>
    </row>
    <row r="170" spans="1:12">
      <c r="A170" s="11" t="s">
        <v>98</v>
      </c>
      <c r="D170" s="11" t="s">
        <v>239</v>
      </c>
      <c r="E170" s="19" t="s">
        <v>399</v>
      </c>
      <c r="F170" s="10">
        <v>42036</v>
      </c>
      <c r="G170" s="10">
        <v>44593</v>
      </c>
      <c r="H170" s="11">
        <v>8</v>
      </c>
      <c r="I170" s="20" t="s">
        <v>238</v>
      </c>
      <c r="J170" s="11" t="s">
        <v>240</v>
      </c>
      <c r="K170" s="11" t="s">
        <v>4263</v>
      </c>
      <c r="L170" s="11">
        <v>2</v>
      </c>
    </row>
    <row r="171" spans="1:12">
      <c r="A171" s="11" t="s">
        <v>99</v>
      </c>
      <c r="D171" s="11" t="s">
        <v>239</v>
      </c>
      <c r="E171" s="19" t="s">
        <v>400</v>
      </c>
      <c r="F171" s="10">
        <v>42036</v>
      </c>
      <c r="G171" s="10">
        <v>44593</v>
      </c>
      <c r="H171" s="11">
        <v>8</v>
      </c>
      <c r="I171" s="20" t="s">
        <v>238</v>
      </c>
      <c r="J171" s="11" t="s">
        <v>240</v>
      </c>
      <c r="K171" s="11" t="s">
        <v>4263</v>
      </c>
      <c r="L171" s="11">
        <v>2</v>
      </c>
    </row>
    <row r="172" spans="1:12">
      <c r="A172" s="11" t="s">
        <v>100</v>
      </c>
      <c r="D172" s="11" t="s">
        <v>239</v>
      </c>
      <c r="E172" s="19" t="s">
        <v>401</v>
      </c>
      <c r="F172" s="10">
        <v>42036</v>
      </c>
      <c r="G172" s="10">
        <v>44593</v>
      </c>
      <c r="H172" s="11">
        <v>8</v>
      </c>
      <c r="I172" s="20" t="s">
        <v>238</v>
      </c>
      <c r="J172" s="11" t="s">
        <v>240</v>
      </c>
      <c r="K172" s="11" t="s">
        <v>4263</v>
      </c>
      <c r="L172" s="11">
        <v>2</v>
      </c>
    </row>
    <row r="173" spans="1:12">
      <c r="A173" s="11" t="s">
        <v>101</v>
      </c>
      <c r="D173" s="11" t="s">
        <v>239</v>
      </c>
      <c r="E173" s="19" t="s">
        <v>402</v>
      </c>
      <c r="F173" s="10">
        <v>42036</v>
      </c>
      <c r="G173" s="10">
        <v>44593</v>
      </c>
      <c r="H173" s="11">
        <v>8</v>
      </c>
      <c r="I173" s="20" t="s">
        <v>238</v>
      </c>
      <c r="J173" s="11" t="s">
        <v>240</v>
      </c>
      <c r="K173" s="11" t="s">
        <v>4263</v>
      </c>
      <c r="L173" s="11">
        <v>2</v>
      </c>
    </row>
    <row r="174" spans="1:12">
      <c r="A174" s="11" t="s">
        <v>141</v>
      </c>
      <c r="D174" s="11" t="s">
        <v>239</v>
      </c>
      <c r="E174" s="19" t="s">
        <v>403</v>
      </c>
      <c r="F174" s="10">
        <v>42036</v>
      </c>
      <c r="G174" s="10">
        <v>44593</v>
      </c>
      <c r="H174" s="11">
        <v>8</v>
      </c>
      <c r="I174" s="20" t="s">
        <v>238</v>
      </c>
      <c r="J174" s="11" t="s">
        <v>240</v>
      </c>
      <c r="K174" s="11" t="s">
        <v>4263</v>
      </c>
      <c r="L174" s="11">
        <v>2</v>
      </c>
    </row>
    <row r="175" spans="1:12">
      <c r="A175" s="11" t="s">
        <v>142</v>
      </c>
      <c r="D175" s="11" t="s">
        <v>239</v>
      </c>
      <c r="E175" s="19" t="s">
        <v>404</v>
      </c>
      <c r="F175" s="10">
        <v>42036</v>
      </c>
      <c r="G175" s="10">
        <v>44593</v>
      </c>
      <c r="H175" s="11">
        <v>8</v>
      </c>
      <c r="I175" s="20" t="s">
        <v>238</v>
      </c>
      <c r="J175" s="11" t="s">
        <v>240</v>
      </c>
      <c r="K175" s="11" t="s">
        <v>4263</v>
      </c>
      <c r="L175" s="11">
        <v>2</v>
      </c>
    </row>
    <row r="176" spans="1:12">
      <c r="A176" s="11" t="s">
        <v>143</v>
      </c>
      <c r="D176" s="11" t="s">
        <v>239</v>
      </c>
      <c r="E176" s="19" t="s">
        <v>405</v>
      </c>
      <c r="F176" s="10">
        <v>42036</v>
      </c>
      <c r="G176" s="10">
        <v>44593</v>
      </c>
      <c r="H176" s="11">
        <v>8</v>
      </c>
      <c r="I176" s="20" t="s">
        <v>238</v>
      </c>
      <c r="J176" s="11" t="s">
        <v>240</v>
      </c>
      <c r="K176" s="11" t="s">
        <v>4263</v>
      </c>
      <c r="L176" s="11">
        <v>2</v>
      </c>
    </row>
    <row r="177" spans="1:12">
      <c r="A177" s="11" t="s">
        <v>144</v>
      </c>
      <c r="D177" s="11" t="s">
        <v>239</v>
      </c>
      <c r="E177" s="19" t="s">
        <v>406</v>
      </c>
      <c r="F177" s="10">
        <v>42036</v>
      </c>
      <c r="G177" s="10">
        <v>44593</v>
      </c>
      <c r="H177" s="11">
        <v>8</v>
      </c>
      <c r="I177" s="20" t="s">
        <v>238</v>
      </c>
      <c r="J177" s="11" t="s">
        <v>240</v>
      </c>
      <c r="K177" s="11" t="s">
        <v>4263</v>
      </c>
      <c r="L177" s="11">
        <v>2</v>
      </c>
    </row>
    <row r="178" spans="1:12">
      <c r="A178" s="11" t="s">
        <v>145</v>
      </c>
      <c r="D178" s="11" t="s">
        <v>239</v>
      </c>
      <c r="E178" s="19" t="s">
        <v>407</v>
      </c>
      <c r="F178" s="10">
        <v>42036</v>
      </c>
      <c r="G178" s="10">
        <v>44593</v>
      </c>
      <c r="H178" s="11">
        <v>8</v>
      </c>
      <c r="I178" s="20" t="s">
        <v>238</v>
      </c>
      <c r="J178" s="11" t="s">
        <v>240</v>
      </c>
      <c r="K178" s="11" t="s">
        <v>4263</v>
      </c>
      <c r="L178" s="11">
        <v>2</v>
      </c>
    </row>
    <row r="179" spans="1:12">
      <c r="A179" s="11" t="s">
        <v>146</v>
      </c>
      <c r="D179" s="11" t="s">
        <v>239</v>
      </c>
      <c r="E179" s="19" t="s">
        <v>408</v>
      </c>
      <c r="F179" s="10">
        <v>42036</v>
      </c>
      <c r="G179" s="10">
        <v>44593</v>
      </c>
      <c r="H179" s="11">
        <v>8</v>
      </c>
      <c r="I179" s="20" t="s">
        <v>238</v>
      </c>
      <c r="J179" s="11" t="s">
        <v>240</v>
      </c>
      <c r="K179" s="11" t="s">
        <v>4263</v>
      </c>
      <c r="L179" s="11">
        <v>2</v>
      </c>
    </row>
    <row r="180" spans="1:12">
      <c r="A180" s="11" t="s">
        <v>147</v>
      </c>
      <c r="D180" s="11" t="s">
        <v>239</v>
      </c>
      <c r="E180" s="19" t="s">
        <v>409</v>
      </c>
      <c r="F180" s="10">
        <v>42036</v>
      </c>
      <c r="G180" s="10">
        <v>44593</v>
      </c>
      <c r="H180" s="11">
        <v>8</v>
      </c>
      <c r="I180" s="20" t="s">
        <v>238</v>
      </c>
      <c r="J180" s="11" t="s">
        <v>240</v>
      </c>
      <c r="K180" s="11" t="s">
        <v>4263</v>
      </c>
      <c r="L180" s="11">
        <v>2</v>
      </c>
    </row>
    <row r="181" spans="1:12">
      <c r="A181" s="11" t="s">
        <v>148</v>
      </c>
      <c r="D181" s="11" t="s">
        <v>239</v>
      </c>
      <c r="E181" s="19" t="s">
        <v>410</v>
      </c>
      <c r="F181" s="10">
        <v>42036</v>
      </c>
      <c r="G181" s="10">
        <v>44593</v>
      </c>
      <c r="H181" s="11">
        <v>8</v>
      </c>
      <c r="I181" s="20" t="s">
        <v>238</v>
      </c>
      <c r="J181" s="11" t="s">
        <v>240</v>
      </c>
      <c r="K181" s="11" t="s">
        <v>4263</v>
      </c>
      <c r="L181" s="11">
        <v>2</v>
      </c>
    </row>
    <row r="182" spans="1:12">
      <c r="A182" s="11" t="s">
        <v>149</v>
      </c>
      <c r="D182" s="11" t="s">
        <v>239</v>
      </c>
      <c r="E182" s="19" t="s">
        <v>411</v>
      </c>
      <c r="F182" s="10">
        <v>42036</v>
      </c>
      <c r="G182" s="10">
        <v>44593</v>
      </c>
      <c r="H182" s="11">
        <v>8</v>
      </c>
      <c r="I182" s="20" t="s">
        <v>238</v>
      </c>
      <c r="J182" s="11" t="s">
        <v>240</v>
      </c>
      <c r="K182" s="11" t="s">
        <v>4263</v>
      </c>
      <c r="L182" s="11">
        <v>2</v>
      </c>
    </row>
    <row r="183" spans="1:12">
      <c r="A183" s="11" t="s">
        <v>150</v>
      </c>
      <c r="D183" s="11" t="s">
        <v>239</v>
      </c>
      <c r="E183" s="19" t="s">
        <v>412</v>
      </c>
      <c r="F183" s="10">
        <v>42036</v>
      </c>
      <c r="G183" s="10">
        <v>44593</v>
      </c>
      <c r="H183" s="11">
        <v>8</v>
      </c>
      <c r="I183" s="20" t="s">
        <v>238</v>
      </c>
      <c r="J183" s="11" t="s">
        <v>240</v>
      </c>
      <c r="K183" s="11" t="s">
        <v>4263</v>
      </c>
      <c r="L183" s="11">
        <v>2</v>
      </c>
    </row>
    <row r="184" spans="1:12">
      <c r="A184" s="11" t="s">
        <v>151</v>
      </c>
      <c r="D184" s="11" t="s">
        <v>239</v>
      </c>
      <c r="E184" s="19" t="s">
        <v>413</v>
      </c>
      <c r="F184" s="10">
        <v>42036</v>
      </c>
      <c r="G184" s="10">
        <v>44593</v>
      </c>
      <c r="H184" s="11">
        <v>8</v>
      </c>
      <c r="I184" s="20" t="s">
        <v>238</v>
      </c>
      <c r="J184" s="11" t="s">
        <v>240</v>
      </c>
      <c r="K184" s="11" t="s">
        <v>4263</v>
      </c>
      <c r="L184" s="11">
        <v>2</v>
      </c>
    </row>
    <row r="185" spans="1:12">
      <c r="A185" s="11" t="s">
        <v>152</v>
      </c>
      <c r="D185" s="11" t="s">
        <v>239</v>
      </c>
      <c r="E185" s="19" t="s">
        <v>414</v>
      </c>
      <c r="F185" s="10">
        <v>42036</v>
      </c>
      <c r="G185" s="10">
        <v>44593</v>
      </c>
      <c r="H185" s="11">
        <v>8</v>
      </c>
      <c r="I185" s="20" t="s">
        <v>238</v>
      </c>
      <c r="J185" s="11" t="s">
        <v>240</v>
      </c>
      <c r="K185" s="11" t="s">
        <v>4263</v>
      </c>
      <c r="L185" s="11">
        <v>2</v>
      </c>
    </row>
    <row r="186" spans="1:12">
      <c r="A186" s="11" t="s">
        <v>153</v>
      </c>
      <c r="D186" s="11" t="s">
        <v>239</v>
      </c>
      <c r="E186" s="19" t="s">
        <v>415</v>
      </c>
      <c r="F186" s="10">
        <v>42036</v>
      </c>
      <c r="G186" s="10">
        <v>44593</v>
      </c>
      <c r="H186" s="11">
        <v>8</v>
      </c>
      <c r="I186" s="20" t="s">
        <v>238</v>
      </c>
      <c r="J186" s="11" t="s">
        <v>240</v>
      </c>
      <c r="K186" s="11" t="s">
        <v>4263</v>
      </c>
      <c r="L186" s="11">
        <v>2</v>
      </c>
    </row>
    <row r="187" spans="1:12">
      <c r="A187" s="11" t="s">
        <v>154</v>
      </c>
      <c r="D187" s="11" t="s">
        <v>239</v>
      </c>
      <c r="E187" s="19" t="s">
        <v>416</v>
      </c>
      <c r="F187" s="10">
        <v>42036</v>
      </c>
      <c r="G187" s="10">
        <v>44593</v>
      </c>
      <c r="H187" s="11">
        <v>8</v>
      </c>
      <c r="I187" s="20" t="s">
        <v>238</v>
      </c>
      <c r="J187" s="11" t="s">
        <v>240</v>
      </c>
      <c r="K187" s="11" t="s">
        <v>4263</v>
      </c>
      <c r="L187" s="11">
        <v>2</v>
      </c>
    </row>
    <row r="188" spans="1:12">
      <c r="A188" s="11" t="s">
        <v>155</v>
      </c>
      <c r="D188" s="11" t="s">
        <v>239</v>
      </c>
      <c r="E188" s="19" t="s">
        <v>417</v>
      </c>
      <c r="F188" s="10">
        <v>42036</v>
      </c>
      <c r="G188" s="10">
        <v>44593</v>
      </c>
      <c r="H188" s="11">
        <v>8</v>
      </c>
      <c r="I188" s="20" t="s">
        <v>238</v>
      </c>
      <c r="J188" s="11" t="s">
        <v>240</v>
      </c>
      <c r="K188" s="11" t="s">
        <v>4263</v>
      </c>
      <c r="L188" s="11">
        <v>2</v>
      </c>
    </row>
    <row r="189" spans="1:12">
      <c r="A189" s="11" t="s">
        <v>156</v>
      </c>
      <c r="D189" s="11" t="s">
        <v>239</v>
      </c>
      <c r="E189" s="19" t="s">
        <v>418</v>
      </c>
      <c r="F189" s="10">
        <v>42036</v>
      </c>
      <c r="G189" s="10">
        <v>44593</v>
      </c>
      <c r="H189" s="11">
        <v>8</v>
      </c>
      <c r="I189" s="20" t="s">
        <v>238</v>
      </c>
      <c r="J189" s="11" t="s">
        <v>240</v>
      </c>
      <c r="K189" s="11" t="s">
        <v>4263</v>
      </c>
      <c r="L189" s="11">
        <v>2</v>
      </c>
    </row>
    <row r="190" spans="1:12">
      <c r="A190" s="11" t="s">
        <v>157</v>
      </c>
      <c r="D190" s="11" t="s">
        <v>239</v>
      </c>
      <c r="E190" s="19" t="s">
        <v>419</v>
      </c>
      <c r="F190" s="10">
        <v>42036</v>
      </c>
      <c r="G190" s="10">
        <v>44593</v>
      </c>
      <c r="H190" s="11">
        <v>8</v>
      </c>
      <c r="I190" s="20" t="s">
        <v>238</v>
      </c>
      <c r="J190" s="11" t="s">
        <v>240</v>
      </c>
      <c r="K190" s="11" t="s">
        <v>4263</v>
      </c>
      <c r="L190" s="11">
        <v>2</v>
      </c>
    </row>
    <row r="191" spans="1:12">
      <c r="A191" s="11" t="s">
        <v>158</v>
      </c>
      <c r="D191" s="11" t="s">
        <v>239</v>
      </c>
      <c r="E191" s="19" t="s">
        <v>420</v>
      </c>
      <c r="F191" s="10">
        <v>42036</v>
      </c>
      <c r="G191" s="10">
        <v>44593</v>
      </c>
      <c r="H191" s="11">
        <v>8</v>
      </c>
      <c r="I191" s="20" t="s">
        <v>238</v>
      </c>
      <c r="J191" s="11" t="s">
        <v>240</v>
      </c>
      <c r="K191" s="11" t="s">
        <v>4263</v>
      </c>
      <c r="L191" s="11">
        <v>2</v>
      </c>
    </row>
    <row r="192" spans="1:12">
      <c r="A192" s="11" t="s">
        <v>159</v>
      </c>
      <c r="D192" s="11" t="s">
        <v>239</v>
      </c>
      <c r="E192" s="19" t="s">
        <v>421</v>
      </c>
      <c r="F192" s="10">
        <v>42036</v>
      </c>
      <c r="G192" s="10">
        <v>44593</v>
      </c>
      <c r="H192" s="11">
        <v>8</v>
      </c>
      <c r="I192" s="20" t="s">
        <v>238</v>
      </c>
      <c r="J192" s="11" t="s">
        <v>240</v>
      </c>
      <c r="K192" s="11" t="s">
        <v>4263</v>
      </c>
      <c r="L192" s="11">
        <v>2</v>
      </c>
    </row>
    <row r="193" spans="1:12">
      <c r="A193" s="11" t="s">
        <v>160</v>
      </c>
      <c r="D193" s="11" t="s">
        <v>239</v>
      </c>
      <c r="E193" s="19" t="s">
        <v>422</v>
      </c>
      <c r="F193" s="10">
        <v>42036</v>
      </c>
      <c r="G193" s="10">
        <v>44593</v>
      </c>
      <c r="H193" s="11">
        <v>8</v>
      </c>
      <c r="I193" s="20" t="s">
        <v>238</v>
      </c>
      <c r="J193" s="11" t="s">
        <v>240</v>
      </c>
      <c r="K193" s="11" t="s">
        <v>4263</v>
      </c>
      <c r="L193" s="11">
        <v>2</v>
      </c>
    </row>
    <row r="194" spans="1:12">
      <c r="A194" s="11" t="s">
        <v>161</v>
      </c>
      <c r="D194" s="11" t="s">
        <v>239</v>
      </c>
      <c r="E194" s="19" t="s">
        <v>423</v>
      </c>
      <c r="F194" s="10">
        <v>42036</v>
      </c>
      <c r="G194" s="10">
        <v>44593</v>
      </c>
      <c r="H194" s="11">
        <v>8</v>
      </c>
      <c r="I194" s="20" t="s">
        <v>238</v>
      </c>
      <c r="J194" s="11" t="s">
        <v>240</v>
      </c>
      <c r="K194" s="11" t="s">
        <v>4263</v>
      </c>
      <c r="L194" s="11">
        <v>2</v>
      </c>
    </row>
    <row r="195" spans="1:12">
      <c r="A195" s="11" t="s">
        <v>162</v>
      </c>
      <c r="D195" s="11" t="s">
        <v>239</v>
      </c>
      <c r="E195" s="19" t="s">
        <v>424</v>
      </c>
      <c r="F195" s="10">
        <v>42036</v>
      </c>
      <c r="G195" s="10">
        <v>44593</v>
      </c>
      <c r="H195" s="11">
        <v>8</v>
      </c>
      <c r="I195" s="20" t="s">
        <v>238</v>
      </c>
      <c r="J195" s="11" t="s">
        <v>240</v>
      </c>
      <c r="K195" s="11" t="s">
        <v>4263</v>
      </c>
      <c r="L195" s="11">
        <v>2</v>
      </c>
    </row>
    <row r="196" spans="1:12">
      <c r="A196" s="11" t="s">
        <v>163</v>
      </c>
      <c r="D196" s="11" t="s">
        <v>239</v>
      </c>
      <c r="E196" s="19" t="s">
        <v>425</v>
      </c>
      <c r="F196" s="10">
        <v>42036</v>
      </c>
      <c r="G196" s="10">
        <v>44593</v>
      </c>
      <c r="H196" s="11">
        <v>8</v>
      </c>
      <c r="I196" s="20" t="s">
        <v>238</v>
      </c>
      <c r="J196" s="11" t="s">
        <v>240</v>
      </c>
      <c r="K196" s="11" t="s">
        <v>4263</v>
      </c>
      <c r="L196" s="11">
        <v>2</v>
      </c>
    </row>
    <row r="197" spans="1:12">
      <c r="A197" s="11" t="s">
        <v>164</v>
      </c>
      <c r="D197" s="11" t="s">
        <v>239</v>
      </c>
      <c r="E197" s="19" t="s">
        <v>426</v>
      </c>
      <c r="F197" s="10">
        <v>42036</v>
      </c>
      <c r="G197" s="10">
        <v>44593</v>
      </c>
      <c r="H197" s="11">
        <v>8</v>
      </c>
      <c r="I197" s="20" t="s">
        <v>238</v>
      </c>
      <c r="J197" s="11" t="s">
        <v>240</v>
      </c>
      <c r="K197" s="11" t="s">
        <v>4263</v>
      </c>
      <c r="L197" s="11">
        <v>2</v>
      </c>
    </row>
    <row r="198" spans="1:12">
      <c r="A198" s="11" t="s">
        <v>165</v>
      </c>
      <c r="D198" s="11" t="s">
        <v>239</v>
      </c>
      <c r="E198" s="19" t="s">
        <v>427</v>
      </c>
      <c r="F198" s="10">
        <v>42036</v>
      </c>
      <c r="G198" s="10">
        <v>44593</v>
      </c>
      <c r="H198" s="11">
        <v>8</v>
      </c>
      <c r="I198" s="20" t="s">
        <v>238</v>
      </c>
      <c r="J198" s="11" t="s">
        <v>240</v>
      </c>
      <c r="K198" s="11" t="s">
        <v>4263</v>
      </c>
      <c r="L198" s="11">
        <v>2</v>
      </c>
    </row>
    <row r="199" spans="1:12">
      <c r="A199" s="11" t="s">
        <v>166</v>
      </c>
      <c r="D199" s="11" t="s">
        <v>239</v>
      </c>
      <c r="E199" s="19" t="s">
        <v>428</v>
      </c>
      <c r="F199" s="10">
        <v>42036</v>
      </c>
      <c r="G199" s="10">
        <v>44593</v>
      </c>
      <c r="H199" s="11">
        <v>8</v>
      </c>
      <c r="I199" s="20" t="s">
        <v>238</v>
      </c>
      <c r="J199" s="11" t="s">
        <v>240</v>
      </c>
      <c r="K199" s="11" t="s">
        <v>4263</v>
      </c>
      <c r="L199" s="11">
        <v>2</v>
      </c>
    </row>
    <row r="200" spans="1:12">
      <c r="A200" s="11" t="s">
        <v>167</v>
      </c>
      <c r="D200" s="11" t="s">
        <v>239</v>
      </c>
      <c r="E200" s="19" t="s">
        <v>429</v>
      </c>
      <c r="F200" s="10">
        <v>42036</v>
      </c>
      <c r="G200" s="10">
        <v>44593</v>
      </c>
      <c r="H200" s="11">
        <v>8</v>
      </c>
      <c r="I200" s="20" t="s">
        <v>238</v>
      </c>
      <c r="J200" s="11" t="s">
        <v>240</v>
      </c>
      <c r="K200" s="11" t="s">
        <v>4263</v>
      </c>
      <c r="L200" s="11">
        <v>2</v>
      </c>
    </row>
    <row r="201" spans="1:12">
      <c r="A201" s="11" t="s">
        <v>168</v>
      </c>
      <c r="D201" s="11" t="s">
        <v>239</v>
      </c>
      <c r="E201" s="19" t="s">
        <v>430</v>
      </c>
      <c r="F201" s="10">
        <v>42036</v>
      </c>
      <c r="G201" s="10">
        <v>44593</v>
      </c>
      <c r="H201" s="11">
        <v>8</v>
      </c>
      <c r="I201" s="20" t="s">
        <v>238</v>
      </c>
      <c r="J201" s="11" t="s">
        <v>240</v>
      </c>
      <c r="K201" s="11" t="s">
        <v>4263</v>
      </c>
      <c r="L201" s="11">
        <v>2</v>
      </c>
    </row>
    <row r="202" spans="1:12">
      <c r="A202" s="11" t="s">
        <v>169</v>
      </c>
      <c r="D202" s="11" t="s">
        <v>239</v>
      </c>
      <c r="E202" s="19" t="s">
        <v>431</v>
      </c>
      <c r="F202" s="10">
        <v>42036</v>
      </c>
      <c r="G202" s="10">
        <v>44593</v>
      </c>
      <c r="H202" s="11">
        <v>8</v>
      </c>
      <c r="I202" s="20" t="s">
        <v>238</v>
      </c>
      <c r="J202" s="11" t="s">
        <v>240</v>
      </c>
      <c r="K202" s="11" t="s">
        <v>4263</v>
      </c>
      <c r="L202" s="11">
        <v>2</v>
      </c>
    </row>
    <row r="203" spans="1:12">
      <c r="A203" s="11" t="s">
        <v>170</v>
      </c>
      <c r="D203" s="11" t="s">
        <v>239</v>
      </c>
      <c r="E203" s="19" t="s">
        <v>432</v>
      </c>
      <c r="F203" s="10">
        <v>42036</v>
      </c>
      <c r="G203" s="10">
        <v>44593</v>
      </c>
      <c r="H203" s="11">
        <v>8</v>
      </c>
      <c r="I203" s="20" t="s">
        <v>238</v>
      </c>
      <c r="J203" s="11" t="s">
        <v>240</v>
      </c>
      <c r="K203" s="11" t="s">
        <v>4263</v>
      </c>
      <c r="L203" s="11">
        <v>2</v>
      </c>
    </row>
    <row r="204" spans="1:12">
      <c r="A204" s="11" t="s">
        <v>171</v>
      </c>
      <c r="D204" s="11" t="s">
        <v>239</v>
      </c>
      <c r="E204" s="19" t="s">
        <v>433</v>
      </c>
      <c r="F204" s="10">
        <v>42036</v>
      </c>
      <c r="G204" s="10">
        <v>44593</v>
      </c>
      <c r="H204" s="11">
        <v>8</v>
      </c>
      <c r="I204" s="20" t="s">
        <v>238</v>
      </c>
      <c r="J204" s="11" t="s">
        <v>240</v>
      </c>
      <c r="K204" s="11" t="s">
        <v>4263</v>
      </c>
      <c r="L204" s="11">
        <v>2</v>
      </c>
    </row>
    <row r="205" spans="1:12">
      <c r="A205" s="11" t="s">
        <v>172</v>
      </c>
      <c r="D205" s="11" t="s">
        <v>239</v>
      </c>
      <c r="E205" s="19" t="s">
        <v>434</v>
      </c>
      <c r="F205" s="10">
        <v>42036</v>
      </c>
      <c r="G205" s="10">
        <v>44593</v>
      </c>
      <c r="H205" s="11">
        <v>8</v>
      </c>
      <c r="I205" s="20" t="s">
        <v>238</v>
      </c>
      <c r="J205" s="11" t="s">
        <v>240</v>
      </c>
      <c r="K205" s="11" t="s">
        <v>4263</v>
      </c>
      <c r="L205" s="11">
        <v>2</v>
      </c>
    </row>
    <row r="206" spans="1:12">
      <c r="A206" s="11" t="s">
        <v>173</v>
      </c>
      <c r="D206" s="11" t="s">
        <v>239</v>
      </c>
      <c r="E206" s="19" t="s">
        <v>435</v>
      </c>
      <c r="F206" s="10">
        <v>42036</v>
      </c>
      <c r="G206" s="10">
        <v>44593</v>
      </c>
      <c r="H206" s="11">
        <v>8</v>
      </c>
      <c r="I206" s="20" t="s">
        <v>238</v>
      </c>
      <c r="J206" s="11" t="s">
        <v>240</v>
      </c>
      <c r="K206" s="11" t="s">
        <v>4263</v>
      </c>
      <c r="L206" s="11">
        <v>2</v>
      </c>
    </row>
    <row r="207" spans="1:12">
      <c r="A207" s="11" t="s">
        <v>174</v>
      </c>
      <c r="D207" s="11" t="s">
        <v>239</v>
      </c>
      <c r="E207" s="19" t="s">
        <v>436</v>
      </c>
      <c r="F207" s="10">
        <v>42036</v>
      </c>
      <c r="G207" s="10">
        <v>44593</v>
      </c>
      <c r="H207" s="11">
        <v>8</v>
      </c>
      <c r="I207" s="20" t="s">
        <v>238</v>
      </c>
      <c r="J207" s="11" t="s">
        <v>240</v>
      </c>
      <c r="K207" s="11" t="s">
        <v>4263</v>
      </c>
      <c r="L207" s="11">
        <v>2</v>
      </c>
    </row>
    <row r="208" spans="1:12">
      <c r="A208" s="11" t="s">
        <v>175</v>
      </c>
      <c r="D208" s="11" t="s">
        <v>239</v>
      </c>
      <c r="E208" s="19" t="s">
        <v>437</v>
      </c>
      <c r="F208" s="10">
        <v>42036</v>
      </c>
      <c r="G208" s="10">
        <v>44593</v>
      </c>
      <c r="H208" s="11">
        <v>8</v>
      </c>
      <c r="I208" s="20" t="s">
        <v>238</v>
      </c>
      <c r="J208" s="11" t="s">
        <v>240</v>
      </c>
      <c r="K208" s="11" t="s">
        <v>4263</v>
      </c>
      <c r="L208" s="11">
        <v>2</v>
      </c>
    </row>
    <row r="209" spans="1:12">
      <c r="A209" s="11" t="s">
        <v>176</v>
      </c>
      <c r="D209" s="11" t="s">
        <v>239</v>
      </c>
      <c r="E209" s="19" t="s">
        <v>438</v>
      </c>
      <c r="F209" s="10">
        <v>42036</v>
      </c>
      <c r="G209" s="10">
        <v>44593</v>
      </c>
      <c r="H209" s="11">
        <v>8</v>
      </c>
      <c r="I209" s="20" t="s">
        <v>238</v>
      </c>
      <c r="J209" s="11" t="s">
        <v>240</v>
      </c>
      <c r="K209" s="11" t="s">
        <v>4263</v>
      </c>
      <c r="L209" s="11">
        <v>2</v>
      </c>
    </row>
    <row r="210" spans="1:12">
      <c r="A210" s="11" t="s">
        <v>177</v>
      </c>
      <c r="D210" s="11" t="s">
        <v>239</v>
      </c>
      <c r="E210" s="19" t="s">
        <v>439</v>
      </c>
      <c r="F210" s="10">
        <v>42036</v>
      </c>
      <c r="G210" s="10">
        <v>44593</v>
      </c>
      <c r="H210" s="11">
        <v>8</v>
      </c>
      <c r="I210" s="20" t="s">
        <v>238</v>
      </c>
      <c r="J210" s="11" t="s">
        <v>240</v>
      </c>
      <c r="K210" s="11" t="s">
        <v>4263</v>
      </c>
      <c r="L210" s="11">
        <v>2</v>
      </c>
    </row>
    <row r="211" spans="1:12">
      <c r="A211" s="11" t="s">
        <v>178</v>
      </c>
      <c r="D211" s="11" t="s">
        <v>239</v>
      </c>
      <c r="E211" s="19" t="s">
        <v>440</v>
      </c>
      <c r="F211" s="10">
        <v>42036</v>
      </c>
      <c r="G211" s="10">
        <v>44593</v>
      </c>
      <c r="H211" s="11">
        <v>8</v>
      </c>
      <c r="I211" s="20" t="s">
        <v>238</v>
      </c>
      <c r="J211" s="11" t="s">
        <v>240</v>
      </c>
      <c r="K211" s="11" t="s">
        <v>4263</v>
      </c>
      <c r="L211" s="11">
        <v>2</v>
      </c>
    </row>
    <row r="212" spans="1:12">
      <c r="A212" s="11" t="s">
        <v>179</v>
      </c>
      <c r="D212" s="11" t="s">
        <v>239</v>
      </c>
      <c r="E212" s="19" t="s">
        <v>441</v>
      </c>
      <c r="F212" s="10">
        <v>42036</v>
      </c>
      <c r="G212" s="10">
        <v>44593</v>
      </c>
      <c r="H212" s="11">
        <v>8</v>
      </c>
      <c r="I212" s="20" t="s">
        <v>238</v>
      </c>
      <c r="J212" s="11" t="s">
        <v>240</v>
      </c>
      <c r="K212" s="11" t="s">
        <v>4263</v>
      </c>
      <c r="L212" s="11">
        <v>2</v>
      </c>
    </row>
    <row r="213" spans="1:12">
      <c r="A213" s="11" t="s">
        <v>180</v>
      </c>
      <c r="D213" s="11" t="s">
        <v>239</v>
      </c>
      <c r="E213" s="19" t="s">
        <v>442</v>
      </c>
      <c r="F213" s="10">
        <v>42036</v>
      </c>
      <c r="G213" s="10">
        <v>44593</v>
      </c>
      <c r="H213" s="11">
        <v>8</v>
      </c>
      <c r="I213" s="20" t="s">
        <v>238</v>
      </c>
      <c r="J213" s="11" t="s">
        <v>240</v>
      </c>
      <c r="K213" s="11" t="s">
        <v>4263</v>
      </c>
      <c r="L213" s="11">
        <v>2</v>
      </c>
    </row>
    <row r="214" spans="1:12">
      <c r="A214" s="11" t="s">
        <v>181</v>
      </c>
      <c r="D214" s="11" t="s">
        <v>239</v>
      </c>
      <c r="E214" s="19" t="s">
        <v>443</v>
      </c>
      <c r="F214" s="10">
        <v>42036</v>
      </c>
      <c r="G214" s="10">
        <v>44593</v>
      </c>
      <c r="H214" s="11">
        <v>8</v>
      </c>
      <c r="I214" s="20" t="s">
        <v>238</v>
      </c>
      <c r="J214" s="11" t="s">
        <v>240</v>
      </c>
      <c r="K214" s="11" t="s">
        <v>4263</v>
      </c>
      <c r="L214" s="11">
        <v>2</v>
      </c>
    </row>
    <row r="215" spans="1:12">
      <c r="A215" s="11" t="s">
        <v>182</v>
      </c>
      <c r="D215" s="11" t="s">
        <v>239</v>
      </c>
      <c r="E215" s="19" t="s">
        <v>444</v>
      </c>
      <c r="F215" s="10">
        <v>42036</v>
      </c>
      <c r="G215" s="10">
        <v>44593</v>
      </c>
      <c r="H215" s="11">
        <v>8</v>
      </c>
      <c r="I215" s="20" t="s">
        <v>238</v>
      </c>
      <c r="J215" s="11" t="s">
        <v>240</v>
      </c>
      <c r="K215" s="11" t="s">
        <v>4263</v>
      </c>
      <c r="L215" s="11">
        <v>2</v>
      </c>
    </row>
    <row r="216" spans="1:12">
      <c r="A216" s="11" t="s">
        <v>183</v>
      </c>
      <c r="D216" s="11" t="s">
        <v>239</v>
      </c>
      <c r="E216" s="19" t="s">
        <v>445</v>
      </c>
      <c r="F216" s="10">
        <v>42036</v>
      </c>
      <c r="G216" s="10">
        <v>44593</v>
      </c>
      <c r="H216" s="11">
        <v>8</v>
      </c>
      <c r="I216" s="20" t="s">
        <v>238</v>
      </c>
      <c r="J216" s="11" t="s">
        <v>240</v>
      </c>
      <c r="K216" s="11" t="s">
        <v>4263</v>
      </c>
      <c r="L216" s="11">
        <v>2</v>
      </c>
    </row>
    <row r="217" spans="1:12">
      <c r="A217" s="11" t="s">
        <v>184</v>
      </c>
      <c r="D217" s="11" t="s">
        <v>239</v>
      </c>
      <c r="E217" s="19" t="s">
        <v>446</v>
      </c>
      <c r="F217" s="10">
        <v>42036</v>
      </c>
      <c r="G217" s="10">
        <v>44593</v>
      </c>
      <c r="H217" s="11">
        <v>8</v>
      </c>
      <c r="I217" s="20" t="s">
        <v>238</v>
      </c>
      <c r="J217" s="11" t="s">
        <v>240</v>
      </c>
      <c r="K217" s="11" t="s">
        <v>4263</v>
      </c>
      <c r="L217" s="11">
        <v>2</v>
      </c>
    </row>
    <row r="218" spans="1:12">
      <c r="A218" s="11" t="s">
        <v>185</v>
      </c>
      <c r="D218" s="11" t="s">
        <v>239</v>
      </c>
      <c r="E218" s="19" t="s">
        <v>447</v>
      </c>
      <c r="F218" s="10">
        <v>42036</v>
      </c>
      <c r="G218" s="10">
        <v>44593</v>
      </c>
      <c r="H218" s="11">
        <v>8</v>
      </c>
      <c r="I218" s="20" t="s">
        <v>238</v>
      </c>
      <c r="J218" s="11" t="s">
        <v>240</v>
      </c>
      <c r="K218" s="11" t="s">
        <v>4263</v>
      </c>
      <c r="L218" s="11">
        <v>2</v>
      </c>
    </row>
    <row r="219" spans="1:12">
      <c r="A219" s="11" t="s">
        <v>186</v>
      </c>
      <c r="D219" s="11" t="s">
        <v>239</v>
      </c>
      <c r="E219" s="19" t="s">
        <v>448</v>
      </c>
      <c r="F219" s="10">
        <v>42036</v>
      </c>
      <c r="G219" s="10">
        <v>44593</v>
      </c>
      <c r="H219" s="11">
        <v>8</v>
      </c>
      <c r="I219" s="20" t="s">
        <v>238</v>
      </c>
      <c r="J219" s="11" t="s">
        <v>240</v>
      </c>
      <c r="K219" s="11" t="s">
        <v>4263</v>
      </c>
      <c r="L219" s="11">
        <v>2</v>
      </c>
    </row>
    <row r="220" spans="1:12">
      <c r="A220" s="11" t="s">
        <v>187</v>
      </c>
      <c r="D220" s="11" t="s">
        <v>239</v>
      </c>
      <c r="E220" s="19" t="s">
        <v>449</v>
      </c>
      <c r="F220" s="10">
        <v>42036</v>
      </c>
      <c r="G220" s="10">
        <v>44593</v>
      </c>
      <c r="H220" s="11">
        <v>8</v>
      </c>
      <c r="I220" s="20" t="s">
        <v>238</v>
      </c>
      <c r="J220" s="11" t="s">
        <v>240</v>
      </c>
      <c r="K220" s="11" t="s">
        <v>4263</v>
      </c>
      <c r="L220" s="11">
        <v>2</v>
      </c>
    </row>
    <row r="221" spans="1:12">
      <c r="A221" s="11" t="s">
        <v>188</v>
      </c>
      <c r="D221" s="11" t="s">
        <v>239</v>
      </c>
      <c r="E221" s="19" t="s">
        <v>450</v>
      </c>
      <c r="F221" s="10">
        <v>42036</v>
      </c>
      <c r="G221" s="10">
        <v>44593</v>
      </c>
      <c r="H221" s="11">
        <v>8</v>
      </c>
      <c r="I221" s="20" t="s">
        <v>238</v>
      </c>
      <c r="J221" s="11" t="s">
        <v>240</v>
      </c>
      <c r="K221" s="11" t="s">
        <v>4263</v>
      </c>
      <c r="L221" s="11">
        <v>2</v>
      </c>
    </row>
    <row r="222" spans="1:12">
      <c r="A222" s="11" t="s">
        <v>189</v>
      </c>
      <c r="D222" s="11" t="s">
        <v>239</v>
      </c>
      <c r="E222" s="19" t="s">
        <v>451</v>
      </c>
      <c r="F222" s="10">
        <v>42036</v>
      </c>
      <c r="G222" s="10">
        <v>44593</v>
      </c>
      <c r="H222" s="11">
        <v>8</v>
      </c>
      <c r="I222" s="20" t="s">
        <v>238</v>
      </c>
      <c r="J222" s="11" t="s">
        <v>240</v>
      </c>
      <c r="K222" s="11" t="s">
        <v>4263</v>
      </c>
      <c r="L222" s="11">
        <v>2</v>
      </c>
    </row>
    <row r="223" spans="1:12">
      <c r="A223" s="11" t="s">
        <v>190</v>
      </c>
      <c r="D223" s="11" t="s">
        <v>239</v>
      </c>
      <c r="E223" s="19" t="s">
        <v>452</v>
      </c>
      <c r="F223" s="10">
        <v>42036</v>
      </c>
      <c r="G223" s="10">
        <v>44593</v>
      </c>
      <c r="H223" s="11">
        <v>8</v>
      </c>
      <c r="I223" s="20" t="s">
        <v>238</v>
      </c>
      <c r="J223" s="11" t="s">
        <v>240</v>
      </c>
      <c r="K223" s="11" t="s">
        <v>4263</v>
      </c>
      <c r="L223" s="11">
        <v>2</v>
      </c>
    </row>
    <row r="224" spans="1:12">
      <c r="A224" s="11" t="s">
        <v>191</v>
      </c>
      <c r="D224" s="11" t="s">
        <v>239</v>
      </c>
      <c r="E224" s="19" t="s">
        <v>453</v>
      </c>
      <c r="F224" s="10">
        <v>42036</v>
      </c>
      <c r="G224" s="10">
        <v>44593</v>
      </c>
      <c r="H224" s="11">
        <v>8</v>
      </c>
      <c r="I224" s="20" t="s">
        <v>238</v>
      </c>
      <c r="J224" s="11" t="s">
        <v>240</v>
      </c>
      <c r="K224" s="11" t="s">
        <v>4263</v>
      </c>
      <c r="L224" s="11">
        <v>2</v>
      </c>
    </row>
    <row r="225" spans="1:12">
      <c r="A225" s="11" t="s">
        <v>192</v>
      </c>
      <c r="D225" s="11" t="s">
        <v>239</v>
      </c>
      <c r="E225" s="19" t="s">
        <v>454</v>
      </c>
      <c r="F225" s="10">
        <v>42036</v>
      </c>
      <c r="G225" s="10">
        <v>44593</v>
      </c>
      <c r="H225" s="11">
        <v>8</v>
      </c>
      <c r="I225" s="20" t="s">
        <v>238</v>
      </c>
      <c r="J225" s="11" t="s">
        <v>240</v>
      </c>
      <c r="K225" s="11" t="s">
        <v>4263</v>
      </c>
      <c r="L225" s="11">
        <v>2</v>
      </c>
    </row>
    <row r="226" spans="1:12">
      <c r="A226" s="11" t="s">
        <v>193</v>
      </c>
      <c r="D226" s="11" t="s">
        <v>239</v>
      </c>
      <c r="E226" s="19" t="s">
        <v>455</v>
      </c>
      <c r="F226" s="10">
        <v>42036</v>
      </c>
      <c r="G226" s="10">
        <v>44593</v>
      </c>
      <c r="H226" s="11">
        <v>8</v>
      </c>
      <c r="I226" s="20" t="s">
        <v>238</v>
      </c>
      <c r="J226" s="11" t="s">
        <v>240</v>
      </c>
      <c r="K226" s="11" t="s">
        <v>4263</v>
      </c>
      <c r="L226" s="11">
        <v>2</v>
      </c>
    </row>
    <row r="227" spans="1:12">
      <c r="A227" s="11" t="s">
        <v>194</v>
      </c>
      <c r="D227" s="11" t="s">
        <v>239</v>
      </c>
      <c r="E227" s="19" t="s">
        <v>456</v>
      </c>
      <c r="F227" s="10">
        <v>42036</v>
      </c>
      <c r="G227" s="10">
        <v>44593</v>
      </c>
      <c r="H227" s="11">
        <v>8</v>
      </c>
      <c r="I227" s="20" t="s">
        <v>238</v>
      </c>
      <c r="J227" s="11" t="s">
        <v>240</v>
      </c>
      <c r="K227" s="11" t="s">
        <v>4263</v>
      </c>
      <c r="L227" s="11">
        <v>2</v>
      </c>
    </row>
    <row r="228" spans="1:12">
      <c r="A228" s="11" t="s">
        <v>195</v>
      </c>
      <c r="D228" s="11" t="s">
        <v>239</v>
      </c>
      <c r="E228" s="19" t="s">
        <v>457</v>
      </c>
      <c r="F228" s="10">
        <v>42036</v>
      </c>
      <c r="G228" s="10">
        <v>44593</v>
      </c>
      <c r="H228" s="11">
        <v>8</v>
      </c>
      <c r="I228" s="20" t="s">
        <v>238</v>
      </c>
      <c r="J228" s="11" t="s">
        <v>240</v>
      </c>
      <c r="K228" s="11" t="s">
        <v>4263</v>
      </c>
      <c r="L228" s="11">
        <v>2</v>
      </c>
    </row>
    <row r="229" spans="1:12">
      <c r="A229" s="11" t="s">
        <v>196</v>
      </c>
      <c r="D229" s="11" t="s">
        <v>239</v>
      </c>
      <c r="E229" s="19" t="s">
        <v>458</v>
      </c>
      <c r="F229" s="10">
        <v>42036</v>
      </c>
      <c r="G229" s="10">
        <v>44593</v>
      </c>
      <c r="H229" s="11">
        <v>8</v>
      </c>
      <c r="I229" s="20" t="s">
        <v>238</v>
      </c>
      <c r="J229" s="11" t="s">
        <v>240</v>
      </c>
      <c r="K229" s="11" t="s">
        <v>4263</v>
      </c>
      <c r="L229" s="11">
        <v>2</v>
      </c>
    </row>
    <row r="230" spans="1:12">
      <c r="A230" s="11" t="s">
        <v>197</v>
      </c>
      <c r="D230" s="11" t="s">
        <v>239</v>
      </c>
      <c r="E230" s="19" t="s">
        <v>459</v>
      </c>
      <c r="F230" s="10">
        <v>42036</v>
      </c>
      <c r="G230" s="10">
        <v>44593</v>
      </c>
      <c r="H230" s="11">
        <v>8</v>
      </c>
      <c r="I230" s="20" t="s">
        <v>238</v>
      </c>
      <c r="J230" s="11" t="s">
        <v>240</v>
      </c>
      <c r="K230" s="11" t="s">
        <v>4263</v>
      </c>
      <c r="L230" s="11">
        <v>2</v>
      </c>
    </row>
    <row r="231" spans="1:12">
      <c r="A231" s="11" t="s">
        <v>198</v>
      </c>
      <c r="D231" s="11" t="s">
        <v>239</v>
      </c>
      <c r="E231" s="19" t="s">
        <v>460</v>
      </c>
      <c r="F231" s="10">
        <v>42036</v>
      </c>
      <c r="G231" s="10">
        <v>44593</v>
      </c>
      <c r="H231" s="11">
        <v>8</v>
      </c>
      <c r="I231" s="20" t="s">
        <v>238</v>
      </c>
      <c r="J231" s="11" t="s">
        <v>240</v>
      </c>
      <c r="K231" s="11" t="s">
        <v>4263</v>
      </c>
      <c r="L231" s="11">
        <v>2</v>
      </c>
    </row>
    <row r="232" spans="1:12">
      <c r="A232" s="11" t="s">
        <v>199</v>
      </c>
      <c r="D232" s="11" t="s">
        <v>239</v>
      </c>
      <c r="E232" s="19" t="s">
        <v>461</v>
      </c>
      <c r="F232" s="10">
        <v>42036</v>
      </c>
      <c r="G232" s="10">
        <v>44593</v>
      </c>
      <c r="H232" s="11">
        <v>8</v>
      </c>
      <c r="I232" s="20" t="s">
        <v>238</v>
      </c>
      <c r="J232" s="11" t="s">
        <v>240</v>
      </c>
      <c r="K232" s="11" t="s">
        <v>4263</v>
      </c>
      <c r="L232" s="11">
        <v>2</v>
      </c>
    </row>
    <row r="233" spans="1:12">
      <c r="A233" s="11" t="s">
        <v>200</v>
      </c>
      <c r="D233" s="11" t="s">
        <v>239</v>
      </c>
      <c r="E233" s="19" t="s">
        <v>462</v>
      </c>
      <c r="F233" s="10">
        <v>42036</v>
      </c>
      <c r="G233" s="10">
        <v>44593</v>
      </c>
      <c r="H233" s="11">
        <v>8</v>
      </c>
      <c r="I233" s="20" t="s">
        <v>238</v>
      </c>
      <c r="J233" s="11" t="s">
        <v>240</v>
      </c>
      <c r="K233" s="11" t="s">
        <v>4263</v>
      </c>
      <c r="L233" s="11">
        <v>2</v>
      </c>
    </row>
    <row r="234" spans="1:12">
      <c r="A234" s="11" t="s">
        <v>201</v>
      </c>
      <c r="D234" s="11" t="s">
        <v>239</v>
      </c>
      <c r="E234" s="19" t="s">
        <v>463</v>
      </c>
      <c r="F234" s="10">
        <v>42036</v>
      </c>
      <c r="G234" s="10">
        <v>44593</v>
      </c>
      <c r="H234" s="11">
        <v>8</v>
      </c>
      <c r="I234" s="20" t="s">
        <v>238</v>
      </c>
      <c r="J234" s="11" t="s">
        <v>240</v>
      </c>
      <c r="K234" s="11" t="s">
        <v>4263</v>
      </c>
      <c r="L234" s="11">
        <v>2</v>
      </c>
    </row>
    <row r="235" spans="1:12">
      <c r="A235" s="11" t="s">
        <v>202</v>
      </c>
      <c r="D235" s="11" t="s">
        <v>239</v>
      </c>
      <c r="E235" s="19" t="s">
        <v>464</v>
      </c>
      <c r="F235" s="10">
        <v>42036</v>
      </c>
      <c r="G235" s="10">
        <v>44593</v>
      </c>
      <c r="H235" s="11">
        <v>8</v>
      </c>
      <c r="I235" s="20" t="s">
        <v>238</v>
      </c>
      <c r="J235" s="11" t="s">
        <v>240</v>
      </c>
      <c r="K235" s="11" t="s">
        <v>4263</v>
      </c>
      <c r="L235" s="11">
        <v>2</v>
      </c>
    </row>
    <row r="236" spans="1:12">
      <c r="A236" s="11" t="s">
        <v>203</v>
      </c>
      <c r="D236" s="11" t="s">
        <v>239</v>
      </c>
      <c r="E236" s="19" t="s">
        <v>465</v>
      </c>
      <c r="F236" s="10">
        <v>42036</v>
      </c>
      <c r="G236" s="10">
        <v>44593</v>
      </c>
      <c r="H236" s="11">
        <v>8</v>
      </c>
      <c r="I236" s="20" t="s">
        <v>238</v>
      </c>
      <c r="J236" s="11" t="s">
        <v>240</v>
      </c>
      <c r="K236" s="11" t="s">
        <v>4263</v>
      </c>
      <c r="L236" s="11">
        <v>2</v>
      </c>
    </row>
    <row r="237" spans="1:12">
      <c r="A237" s="11" t="s">
        <v>204</v>
      </c>
      <c r="D237" s="11" t="s">
        <v>239</v>
      </c>
      <c r="E237" s="19" t="s">
        <v>466</v>
      </c>
      <c r="F237" s="10">
        <v>42036</v>
      </c>
      <c r="G237" s="10">
        <v>44593</v>
      </c>
      <c r="H237" s="11">
        <v>8</v>
      </c>
      <c r="I237" s="20" t="s">
        <v>238</v>
      </c>
      <c r="J237" s="11" t="s">
        <v>240</v>
      </c>
      <c r="K237" s="11" t="s">
        <v>4263</v>
      </c>
      <c r="L237" s="11">
        <v>2</v>
      </c>
    </row>
    <row r="238" spans="1:12">
      <c r="A238" s="11" t="s">
        <v>205</v>
      </c>
      <c r="D238" s="11" t="s">
        <v>239</v>
      </c>
      <c r="E238" s="19" t="s">
        <v>467</v>
      </c>
      <c r="F238" s="10">
        <v>42036</v>
      </c>
      <c r="G238" s="10">
        <v>44593</v>
      </c>
      <c r="H238" s="11">
        <v>8</v>
      </c>
      <c r="I238" s="20" t="s">
        <v>238</v>
      </c>
      <c r="J238" s="11" t="s">
        <v>240</v>
      </c>
      <c r="K238" s="11" t="s">
        <v>4263</v>
      </c>
      <c r="L238" s="11">
        <v>2</v>
      </c>
    </row>
    <row r="239" spans="1:12">
      <c r="A239" s="11" t="s">
        <v>206</v>
      </c>
      <c r="D239" s="11" t="s">
        <v>239</v>
      </c>
      <c r="E239" s="19" t="s">
        <v>468</v>
      </c>
      <c r="F239" s="10">
        <v>42036</v>
      </c>
      <c r="G239" s="10">
        <v>44593</v>
      </c>
      <c r="H239" s="11">
        <v>8</v>
      </c>
      <c r="I239" s="20" t="s">
        <v>238</v>
      </c>
      <c r="J239" s="11" t="s">
        <v>240</v>
      </c>
      <c r="K239" s="11" t="s">
        <v>4263</v>
      </c>
      <c r="L239" s="11">
        <v>2</v>
      </c>
    </row>
    <row r="240" spans="1:12">
      <c r="A240" s="11" t="s">
        <v>207</v>
      </c>
      <c r="D240" s="11" t="s">
        <v>239</v>
      </c>
      <c r="E240" s="19" t="s">
        <v>469</v>
      </c>
      <c r="F240" s="10">
        <v>42036</v>
      </c>
      <c r="G240" s="10">
        <v>44593</v>
      </c>
      <c r="H240" s="11">
        <v>8</v>
      </c>
      <c r="I240" s="20" t="s">
        <v>238</v>
      </c>
      <c r="J240" s="11" t="s">
        <v>240</v>
      </c>
      <c r="K240" s="11" t="s">
        <v>4263</v>
      </c>
      <c r="L240" s="11">
        <v>2</v>
      </c>
    </row>
    <row r="241" spans="1:12">
      <c r="A241" s="11" t="s">
        <v>208</v>
      </c>
      <c r="D241" s="11" t="s">
        <v>239</v>
      </c>
      <c r="E241" s="19" t="s">
        <v>470</v>
      </c>
      <c r="F241" s="10">
        <v>42036</v>
      </c>
      <c r="G241" s="10">
        <v>44593</v>
      </c>
      <c r="H241" s="11">
        <v>8</v>
      </c>
      <c r="I241" s="20" t="s">
        <v>238</v>
      </c>
      <c r="J241" s="11" t="s">
        <v>240</v>
      </c>
      <c r="K241" s="11" t="s">
        <v>4263</v>
      </c>
      <c r="L241" s="11">
        <v>2</v>
      </c>
    </row>
    <row r="242" spans="1:12">
      <c r="A242" s="11" t="s">
        <v>209</v>
      </c>
      <c r="D242" s="11" t="s">
        <v>239</v>
      </c>
      <c r="E242" s="19" t="s">
        <v>471</v>
      </c>
      <c r="F242" s="10">
        <v>42036</v>
      </c>
      <c r="G242" s="10">
        <v>44593</v>
      </c>
      <c r="H242" s="11">
        <v>8</v>
      </c>
      <c r="I242" s="20" t="s">
        <v>238</v>
      </c>
      <c r="J242" s="11" t="s">
        <v>240</v>
      </c>
      <c r="K242" s="11" t="s">
        <v>4263</v>
      </c>
      <c r="L242" s="11">
        <v>2</v>
      </c>
    </row>
    <row r="243" spans="1:12">
      <c r="A243" s="11" t="s">
        <v>210</v>
      </c>
      <c r="D243" s="11" t="s">
        <v>239</v>
      </c>
      <c r="E243" s="19" t="s">
        <v>472</v>
      </c>
      <c r="F243" s="10">
        <v>42036</v>
      </c>
      <c r="G243" s="10">
        <v>44593</v>
      </c>
      <c r="H243" s="11">
        <v>8</v>
      </c>
      <c r="I243" s="20" t="s">
        <v>238</v>
      </c>
      <c r="J243" s="11" t="s">
        <v>240</v>
      </c>
      <c r="K243" s="11" t="s">
        <v>4263</v>
      </c>
      <c r="L243" s="11">
        <v>2</v>
      </c>
    </row>
    <row r="244" spans="1:12">
      <c r="A244" s="11" t="s">
        <v>211</v>
      </c>
      <c r="D244" s="11" t="s">
        <v>239</v>
      </c>
      <c r="E244" s="19" t="s">
        <v>473</v>
      </c>
      <c r="F244" s="10">
        <v>42036</v>
      </c>
      <c r="G244" s="10">
        <v>44593</v>
      </c>
      <c r="H244" s="11">
        <v>8</v>
      </c>
      <c r="I244" s="20" t="s">
        <v>238</v>
      </c>
      <c r="J244" s="11" t="s">
        <v>240</v>
      </c>
      <c r="K244" s="11" t="s">
        <v>4263</v>
      </c>
      <c r="L244" s="11">
        <v>2</v>
      </c>
    </row>
    <row r="245" spans="1:12">
      <c r="A245" s="11" t="s">
        <v>212</v>
      </c>
      <c r="D245" s="11" t="s">
        <v>239</v>
      </c>
      <c r="E245" s="19" t="s">
        <v>474</v>
      </c>
      <c r="F245" s="10">
        <v>42036</v>
      </c>
      <c r="G245" s="10">
        <v>44593</v>
      </c>
      <c r="H245" s="11">
        <v>8</v>
      </c>
      <c r="I245" s="20" t="s">
        <v>238</v>
      </c>
      <c r="J245" s="11" t="s">
        <v>240</v>
      </c>
      <c r="K245" s="11" t="s">
        <v>4263</v>
      </c>
      <c r="L245" s="11">
        <v>2</v>
      </c>
    </row>
    <row r="246" spans="1:12">
      <c r="A246" s="11" t="s">
        <v>213</v>
      </c>
      <c r="D246" s="11" t="s">
        <v>239</v>
      </c>
      <c r="E246" s="19" t="s">
        <v>475</v>
      </c>
      <c r="F246" s="10">
        <v>42036</v>
      </c>
      <c r="G246" s="10">
        <v>44593</v>
      </c>
      <c r="H246" s="11">
        <v>8</v>
      </c>
      <c r="I246" s="20" t="s">
        <v>238</v>
      </c>
      <c r="J246" s="11" t="s">
        <v>240</v>
      </c>
      <c r="K246" s="11" t="s">
        <v>4263</v>
      </c>
      <c r="L246" s="11">
        <v>2</v>
      </c>
    </row>
    <row r="247" spans="1:12">
      <c r="A247" s="11" t="s">
        <v>214</v>
      </c>
      <c r="D247" s="11" t="s">
        <v>239</v>
      </c>
      <c r="E247" s="19" t="s">
        <v>476</v>
      </c>
      <c r="F247" s="10">
        <v>42036</v>
      </c>
      <c r="G247" s="10">
        <v>44593</v>
      </c>
      <c r="H247" s="11">
        <v>8</v>
      </c>
      <c r="I247" s="20" t="s">
        <v>238</v>
      </c>
      <c r="J247" s="11" t="s">
        <v>240</v>
      </c>
      <c r="K247" s="11" t="s">
        <v>4263</v>
      </c>
      <c r="L247" s="11">
        <v>2</v>
      </c>
    </row>
    <row r="248" spans="1:12">
      <c r="A248" s="11" t="s">
        <v>215</v>
      </c>
      <c r="D248" s="11" t="s">
        <v>239</v>
      </c>
      <c r="E248" s="19" t="s">
        <v>477</v>
      </c>
      <c r="F248" s="10">
        <v>42036</v>
      </c>
      <c r="G248" s="10">
        <v>44593</v>
      </c>
      <c r="H248" s="11">
        <v>8</v>
      </c>
      <c r="I248" s="20" t="s">
        <v>238</v>
      </c>
      <c r="J248" s="11" t="s">
        <v>240</v>
      </c>
      <c r="K248" s="11" t="s">
        <v>4263</v>
      </c>
      <c r="L248" s="11">
        <v>2</v>
      </c>
    </row>
    <row r="249" spans="1:12">
      <c r="A249" s="11" t="s">
        <v>216</v>
      </c>
      <c r="D249" s="11" t="s">
        <v>239</v>
      </c>
      <c r="E249" s="19" t="s">
        <v>478</v>
      </c>
      <c r="F249" s="10">
        <v>42036</v>
      </c>
      <c r="G249" s="10">
        <v>44593</v>
      </c>
      <c r="H249" s="11">
        <v>8</v>
      </c>
      <c r="I249" s="20" t="s">
        <v>238</v>
      </c>
      <c r="J249" s="11" t="s">
        <v>240</v>
      </c>
      <c r="K249" s="11" t="s">
        <v>4263</v>
      </c>
      <c r="L249" s="11">
        <v>2</v>
      </c>
    </row>
    <row r="250" spans="1:12">
      <c r="A250" s="11" t="s">
        <v>217</v>
      </c>
      <c r="D250" s="11" t="s">
        <v>239</v>
      </c>
      <c r="E250" s="19" t="s">
        <v>479</v>
      </c>
      <c r="F250" s="10">
        <v>42036</v>
      </c>
      <c r="G250" s="10">
        <v>44593</v>
      </c>
      <c r="H250" s="11">
        <v>8</v>
      </c>
      <c r="I250" s="20" t="s">
        <v>238</v>
      </c>
      <c r="J250" s="11" t="s">
        <v>240</v>
      </c>
      <c r="K250" s="11" t="s">
        <v>4263</v>
      </c>
      <c r="L250" s="11">
        <v>2</v>
      </c>
    </row>
    <row r="251" spans="1:12">
      <c r="A251" s="11" t="s">
        <v>218</v>
      </c>
      <c r="D251" s="11" t="s">
        <v>239</v>
      </c>
      <c r="E251" s="19" t="s">
        <v>480</v>
      </c>
      <c r="F251" s="10">
        <v>42036</v>
      </c>
      <c r="G251" s="10">
        <v>44593</v>
      </c>
      <c r="H251" s="11">
        <v>8</v>
      </c>
      <c r="I251" s="20" t="s">
        <v>238</v>
      </c>
      <c r="J251" s="11" t="s">
        <v>240</v>
      </c>
      <c r="K251" s="11" t="s">
        <v>4263</v>
      </c>
      <c r="L251" s="11">
        <v>2</v>
      </c>
    </row>
    <row r="252" spans="1:12">
      <c r="A252" s="11" t="s">
        <v>219</v>
      </c>
      <c r="D252" s="11" t="s">
        <v>239</v>
      </c>
      <c r="E252" s="19" t="s">
        <v>481</v>
      </c>
      <c r="F252" s="10">
        <v>42036</v>
      </c>
      <c r="G252" s="10">
        <v>44593</v>
      </c>
      <c r="H252" s="11">
        <v>8</v>
      </c>
      <c r="I252" s="20" t="s">
        <v>238</v>
      </c>
      <c r="J252" s="11" t="s">
        <v>240</v>
      </c>
      <c r="K252" s="11" t="s">
        <v>4263</v>
      </c>
      <c r="L252" s="11">
        <v>2</v>
      </c>
    </row>
    <row r="253" spans="1:12">
      <c r="A253" s="11" t="s">
        <v>220</v>
      </c>
      <c r="D253" s="11" t="s">
        <v>239</v>
      </c>
      <c r="E253" s="19" t="s">
        <v>482</v>
      </c>
      <c r="F253" s="10">
        <v>42036</v>
      </c>
      <c r="G253" s="10">
        <v>44593</v>
      </c>
      <c r="H253" s="11">
        <v>8</v>
      </c>
      <c r="I253" s="20" t="s">
        <v>238</v>
      </c>
      <c r="J253" s="11" t="s">
        <v>240</v>
      </c>
      <c r="K253" s="11" t="s">
        <v>4263</v>
      </c>
      <c r="L253" s="11">
        <v>2</v>
      </c>
    </row>
    <row r="254" spans="1:12">
      <c r="A254" s="11" t="s">
        <v>221</v>
      </c>
      <c r="D254" s="11" t="s">
        <v>239</v>
      </c>
      <c r="E254" s="19" t="s">
        <v>483</v>
      </c>
      <c r="F254" s="10">
        <v>42036</v>
      </c>
      <c r="G254" s="10">
        <v>44593</v>
      </c>
      <c r="H254" s="11">
        <v>8</v>
      </c>
      <c r="I254" s="20" t="s">
        <v>238</v>
      </c>
      <c r="J254" s="11" t="s">
        <v>240</v>
      </c>
      <c r="K254" s="11" t="s">
        <v>4263</v>
      </c>
      <c r="L254" s="11">
        <v>2</v>
      </c>
    </row>
    <row r="255" spans="1:12">
      <c r="A255" s="11" t="s">
        <v>222</v>
      </c>
      <c r="D255" s="11" t="s">
        <v>239</v>
      </c>
      <c r="E255" s="19" t="s">
        <v>484</v>
      </c>
      <c r="F255" s="10">
        <v>42036</v>
      </c>
      <c r="G255" s="10">
        <v>44593</v>
      </c>
      <c r="H255" s="11">
        <v>8</v>
      </c>
      <c r="I255" s="20" t="s">
        <v>238</v>
      </c>
      <c r="J255" s="11" t="s">
        <v>240</v>
      </c>
      <c r="K255" s="11" t="s">
        <v>4263</v>
      </c>
      <c r="L255" s="11">
        <v>2</v>
      </c>
    </row>
    <row r="256" spans="1:12">
      <c r="A256" s="11" t="s">
        <v>223</v>
      </c>
      <c r="D256" s="11" t="s">
        <v>239</v>
      </c>
      <c r="E256" s="19" t="s">
        <v>485</v>
      </c>
      <c r="F256" s="10">
        <v>42036</v>
      </c>
      <c r="G256" s="10">
        <v>44593</v>
      </c>
      <c r="H256" s="11">
        <v>8</v>
      </c>
      <c r="I256" s="20" t="s">
        <v>238</v>
      </c>
      <c r="J256" s="11" t="s">
        <v>240</v>
      </c>
      <c r="K256" s="11" t="s">
        <v>4263</v>
      </c>
      <c r="L256" s="11">
        <v>2</v>
      </c>
    </row>
    <row r="257" spans="1:12">
      <c r="A257" s="11" t="s">
        <v>224</v>
      </c>
      <c r="D257" s="11" t="s">
        <v>239</v>
      </c>
      <c r="E257" s="19" t="s">
        <v>486</v>
      </c>
      <c r="F257" s="10">
        <v>42036</v>
      </c>
      <c r="G257" s="10">
        <v>44593</v>
      </c>
      <c r="H257" s="11">
        <v>8</v>
      </c>
      <c r="I257" s="20" t="s">
        <v>238</v>
      </c>
      <c r="J257" s="11" t="s">
        <v>240</v>
      </c>
      <c r="K257" s="11" t="s">
        <v>4263</v>
      </c>
      <c r="L257" s="11">
        <v>2</v>
      </c>
    </row>
    <row r="258" spans="1:12">
      <c r="A258" s="11" t="s">
        <v>225</v>
      </c>
      <c r="D258" s="11" t="s">
        <v>239</v>
      </c>
      <c r="E258" s="19" t="s">
        <v>487</v>
      </c>
      <c r="F258" s="10">
        <v>42036</v>
      </c>
      <c r="G258" s="10">
        <v>44593</v>
      </c>
      <c r="H258" s="11">
        <v>8</v>
      </c>
      <c r="I258" s="20" t="s">
        <v>238</v>
      </c>
      <c r="J258" s="11" t="s">
        <v>240</v>
      </c>
      <c r="K258" s="11" t="s">
        <v>4263</v>
      </c>
      <c r="L258" s="11">
        <v>2</v>
      </c>
    </row>
    <row r="259" spans="1:12">
      <c r="A259" s="11" t="s">
        <v>226</v>
      </c>
      <c r="D259" s="11" t="s">
        <v>239</v>
      </c>
      <c r="E259" s="19" t="s">
        <v>488</v>
      </c>
      <c r="F259" s="10">
        <v>42036</v>
      </c>
      <c r="G259" s="10">
        <v>44593</v>
      </c>
      <c r="H259" s="11">
        <v>8</v>
      </c>
      <c r="I259" s="20" t="s">
        <v>238</v>
      </c>
      <c r="J259" s="11" t="s">
        <v>240</v>
      </c>
      <c r="K259" s="11" t="s">
        <v>4263</v>
      </c>
      <c r="L259" s="11">
        <v>2</v>
      </c>
    </row>
    <row r="260" spans="1:12">
      <c r="A260" s="11" t="s">
        <v>227</v>
      </c>
      <c r="D260" s="11" t="s">
        <v>239</v>
      </c>
      <c r="E260" s="19" t="s">
        <v>489</v>
      </c>
      <c r="F260" s="10">
        <v>42036</v>
      </c>
      <c r="G260" s="10">
        <v>44593</v>
      </c>
      <c r="H260" s="11">
        <v>8</v>
      </c>
      <c r="I260" s="20" t="s">
        <v>238</v>
      </c>
      <c r="J260" s="11" t="s">
        <v>240</v>
      </c>
      <c r="K260" s="11" t="s">
        <v>4263</v>
      </c>
      <c r="L260" s="11">
        <v>2</v>
      </c>
    </row>
    <row r="261" spans="1:12">
      <c r="A261" s="11" t="s">
        <v>228</v>
      </c>
      <c r="D261" s="11" t="s">
        <v>239</v>
      </c>
      <c r="E261" s="19" t="s">
        <v>490</v>
      </c>
      <c r="F261" s="10">
        <v>42036</v>
      </c>
      <c r="G261" s="10">
        <v>44593</v>
      </c>
      <c r="H261" s="11">
        <v>8</v>
      </c>
      <c r="I261" s="20" t="s">
        <v>238</v>
      </c>
      <c r="J261" s="11" t="s">
        <v>240</v>
      </c>
      <c r="K261" s="11" t="s">
        <v>4263</v>
      </c>
      <c r="L261" s="11">
        <v>2</v>
      </c>
    </row>
    <row r="262" spans="1:12">
      <c r="A262" s="11" t="s">
        <v>491</v>
      </c>
      <c r="D262" s="11" t="s">
        <v>239</v>
      </c>
      <c r="E262" s="19" t="s">
        <v>699</v>
      </c>
      <c r="F262" s="10">
        <v>42036</v>
      </c>
      <c r="G262" s="10">
        <v>44593</v>
      </c>
      <c r="H262" s="11">
        <v>8</v>
      </c>
      <c r="I262" s="20" t="s">
        <v>238</v>
      </c>
      <c r="J262" s="11" t="s">
        <v>240</v>
      </c>
      <c r="K262" s="11" t="s">
        <v>4263</v>
      </c>
      <c r="L262" s="11">
        <v>2</v>
      </c>
    </row>
    <row r="263" spans="1:12">
      <c r="A263" s="11" t="s">
        <v>492</v>
      </c>
      <c r="D263" s="11" t="s">
        <v>239</v>
      </c>
      <c r="E263" s="19" t="s">
        <v>700</v>
      </c>
      <c r="F263" s="10">
        <v>42036</v>
      </c>
      <c r="G263" s="10">
        <v>44593</v>
      </c>
      <c r="H263" s="11">
        <v>8</v>
      </c>
      <c r="I263" s="20" t="s">
        <v>238</v>
      </c>
      <c r="J263" s="11" t="s">
        <v>240</v>
      </c>
      <c r="K263" s="11" t="s">
        <v>4263</v>
      </c>
      <c r="L263" s="11">
        <v>2</v>
      </c>
    </row>
    <row r="264" spans="1:12">
      <c r="A264" s="11" t="s">
        <v>493</v>
      </c>
      <c r="D264" s="11" t="s">
        <v>239</v>
      </c>
      <c r="E264" s="19" t="s">
        <v>701</v>
      </c>
      <c r="F264" s="10">
        <v>42036</v>
      </c>
      <c r="G264" s="10">
        <v>44593</v>
      </c>
      <c r="H264" s="11">
        <v>8</v>
      </c>
      <c r="I264" s="20" t="s">
        <v>238</v>
      </c>
      <c r="J264" s="11" t="s">
        <v>240</v>
      </c>
      <c r="K264" s="11" t="s">
        <v>4263</v>
      </c>
      <c r="L264" s="11">
        <v>2</v>
      </c>
    </row>
    <row r="265" spans="1:12">
      <c r="A265" s="11" t="s">
        <v>494</v>
      </c>
      <c r="D265" s="11" t="s">
        <v>239</v>
      </c>
      <c r="E265" s="19" t="s">
        <v>702</v>
      </c>
      <c r="F265" s="10">
        <v>42036</v>
      </c>
      <c r="G265" s="10">
        <v>44593</v>
      </c>
      <c r="H265" s="11">
        <v>8</v>
      </c>
      <c r="I265" s="20" t="s">
        <v>238</v>
      </c>
      <c r="J265" s="11" t="s">
        <v>240</v>
      </c>
      <c r="K265" s="11" t="s">
        <v>4263</v>
      </c>
      <c r="L265" s="11">
        <v>2</v>
      </c>
    </row>
    <row r="266" spans="1:12">
      <c r="A266" s="11" t="s">
        <v>495</v>
      </c>
      <c r="D266" s="11" t="s">
        <v>239</v>
      </c>
      <c r="E266" s="19" t="s">
        <v>703</v>
      </c>
      <c r="F266" s="10">
        <v>42036</v>
      </c>
      <c r="G266" s="10">
        <v>44593</v>
      </c>
      <c r="H266" s="11">
        <v>8</v>
      </c>
      <c r="I266" s="20" t="s">
        <v>238</v>
      </c>
      <c r="J266" s="11" t="s">
        <v>240</v>
      </c>
      <c r="K266" s="11" t="s">
        <v>4263</v>
      </c>
      <c r="L266" s="11">
        <v>2</v>
      </c>
    </row>
    <row r="267" spans="1:12">
      <c r="A267" s="11" t="s">
        <v>496</v>
      </c>
      <c r="D267" s="11" t="s">
        <v>239</v>
      </c>
      <c r="E267" s="19" t="s">
        <v>704</v>
      </c>
      <c r="F267" s="10">
        <v>42036</v>
      </c>
      <c r="G267" s="10">
        <v>44593</v>
      </c>
      <c r="H267" s="11">
        <v>8</v>
      </c>
      <c r="I267" s="20" t="s">
        <v>238</v>
      </c>
      <c r="J267" s="11" t="s">
        <v>240</v>
      </c>
      <c r="K267" s="11" t="s">
        <v>4263</v>
      </c>
      <c r="L267" s="11">
        <v>2</v>
      </c>
    </row>
    <row r="268" spans="1:12">
      <c r="A268" s="11" t="s">
        <v>497</v>
      </c>
      <c r="D268" s="11" t="s">
        <v>239</v>
      </c>
      <c r="E268" s="19" t="s">
        <v>705</v>
      </c>
      <c r="F268" s="10">
        <v>42036</v>
      </c>
      <c r="G268" s="10">
        <v>44593</v>
      </c>
      <c r="H268" s="11">
        <v>8</v>
      </c>
      <c r="I268" s="20" t="s">
        <v>238</v>
      </c>
      <c r="J268" s="11" t="s">
        <v>240</v>
      </c>
      <c r="K268" s="11" t="s">
        <v>4263</v>
      </c>
      <c r="L268" s="11">
        <v>2</v>
      </c>
    </row>
    <row r="269" spans="1:12">
      <c r="A269" s="11" t="s">
        <v>498</v>
      </c>
      <c r="D269" s="11" t="s">
        <v>239</v>
      </c>
      <c r="E269" s="19" t="s">
        <v>706</v>
      </c>
      <c r="F269" s="10">
        <v>42036</v>
      </c>
      <c r="G269" s="10">
        <v>44593</v>
      </c>
      <c r="H269" s="11">
        <v>8</v>
      </c>
      <c r="I269" s="20" t="s">
        <v>238</v>
      </c>
      <c r="J269" s="11" t="s">
        <v>240</v>
      </c>
      <c r="K269" s="11" t="s">
        <v>4263</v>
      </c>
      <c r="L269" s="11">
        <v>2</v>
      </c>
    </row>
    <row r="270" spans="1:12">
      <c r="A270" s="11" t="s">
        <v>499</v>
      </c>
      <c r="D270" s="11" t="s">
        <v>239</v>
      </c>
      <c r="E270" s="19" t="s">
        <v>707</v>
      </c>
      <c r="F270" s="10">
        <v>42036</v>
      </c>
      <c r="G270" s="10">
        <v>44593</v>
      </c>
      <c r="H270" s="11">
        <v>8</v>
      </c>
      <c r="I270" s="20" t="s">
        <v>238</v>
      </c>
      <c r="J270" s="11" t="s">
        <v>240</v>
      </c>
      <c r="K270" s="11" t="s">
        <v>4263</v>
      </c>
      <c r="L270" s="11">
        <v>2</v>
      </c>
    </row>
    <row r="271" spans="1:12">
      <c r="A271" s="11" t="s">
        <v>500</v>
      </c>
      <c r="D271" s="11" t="s">
        <v>239</v>
      </c>
      <c r="E271" s="19" t="s">
        <v>708</v>
      </c>
      <c r="F271" s="10">
        <v>42036</v>
      </c>
      <c r="G271" s="10">
        <v>44593</v>
      </c>
      <c r="H271" s="11">
        <v>8</v>
      </c>
      <c r="I271" s="20" t="s">
        <v>238</v>
      </c>
      <c r="J271" s="11" t="s">
        <v>240</v>
      </c>
      <c r="K271" s="11" t="s">
        <v>4263</v>
      </c>
      <c r="L271" s="11">
        <v>2</v>
      </c>
    </row>
    <row r="272" spans="1:12">
      <c r="A272" s="11" t="s">
        <v>501</v>
      </c>
      <c r="D272" s="11" t="s">
        <v>239</v>
      </c>
      <c r="E272" s="19" t="s">
        <v>709</v>
      </c>
      <c r="F272" s="10">
        <v>42036</v>
      </c>
      <c r="G272" s="10">
        <v>44593</v>
      </c>
      <c r="H272" s="11">
        <v>8</v>
      </c>
      <c r="I272" s="20" t="s">
        <v>238</v>
      </c>
      <c r="J272" s="11" t="s">
        <v>240</v>
      </c>
      <c r="K272" s="11" t="s">
        <v>4263</v>
      </c>
      <c r="L272" s="11">
        <v>2</v>
      </c>
    </row>
    <row r="273" spans="1:12">
      <c r="A273" s="11" t="s">
        <v>502</v>
      </c>
      <c r="D273" s="11" t="s">
        <v>239</v>
      </c>
      <c r="E273" s="19" t="s">
        <v>710</v>
      </c>
      <c r="F273" s="10">
        <v>42036</v>
      </c>
      <c r="G273" s="10">
        <v>44593</v>
      </c>
      <c r="H273" s="11">
        <v>8</v>
      </c>
      <c r="I273" s="20" t="s">
        <v>238</v>
      </c>
      <c r="J273" s="11" t="s">
        <v>240</v>
      </c>
      <c r="K273" s="11" t="s">
        <v>4263</v>
      </c>
      <c r="L273" s="11">
        <v>2</v>
      </c>
    </row>
    <row r="274" spans="1:12">
      <c r="A274" s="11" t="s">
        <v>503</v>
      </c>
      <c r="D274" s="11" t="s">
        <v>239</v>
      </c>
      <c r="E274" s="19" t="s">
        <v>711</v>
      </c>
      <c r="F274" s="10">
        <v>42036</v>
      </c>
      <c r="G274" s="10">
        <v>44593</v>
      </c>
      <c r="H274" s="11">
        <v>8</v>
      </c>
      <c r="I274" s="20" t="s">
        <v>238</v>
      </c>
      <c r="J274" s="11" t="s">
        <v>240</v>
      </c>
      <c r="K274" s="11" t="s">
        <v>4263</v>
      </c>
      <c r="L274" s="11">
        <v>2</v>
      </c>
    </row>
    <row r="275" spans="1:12">
      <c r="A275" s="11" t="s">
        <v>504</v>
      </c>
      <c r="D275" s="11" t="s">
        <v>239</v>
      </c>
      <c r="E275" s="19" t="s">
        <v>712</v>
      </c>
      <c r="F275" s="10">
        <v>42036</v>
      </c>
      <c r="G275" s="10">
        <v>44593</v>
      </c>
      <c r="H275" s="11">
        <v>8</v>
      </c>
      <c r="I275" s="20" t="s">
        <v>238</v>
      </c>
      <c r="J275" s="11" t="s">
        <v>240</v>
      </c>
      <c r="K275" s="11" t="s">
        <v>4263</v>
      </c>
      <c r="L275" s="11">
        <v>2</v>
      </c>
    </row>
    <row r="276" spans="1:12">
      <c r="A276" s="11" t="s">
        <v>505</v>
      </c>
      <c r="D276" s="11" t="s">
        <v>239</v>
      </c>
      <c r="E276" s="19" t="s">
        <v>713</v>
      </c>
      <c r="F276" s="10">
        <v>42036</v>
      </c>
      <c r="G276" s="10">
        <v>44593</v>
      </c>
      <c r="H276" s="11">
        <v>8</v>
      </c>
      <c r="I276" s="20" t="s">
        <v>238</v>
      </c>
      <c r="J276" s="11" t="s">
        <v>240</v>
      </c>
      <c r="K276" s="11" t="s">
        <v>4263</v>
      </c>
      <c r="L276" s="11">
        <v>2</v>
      </c>
    </row>
    <row r="277" spans="1:12">
      <c r="A277" s="11" t="s">
        <v>506</v>
      </c>
      <c r="D277" s="11" t="s">
        <v>239</v>
      </c>
      <c r="E277" s="19" t="s">
        <v>714</v>
      </c>
      <c r="F277" s="10">
        <v>42036</v>
      </c>
      <c r="G277" s="10">
        <v>44593</v>
      </c>
      <c r="H277" s="11">
        <v>8</v>
      </c>
      <c r="I277" s="20" t="s">
        <v>238</v>
      </c>
      <c r="J277" s="11" t="s">
        <v>240</v>
      </c>
      <c r="K277" s="11" t="s">
        <v>4263</v>
      </c>
      <c r="L277" s="11">
        <v>2</v>
      </c>
    </row>
    <row r="278" spans="1:12">
      <c r="A278" s="11" t="s">
        <v>507</v>
      </c>
      <c r="D278" s="11" t="s">
        <v>239</v>
      </c>
      <c r="E278" s="19" t="s">
        <v>715</v>
      </c>
      <c r="F278" s="10">
        <v>42036</v>
      </c>
      <c r="G278" s="10">
        <v>44593</v>
      </c>
      <c r="H278" s="11">
        <v>8</v>
      </c>
      <c r="I278" s="20" t="s">
        <v>238</v>
      </c>
      <c r="J278" s="11" t="s">
        <v>240</v>
      </c>
      <c r="K278" s="11" t="s">
        <v>4263</v>
      </c>
      <c r="L278" s="11">
        <v>2</v>
      </c>
    </row>
    <row r="279" spans="1:12">
      <c r="A279" s="11" t="s">
        <v>508</v>
      </c>
      <c r="D279" s="11" t="s">
        <v>239</v>
      </c>
      <c r="E279" s="19" t="s">
        <v>716</v>
      </c>
      <c r="F279" s="10">
        <v>42036</v>
      </c>
      <c r="G279" s="10">
        <v>44593</v>
      </c>
      <c r="H279" s="11">
        <v>8</v>
      </c>
      <c r="I279" s="20" t="s">
        <v>238</v>
      </c>
      <c r="J279" s="11" t="s">
        <v>240</v>
      </c>
      <c r="K279" s="11" t="s">
        <v>4263</v>
      </c>
      <c r="L279" s="11">
        <v>2</v>
      </c>
    </row>
    <row r="280" spans="1:12">
      <c r="A280" s="11" t="s">
        <v>509</v>
      </c>
      <c r="D280" s="11" t="s">
        <v>239</v>
      </c>
      <c r="E280" s="19" t="s">
        <v>717</v>
      </c>
      <c r="F280" s="10">
        <v>42036</v>
      </c>
      <c r="G280" s="10">
        <v>44593</v>
      </c>
      <c r="H280" s="11">
        <v>8</v>
      </c>
      <c r="I280" s="20" t="s">
        <v>238</v>
      </c>
      <c r="J280" s="11" t="s">
        <v>240</v>
      </c>
      <c r="K280" s="11" t="s">
        <v>4263</v>
      </c>
      <c r="L280" s="11">
        <v>2</v>
      </c>
    </row>
    <row r="281" spans="1:12">
      <c r="A281" s="11" t="s">
        <v>510</v>
      </c>
      <c r="D281" s="11" t="s">
        <v>239</v>
      </c>
      <c r="E281" s="19" t="s">
        <v>718</v>
      </c>
      <c r="F281" s="10">
        <v>42036</v>
      </c>
      <c r="G281" s="10">
        <v>44593</v>
      </c>
      <c r="H281" s="11">
        <v>8</v>
      </c>
      <c r="I281" s="20" t="s">
        <v>238</v>
      </c>
      <c r="J281" s="11" t="s">
        <v>240</v>
      </c>
      <c r="K281" s="11" t="s">
        <v>4263</v>
      </c>
      <c r="L281" s="11">
        <v>2</v>
      </c>
    </row>
    <row r="282" spans="1:12">
      <c r="A282" s="11" t="s">
        <v>511</v>
      </c>
      <c r="D282" s="11" t="s">
        <v>239</v>
      </c>
      <c r="E282" s="19" t="s">
        <v>719</v>
      </c>
      <c r="F282" s="10">
        <v>42036</v>
      </c>
      <c r="G282" s="10">
        <v>44593</v>
      </c>
      <c r="H282" s="11">
        <v>8</v>
      </c>
      <c r="I282" s="20" t="s">
        <v>238</v>
      </c>
      <c r="J282" s="11" t="s">
        <v>240</v>
      </c>
      <c r="K282" s="11" t="s">
        <v>4263</v>
      </c>
      <c r="L282" s="11">
        <v>2</v>
      </c>
    </row>
    <row r="283" spans="1:12">
      <c r="A283" s="11" t="s">
        <v>512</v>
      </c>
      <c r="D283" s="11" t="s">
        <v>239</v>
      </c>
      <c r="E283" s="19" t="s">
        <v>720</v>
      </c>
      <c r="F283" s="10">
        <v>42036</v>
      </c>
      <c r="G283" s="10">
        <v>44593</v>
      </c>
      <c r="H283" s="11">
        <v>8</v>
      </c>
      <c r="I283" s="20" t="s">
        <v>238</v>
      </c>
      <c r="J283" s="11" t="s">
        <v>240</v>
      </c>
      <c r="K283" s="11" t="s">
        <v>4263</v>
      </c>
      <c r="L283" s="11">
        <v>2</v>
      </c>
    </row>
    <row r="284" spans="1:12">
      <c r="A284" s="11" t="s">
        <v>513</v>
      </c>
      <c r="D284" s="11" t="s">
        <v>239</v>
      </c>
      <c r="E284" s="19" t="s">
        <v>721</v>
      </c>
      <c r="F284" s="10">
        <v>42036</v>
      </c>
      <c r="G284" s="10">
        <v>44593</v>
      </c>
      <c r="H284" s="11">
        <v>8</v>
      </c>
      <c r="I284" s="20" t="s">
        <v>238</v>
      </c>
      <c r="J284" s="11" t="s">
        <v>240</v>
      </c>
      <c r="K284" s="11" t="s">
        <v>4263</v>
      </c>
      <c r="L284" s="11">
        <v>2</v>
      </c>
    </row>
    <row r="285" spans="1:12">
      <c r="A285" s="11" t="s">
        <v>514</v>
      </c>
      <c r="D285" s="11" t="s">
        <v>239</v>
      </c>
      <c r="E285" s="19" t="s">
        <v>722</v>
      </c>
      <c r="F285" s="10">
        <v>42036</v>
      </c>
      <c r="G285" s="10">
        <v>44593</v>
      </c>
      <c r="H285" s="11">
        <v>8</v>
      </c>
      <c r="I285" s="20" t="s">
        <v>238</v>
      </c>
      <c r="J285" s="11" t="s">
        <v>240</v>
      </c>
      <c r="K285" s="11" t="s">
        <v>4263</v>
      </c>
      <c r="L285" s="11">
        <v>2</v>
      </c>
    </row>
    <row r="286" spans="1:12">
      <c r="A286" s="11" t="s">
        <v>515</v>
      </c>
      <c r="D286" s="11" t="s">
        <v>239</v>
      </c>
      <c r="E286" s="19" t="s">
        <v>723</v>
      </c>
      <c r="F286" s="10">
        <v>42036</v>
      </c>
      <c r="G286" s="10">
        <v>44593</v>
      </c>
      <c r="H286" s="11">
        <v>8</v>
      </c>
      <c r="I286" s="20" t="s">
        <v>238</v>
      </c>
      <c r="J286" s="11" t="s">
        <v>240</v>
      </c>
      <c r="K286" s="11" t="s">
        <v>4263</v>
      </c>
      <c r="L286" s="11">
        <v>2</v>
      </c>
    </row>
    <row r="287" spans="1:12">
      <c r="A287" s="11" t="s">
        <v>516</v>
      </c>
      <c r="D287" s="11" t="s">
        <v>239</v>
      </c>
      <c r="E287" s="19" t="s">
        <v>724</v>
      </c>
      <c r="F287" s="10">
        <v>42036</v>
      </c>
      <c r="G287" s="10">
        <v>44593</v>
      </c>
      <c r="H287" s="11">
        <v>8</v>
      </c>
      <c r="I287" s="20" t="s">
        <v>238</v>
      </c>
      <c r="J287" s="11" t="s">
        <v>240</v>
      </c>
      <c r="K287" s="11" t="s">
        <v>4263</v>
      </c>
      <c r="L287" s="11">
        <v>2</v>
      </c>
    </row>
    <row r="288" spans="1:12">
      <c r="A288" s="11" t="s">
        <v>517</v>
      </c>
      <c r="D288" s="11" t="s">
        <v>239</v>
      </c>
      <c r="E288" s="19" t="s">
        <v>725</v>
      </c>
      <c r="F288" s="10">
        <v>42036</v>
      </c>
      <c r="G288" s="10">
        <v>44593</v>
      </c>
      <c r="H288" s="11">
        <v>8</v>
      </c>
      <c r="I288" s="20" t="s">
        <v>238</v>
      </c>
      <c r="J288" s="11" t="s">
        <v>240</v>
      </c>
      <c r="K288" s="11" t="s">
        <v>4263</v>
      </c>
      <c r="L288" s="11">
        <v>2</v>
      </c>
    </row>
    <row r="289" spans="1:12">
      <c r="A289" s="11" t="s">
        <v>518</v>
      </c>
      <c r="D289" s="11" t="s">
        <v>239</v>
      </c>
      <c r="E289" s="19" t="s">
        <v>726</v>
      </c>
      <c r="F289" s="10">
        <v>42036</v>
      </c>
      <c r="G289" s="10">
        <v>44593</v>
      </c>
      <c r="H289" s="11">
        <v>8</v>
      </c>
      <c r="I289" s="20" t="s">
        <v>238</v>
      </c>
      <c r="J289" s="11" t="s">
        <v>240</v>
      </c>
      <c r="K289" s="11" t="s">
        <v>4263</v>
      </c>
      <c r="L289" s="11">
        <v>2</v>
      </c>
    </row>
    <row r="290" spans="1:12">
      <c r="A290" s="11" t="s">
        <v>519</v>
      </c>
      <c r="D290" s="11" t="s">
        <v>239</v>
      </c>
      <c r="E290" s="19" t="s">
        <v>727</v>
      </c>
      <c r="F290" s="10">
        <v>42036</v>
      </c>
      <c r="G290" s="10">
        <v>44593</v>
      </c>
      <c r="H290" s="11">
        <v>8</v>
      </c>
      <c r="I290" s="20" t="s">
        <v>238</v>
      </c>
      <c r="J290" s="11" t="s">
        <v>240</v>
      </c>
      <c r="K290" s="11" t="s">
        <v>4263</v>
      </c>
      <c r="L290" s="11">
        <v>2</v>
      </c>
    </row>
    <row r="291" spans="1:12">
      <c r="A291" s="11" t="s">
        <v>520</v>
      </c>
      <c r="D291" s="11" t="s">
        <v>239</v>
      </c>
      <c r="E291" s="19" t="s">
        <v>728</v>
      </c>
      <c r="F291" s="10">
        <v>42036</v>
      </c>
      <c r="G291" s="10">
        <v>44593</v>
      </c>
      <c r="H291" s="11">
        <v>8</v>
      </c>
      <c r="I291" s="20" t="s">
        <v>238</v>
      </c>
      <c r="J291" s="11" t="s">
        <v>240</v>
      </c>
      <c r="K291" s="11" t="s">
        <v>4263</v>
      </c>
      <c r="L291" s="11">
        <v>2</v>
      </c>
    </row>
    <row r="292" spans="1:12">
      <c r="A292" s="11" t="s">
        <v>521</v>
      </c>
      <c r="D292" s="11" t="s">
        <v>239</v>
      </c>
      <c r="E292" s="19" t="s">
        <v>729</v>
      </c>
      <c r="F292" s="10">
        <v>42036</v>
      </c>
      <c r="G292" s="10">
        <v>44593</v>
      </c>
      <c r="H292" s="11">
        <v>8</v>
      </c>
      <c r="I292" s="20" t="s">
        <v>238</v>
      </c>
      <c r="J292" s="11" t="s">
        <v>240</v>
      </c>
      <c r="K292" s="11" t="s">
        <v>4263</v>
      </c>
      <c r="L292" s="11">
        <v>2</v>
      </c>
    </row>
    <row r="293" spans="1:12">
      <c r="A293" s="11" t="s">
        <v>522</v>
      </c>
      <c r="D293" s="11" t="s">
        <v>239</v>
      </c>
      <c r="E293" s="19" t="s">
        <v>730</v>
      </c>
      <c r="F293" s="10">
        <v>42036</v>
      </c>
      <c r="G293" s="10">
        <v>44593</v>
      </c>
      <c r="H293" s="11">
        <v>8</v>
      </c>
      <c r="I293" s="20" t="s">
        <v>238</v>
      </c>
      <c r="J293" s="11" t="s">
        <v>240</v>
      </c>
      <c r="K293" s="11" t="s">
        <v>4263</v>
      </c>
      <c r="L293" s="11">
        <v>2</v>
      </c>
    </row>
    <row r="294" spans="1:12">
      <c r="A294" s="11" t="s">
        <v>523</v>
      </c>
      <c r="D294" s="11" t="s">
        <v>239</v>
      </c>
      <c r="E294" s="19" t="s">
        <v>731</v>
      </c>
      <c r="F294" s="10">
        <v>42036</v>
      </c>
      <c r="G294" s="10">
        <v>44593</v>
      </c>
      <c r="H294" s="11">
        <v>8</v>
      </c>
      <c r="I294" s="20" t="s">
        <v>238</v>
      </c>
      <c r="J294" s="11" t="s">
        <v>240</v>
      </c>
      <c r="K294" s="11" t="s">
        <v>4263</v>
      </c>
      <c r="L294" s="11">
        <v>2</v>
      </c>
    </row>
    <row r="295" spans="1:12">
      <c r="A295" s="11" t="s">
        <v>524</v>
      </c>
      <c r="D295" s="11" t="s">
        <v>239</v>
      </c>
      <c r="E295" s="19" t="s">
        <v>732</v>
      </c>
      <c r="F295" s="10">
        <v>42036</v>
      </c>
      <c r="G295" s="10">
        <v>44593</v>
      </c>
      <c r="H295" s="11">
        <v>8</v>
      </c>
      <c r="I295" s="20" t="s">
        <v>238</v>
      </c>
      <c r="J295" s="11" t="s">
        <v>240</v>
      </c>
      <c r="K295" s="11" t="s">
        <v>4263</v>
      </c>
      <c r="L295" s="11">
        <v>2</v>
      </c>
    </row>
    <row r="296" spans="1:12">
      <c r="A296" s="11" t="s">
        <v>525</v>
      </c>
      <c r="D296" s="11" t="s">
        <v>239</v>
      </c>
      <c r="E296" s="19" t="s">
        <v>733</v>
      </c>
      <c r="F296" s="10">
        <v>42036</v>
      </c>
      <c r="G296" s="10">
        <v>44593</v>
      </c>
      <c r="H296" s="11">
        <v>8</v>
      </c>
      <c r="I296" s="20" t="s">
        <v>238</v>
      </c>
      <c r="J296" s="11" t="s">
        <v>240</v>
      </c>
      <c r="K296" s="11" t="s">
        <v>4263</v>
      </c>
      <c r="L296" s="11">
        <v>2</v>
      </c>
    </row>
    <row r="297" spans="1:12">
      <c r="A297" s="11" t="s">
        <v>526</v>
      </c>
      <c r="D297" s="11" t="s">
        <v>239</v>
      </c>
      <c r="E297" s="19" t="s">
        <v>734</v>
      </c>
      <c r="F297" s="10">
        <v>42036</v>
      </c>
      <c r="G297" s="10">
        <v>44593</v>
      </c>
      <c r="H297" s="11">
        <v>8</v>
      </c>
      <c r="I297" s="20" t="s">
        <v>238</v>
      </c>
      <c r="J297" s="11" t="s">
        <v>240</v>
      </c>
      <c r="K297" s="11" t="s">
        <v>4263</v>
      </c>
      <c r="L297" s="11">
        <v>2</v>
      </c>
    </row>
    <row r="298" spans="1:12">
      <c r="A298" s="11" t="s">
        <v>527</v>
      </c>
      <c r="D298" s="11" t="s">
        <v>239</v>
      </c>
      <c r="E298" s="19" t="s">
        <v>735</v>
      </c>
      <c r="F298" s="10">
        <v>42036</v>
      </c>
      <c r="G298" s="10">
        <v>44593</v>
      </c>
      <c r="H298" s="11">
        <v>8</v>
      </c>
      <c r="I298" s="20" t="s">
        <v>238</v>
      </c>
      <c r="J298" s="11" t="s">
        <v>240</v>
      </c>
      <c r="K298" s="11" t="s">
        <v>4263</v>
      </c>
      <c r="L298" s="11">
        <v>2</v>
      </c>
    </row>
    <row r="299" spans="1:12">
      <c r="A299" s="11" t="s">
        <v>528</v>
      </c>
      <c r="D299" s="11" t="s">
        <v>239</v>
      </c>
      <c r="E299" s="19" t="s">
        <v>736</v>
      </c>
      <c r="F299" s="10">
        <v>42036</v>
      </c>
      <c r="G299" s="10">
        <v>44593</v>
      </c>
      <c r="H299" s="11">
        <v>8</v>
      </c>
      <c r="I299" s="20" t="s">
        <v>238</v>
      </c>
      <c r="J299" s="11" t="s">
        <v>240</v>
      </c>
      <c r="K299" s="11" t="s">
        <v>4263</v>
      </c>
      <c r="L299" s="11">
        <v>2</v>
      </c>
    </row>
    <row r="300" spans="1:12">
      <c r="A300" s="11" t="s">
        <v>529</v>
      </c>
      <c r="D300" s="11" t="s">
        <v>239</v>
      </c>
      <c r="E300" s="19" t="s">
        <v>737</v>
      </c>
      <c r="F300" s="10">
        <v>42036</v>
      </c>
      <c r="G300" s="10">
        <v>44593</v>
      </c>
      <c r="H300" s="11">
        <v>8</v>
      </c>
      <c r="I300" s="20" t="s">
        <v>238</v>
      </c>
      <c r="J300" s="11" t="s">
        <v>240</v>
      </c>
      <c r="K300" s="11" t="s">
        <v>4263</v>
      </c>
      <c r="L300" s="11">
        <v>2</v>
      </c>
    </row>
    <row r="301" spans="1:12">
      <c r="A301" s="11" t="s">
        <v>530</v>
      </c>
      <c r="D301" s="11" t="s">
        <v>239</v>
      </c>
      <c r="E301" s="19" t="s">
        <v>738</v>
      </c>
      <c r="F301" s="10">
        <v>42036</v>
      </c>
      <c r="G301" s="10">
        <v>44593</v>
      </c>
      <c r="H301" s="11">
        <v>8</v>
      </c>
      <c r="I301" s="20" t="s">
        <v>238</v>
      </c>
      <c r="J301" s="11" t="s">
        <v>240</v>
      </c>
      <c r="K301" s="11" t="s">
        <v>4263</v>
      </c>
      <c r="L301" s="11">
        <v>2</v>
      </c>
    </row>
    <row r="302" spans="1:12">
      <c r="A302" s="11" t="s">
        <v>531</v>
      </c>
      <c r="D302" s="11" t="s">
        <v>239</v>
      </c>
      <c r="E302" s="19" t="s">
        <v>739</v>
      </c>
      <c r="F302" s="10">
        <v>42036</v>
      </c>
      <c r="G302" s="10">
        <v>44593</v>
      </c>
      <c r="H302" s="11">
        <v>8</v>
      </c>
      <c r="I302" s="20" t="s">
        <v>238</v>
      </c>
      <c r="J302" s="11" t="s">
        <v>240</v>
      </c>
      <c r="K302" s="11" t="s">
        <v>4263</v>
      </c>
      <c r="L302" s="11">
        <v>2</v>
      </c>
    </row>
    <row r="303" spans="1:12">
      <c r="A303" s="11" t="s">
        <v>532</v>
      </c>
      <c r="D303" s="11" t="s">
        <v>239</v>
      </c>
      <c r="E303" s="19" t="s">
        <v>740</v>
      </c>
      <c r="F303" s="10">
        <v>42036</v>
      </c>
      <c r="G303" s="10">
        <v>44593</v>
      </c>
      <c r="H303" s="11">
        <v>8</v>
      </c>
      <c r="I303" s="20" t="s">
        <v>238</v>
      </c>
      <c r="J303" s="11" t="s">
        <v>240</v>
      </c>
      <c r="K303" s="11" t="s">
        <v>4263</v>
      </c>
      <c r="L303" s="11">
        <v>2</v>
      </c>
    </row>
    <row r="304" spans="1:12">
      <c r="A304" s="11" t="s">
        <v>533</v>
      </c>
      <c r="D304" s="11" t="s">
        <v>239</v>
      </c>
      <c r="E304" s="19" t="s">
        <v>741</v>
      </c>
      <c r="F304" s="10">
        <v>42036</v>
      </c>
      <c r="G304" s="10">
        <v>44593</v>
      </c>
      <c r="H304" s="11">
        <v>8</v>
      </c>
      <c r="I304" s="20" t="s">
        <v>238</v>
      </c>
      <c r="J304" s="11" t="s">
        <v>240</v>
      </c>
      <c r="K304" s="11" t="s">
        <v>4263</v>
      </c>
      <c r="L304" s="11">
        <v>2</v>
      </c>
    </row>
    <row r="305" spans="1:12">
      <c r="A305" s="11" t="s">
        <v>534</v>
      </c>
      <c r="D305" s="11" t="s">
        <v>239</v>
      </c>
      <c r="E305" s="19" t="s">
        <v>742</v>
      </c>
      <c r="F305" s="10">
        <v>42036</v>
      </c>
      <c r="G305" s="10">
        <v>44593</v>
      </c>
      <c r="H305" s="11">
        <v>8</v>
      </c>
      <c r="I305" s="20" t="s">
        <v>238</v>
      </c>
      <c r="J305" s="11" t="s">
        <v>240</v>
      </c>
      <c r="K305" s="11" t="s">
        <v>4263</v>
      </c>
      <c r="L305" s="11">
        <v>2</v>
      </c>
    </row>
    <row r="306" spans="1:12">
      <c r="A306" s="11" t="s">
        <v>535</v>
      </c>
      <c r="D306" s="11" t="s">
        <v>239</v>
      </c>
      <c r="E306" s="19" t="s">
        <v>743</v>
      </c>
      <c r="F306" s="10">
        <v>42036</v>
      </c>
      <c r="G306" s="10">
        <v>44593</v>
      </c>
      <c r="H306" s="11">
        <v>8</v>
      </c>
      <c r="I306" s="20" t="s">
        <v>238</v>
      </c>
      <c r="J306" s="11" t="s">
        <v>240</v>
      </c>
      <c r="K306" s="11" t="s">
        <v>4263</v>
      </c>
      <c r="L306" s="11">
        <v>2</v>
      </c>
    </row>
    <row r="307" spans="1:12">
      <c r="A307" s="11" t="s">
        <v>536</v>
      </c>
      <c r="D307" s="11" t="s">
        <v>239</v>
      </c>
      <c r="E307" s="19" t="s">
        <v>744</v>
      </c>
      <c r="F307" s="10">
        <v>42036</v>
      </c>
      <c r="G307" s="10">
        <v>44593</v>
      </c>
      <c r="H307" s="11">
        <v>8</v>
      </c>
      <c r="I307" s="20" t="s">
        <v>238</v>
      </c>
      <c r="J307" s="11" t="s">
        <v>240</v>
      </c>
      <c r="K307" s="11" t="s">
        <v>4263</v>
      </c>
      <c r="L307" s="11">
        <v>2</v>
      </c>
    </row>
    <row r="308" spans="1:12">
      <c r="A308" s="11" t="s">
        <v>537</v>
      </c>
      <c r="D308" s="11" t="s">
        <v>239</v>
      </c>
      <c r="E308" s="19" t="s">
        <v>745</v>
      </c>
      <c r="F308" s="10">
        <v>42036</v>
      </c>
      <c r="G308" s="10">
        <v>44593</v>
      </c>
      <c r="H308" s="11">
        <v>8</v>
      </c>
      <c r="I308" s="20" t="s">
        <v>238</v>
      </c>
      <c r="J308" s="11" t="s">
        <v>240</v>
      </c>
      <c r="K308" s="11" t="s">
        <v>4263</v>
      </c>
      <c r="L308" s="11">
        <v>2</v>
      </c>
    </row>
    <row r="309" spans="1:12">
      <c r="A309" s="11" t="s">
        <v>538</v>
      </c>
      <c r="D309" s="11" t="s">
        <v>239</v>
      </c>
      <c r="E309" s="19" t="s">
        <v>746</v>
      </c>
      <c r="F309" s="10">
        <v>42036</v>
      </c>
      <c r="G309" s="10">
        <v>44593</v>
      </c>
      <c r="H309" s="11">
        <v>8</v>
      </c>
      <c r="I309" s="20" t="s">
        <v>238</v>
      </c>
      <c r="J309" s="11" t="s">
        <v>240</v>
      </c>
      <c r="K309" s="11" t="s">
        <v>4263</v>
      </c>
      <c r="L309" s="11">
        <v>2</v>
      </c>
    </row>
    <row r="310" spans="1:12">
      <c r="A310" s="11" t="s">
        <v>539</v>
      </c>
      <c r="D310" s="11" t="s">
        <v>239</v>
      </c>
      <c r="E310" s="19" t="s">
        <v>747</v>
      </c>
      <c r="F310" s="10">
        <v>42036</v>
      </c>
      <c r="G310" s="10">
        <v>44593</v>
      </c>
      <c r="H310" s="11">
        <v>8</v>
      </c>
      <c r="I310" s="20" t="s">
        <v>238</v>
      </c>
      <c r="J310" s="11" t="s">
        <v>240</v>
      </c>
      <c r="K310" s="11" t="s">
        <v>4263</v>
      </c>
      <c r="L310" s="11">
        <v>2</v>
      </c>
    </row>
    <row r="311" spans="1:12">
      <c r="A311" s="11" t="s">
        <v>540</v>
      </c>
      <c r="D311" s="11" t="s">
        <v>239</v>
      </c>
      <c r="E311" s="19" t="s">
        <v>748</v>
      </c>
      <c r="F311" s="10">
        <v>42036</v>
      </c>
      <c r="G311" s="10">
        <v>44593</v>
      </c>
      <c r="H311" s="11">
        <v>8</v>
      </c>
      <c r="I311" s="20" t="s">
        <v>238</v>
      </c>
      <c r="J311" s="11" t="s">
        <v>240</v>
      </c>
      <c r="K311" s="11" t="s">
        <v>4263</v>
      </c>
      <c r="L311" s="11">
        <v>2</v>
      </c>
    </row>
    <row r="312" spans="1:12">
      <c r="A312" s="11" t="s">
        <v>219</v>
      </c>
      <c r="D312" s="11" t="s">
        <v>239</v>
      </c>
      <c r="E312" s="19" t="s">
        <v>749</v>
      </c>
      <c r="F312" s="10">
        <v>42036</v>
      </c>
      <c r="G312" s="10">
        <v>44593</v>
      </c>
      <c r="H312" s="11">
        <v>8</v>
      </c>
      <c r="I312" s="20" t="s">
        <v>238</v>
      </c>
      <c r="J312" s="11" t="s">
        <v>240</v>
      </c>
      <c r="K312" s="11" t="s">
        <v>4263</v>
      </c>
      <c r="L312" s="11">
        <v>2</v>
      </c>
    </row>
    <row r="313" spans="1:12">
      <c r="A313" s="11" t="s">
        <v>220</v>
      </c>
      <c r="D313" s="11" t="s">
        <v>239</v>
      </c>
      <c r="E313" s="19" t="s">
        <v>750</v>
      </c>
      <c r="F313" s="10">
        <v>42036</v>
      </c>
      <c r="G313" s="10">
        <v>44593</v>
      </c>
      <c r="H313" s="11">
        <v>8</v>
      </c>
      <c r="I313" s="20" t="s">
        <v>238</v>
      </c>
      <c r="J313" s="11" t="s">
        <v>240</v>
      </c>
      <c r="K313" s="11" t="s">
        <v>4263</v>
      </c>
      <c r="L313" s="11">
        <v>2</v>
      </c>
    </row>
    <row r="314" spans="1:12">
      <c r="A314" s="11" t="s">
        <v>221</v>
      </c>
      <c r="D314" s="11" t="s">
        <v>239</v>
      </c>
      <c r="E314" s="19" t="s">
        <v>751</v>
      </c>
      <c r="F314" s="10">
        <v>42036</v>
      </c>
      <c r="G314" s="10">
        <v>44593</v>
      </c>
      <c r="H314" s="11">
        <v>8</v>
      </c>
      <c r="I314" s="20" t="s">
        <v>238</v>
      </c>
      <c r="J314" s="11" t="s">
        <v>240</v>
      </c>
      <c r="K314" s="11" t="s">
        <v>4263</v>
      </c>
      <c r="L314" s="11">
        <v>2</v>
      </c>
    </row>
    <row r="315" spans="1:12">
      <c r="A315" s="11" t="s">
        <v>222</v>
      </c>
      <c r="D315" s="11" t="s">
        <v>239</v>
      </c>
      <c r="E315" s="19" t="s">
        <v>752</v>
      </c>
      <c r="F315" s="10">
        <v>42036</v>
      </c>
      <c r="G315" s="10">
        <v>44593</v>
      </c>
      <c r="H315" s="11">
        <v>8</v>
      </c>
      <c r="I315" s="20" t="s">
        <v>238</v>
      </c>
      <c r="J315" s="11" t="s">
        <v>240</v>
      </c>
      <c r="K315" s="11" t="s">
        <v>4263</v>
      </c>
      <c r="L315" s="11">
        <v>2</v>
      </c>
    </row>
    <row r="316" spans="1:12">
      <c r="A316" s="11" t="s">
        <v>223</v>
      </c>
      <c r="D316" s="11" t="s">
        <v>239</v>
      </c>
      <c r="E316" s="19" t="s">
        <v>753</v>
      </c>
      <c r="F316" s="10">
        <v>42036</v>
      </c>
      <c r="G316" s="10">
        <v>44593</v>
      </c>
      <c r="H316" s="11">
        <v>8</v>
      </c>
      <c r="I316" s="20" t="s">
        <v>238</v>
      </c>
      <c r="J316" s="11" t="s">
        <v>240</v>
      </c>
      <c r="K316" s="11" t="s">
        <v>4263</v>
      </c>
      <c r="L316" s="11">
        <v>2</v>
      </c>
    </row>
    <row r="317" spans="1:12">
      <c r="A317" s="11" t="s">
        <v>224</v>
      </c>
      <c r="D317" s="11" t="s">
        <v>239</v>
      </c>
      <c r="E317" s="19" t="s">
        <v>754</v>
      </c>
      <c r="F317" s="10">
        <v>42036</v>
      </c>
      <c r="G317" s="10">
        <v>44593</v>
      </c>
      <c r="H317" s="11">
        <v>8</v>
      </c>
      <c r="I317" s="20" t="s">
        <v>238</v>
      </c>
      <c r="J317" s="11" t="s">
        <v>240</v>
      </c>
      <c r="K317" s="11" t="s">
        <v>4263</v>
      </c>
      <c r="L317" s="11">
        <v>2</v>
      </c>
    </row>
    <row r="318" spans="1:12">
      <c r="A318" s="11" t="s">
        <v>225</v>
      </c>
      <c r="D318" s="11" t="s">
        <v>239</v>
      </c>
      <c r="E318" s="19" t="s">
        <v>755</v>
      </c>
      <c r="F318" s="10">
        <v>42036</v>
      </c>
      <c r="G318" s="10">
        <v>44593</v>
      </c>
      <c r="H318" s="11">
        <v>8</v>
      </c>
      <c r="I318" s="20" t="s">
        <v>238</v>
      </c>
      <c r="J318" s="11" t="s">
        <v>240</v>
      </c>
      <c r="K318" s="11" t="s">
        <v>4263</v>
      </c>
      <c r="L318" s="11">
        <v>2</v>
      </c>
    </row>
    <row r="319" spans="1:12">
      <c r="A319" s="11" t="s">
        <v>226</v>
      </c>
      <c r="D319" s="11" t="s">
        <v>239</v>
      </c>
      <c r="E319" s="19" t="s">
        <v>756</v>
      </c>
      <c r="F319" s="10">
        <v>42036</v>
      </c>
      <c r="G319" s="10">
        <v>44593</v>
      </c>
      <c r="H319" s="11">
        <v>8</v>
      </c>
      <c r="I319" s="20" t="s">
        <v>238</v>
      </c>
      <c r="J319" s="11" t="s">
        <v>240</v>
      </c>
      <c r="K319" s="11" t="s">
        <v>4263</v>
      </c>
      <c r="L319" s="11">
        <v>2</v>
      </c>
    </row>
    <row r="320" spans="1:12">
      <c r="A320" s="11" t="s">
        <v>227</v>
      </c>
      <c r="D320" s="11" t="s">
        <v>239</v>
      </c>
      <c r="E320" s="19" t="s">
        <v>757</v>
      </c>
      <c r="F320" s="10">
        <v>42036</v>
      </c>
      <c r="G320" s="10">
        <v>44593</v>
      </c>
      <c r="H320" s="11">
        <v>8</v>
      </c>
      <c r="I320" s="20" t="s">
        <v>238</v>
      </c>
      <c r="J320" s="11" t="s">
        <v>240</v>
      </c>
      <c r="K320" s="11" t="s">
        <v>4263</v>
      </c>
      <c r="L320" s="11">
        <v>2</v>
      </c>
    </row>
    <row r="321" spans="1:12">
      <c r="A321" s="11" t="s">
        <v>541</v>
      </c>
      <c r="D321" s="11" t="s">
        <v>239</v>
      </c>
      <c r="E321" s="19" t="s">
        <v>758</v>
      </c>
      <c r="F321" s="10">
        <v>42036</v>
      </c>
      <c r="G321" s="10">
        <v>44593</v>
      </c>
      <c r="H321" s="11">
        <v>8</v>
      </c>
      <c r="I321" s="20" t="s">
        <v>238</v>
      </c>
      <c r="J321" s="11" t="s">
        <v>240</v>
      </c>
      <c r="K321" s="11" t="s">
        <v>4263</v>
      </c>
      <c r="L321" s="11">
        <v>2</v>
      </c>
    </row>
    <row r="322" spans="1:12">
      <c r="A322" s="11" t="s">
        <v>542</v>
      </c>
      <c r="D322" s="11" t="s">
        <v>239</v>
      </c>
      <c r="E322" s="19" t="s">
        <v>759</v>
      </c>
      <c r="F322" s="10">
        <v>42036</v>
      </c>
      <c r="G322" s="10">
        <v>44593</v>
      </c>
      <c r="H322" s="11">
        <v>8</v>
      </c>
      <c r="I322" s="20" t="s">
        <v>238</v>
      </c>
      <c r="J322" s="11" t="s">
        <v>240</v>
      </c>
      <c r="K322" s="11" t="s">
        <v>4263</v>
      </c>
      <c r="L322" s="11">
        <v>2</v>
      </c>
    </row>
    <row r="323" spans="1:12">
      <c r="A323" s="11" t="s">
        <v>543</v>
      </c>
      <c r="D323" s="11" t="s">
        <v>239</v>
      </c>
      <c r="E323" s="19" t="s">
        <v>760</v>
      </c>
      <c r="F323" s="10">
        <v>42036</v>
      </c>
      <c r="G323" s="10">
        <v>44593</v>
      </c>
      <c r="H323" s="11">
        <v>8</v>
      </c>
      <c r="I323" s="20" t="s">
        <v>238</v>
      </c>
      <c r="J323" s="11" t="s">
        <v>240</v>
      </c>
      <c r="K323" s="11" t="s">
        <v>4263</v>
      </c>
      <c r="L323" s="11">
        <v>2</v>
      </c>
    </row>
    <row r="324" spans="1:12">
      <c r="A324" s="11" t="s">
        <v>493</v>
      </c>
      <c r="D324" s="11" t="s">
        <v>239</v>
      </c>
      <c r="E324" s="19" t="s">
        <v>761</v>
      </c>
      <c r="F324" s="10">
        <v>42036</v>
      </c>
      <c r="G324" s="10">
        <v>44593</v>
      </c>
      <c r="H324" s="11">
        <v>8</v>
      </c>
      <c r="I324" s="20" t="s">
        <v>238</v>
      </c>
      <c r="J324" s="11" t="s">
        <v>240</v>
      </c>
      <c r="K324" s="11" t="s">
        <v>4263</v>
      </c>
      <c r="L324" s="11">
        <v>2</v>
      </c>
    </row>
    <row r="325" spans="1:12">
      <c r="A325" s="11" t="s">
        <v>494</v>
      </c>
      <c r="D325" s="11" t="s">
        <v>239</v>
      </c>
      <c r="E325" s="19" t="s">
        <v>762</v>
      </c>
      <c r="F325" s="10">
        <v>42036</v>
      </c>
      <c r="G325" s="10">
        <v>44593</v>
      </c>
      <c r="H325" s="11">
        <v>8</v>
      </c>
      <c r="I325" s="20" t="s">
        <v>238</v>
      </c>
      <c r="J325" s="11" t="s">
        <v>240</v>
      </c>
      <c r="K325" s="11" t="s">
        <v>4263</v>
      </c>
      <c r="L325" s="11">
        <v>2</v>
      </c>
    </row>
    <row r="326" spans="1:12">
      <c r="A326" s="11" t="s">
        <v>495</v>
      </c>
      <c r="D326" s="11" t="s">
        <v>239</v>
      </c>
      <c r="E326" s="19" t="s">
        <v>763</v>
      </c>
      <c r="F326" s="10">
        <v>42036</v>
      </c>
      <c r="G326" s="10">
        <v>44593</v>
      </c>
      <c r="H326" s="11">
        <v>8</v>
      </c>
      <c r="I326" s="20" t="s">
        <v>238</v>
      </c>
      <c r="J326" s="11" t="s">
        <v>240</v>
      </c>
      <c r="K326" s="11" t="s">
        <v>4263</v>
      </c>
      <c r="L326" s="11">
        <v>2</v>
      </c>
    </row>
    <row r="327" spans="1:12">
      <c r="A327" s="11" t="s">
        <v>496</v>
      </c>
      <c r="D327" s="11" t="s">
        <v>239</v>
      </c>
      <c r="E327" s="19" t="s">
        <v>764</v>
      </c>
      <c r="F327" s="10">
        <v>42036</v>
      </c>
      <c r="G327" s="10">
        <v>44593</v>
      </c>
      <c r="H327" s="11">
        <v>8</v>
      </c>
      <c r="I327" s="20" t="s">
        <v>238</v>
      </c>
      <c r="J327" s="11" t="s">
        <v>240</v>
      </c>
      <c r="K327" s="11" t="s">
        <v>4263</v>
      </c>
      <c r="L327" s="11">
        <v>2</v>
      </c>
    </row>
    <row r="328" spans="1:12">
      <c r="A328" s="11" t="s">
        <v>497</v>
      </c>
      <c r="D328" s="11" t="s">
        <v>239</v>
      </c>
      <c r="E328" s="19" t="s">
        <v>765</v>
      </c>
      <c r="F328" s="10">
        <v>42036</v>
      </c>
      <c r="G328" s="10">
        <v>44593</v>
      </c>
      <c r="H328" s="11">
        <v>8</v>
      </c>
      <c r="I328" s="20" t="s">
        <v>238</v>
      </c>
      <c r="J328" s="11" t="s">
        <v>240</v>
      </c>
      <c r="K328" s="11" t="s">
        <v>4263</v>
      </c>
      <c r="L328" s="11">
        <v>2</v>
      </c>
    </row>
    <row r="329" spans="1:12">
      <c r="A329" s="11" t="s">
        <v>498</v>
      </c>
      <c r="D329" s="11" t="s">
        <v>239</v>
      </c>
      <c r="E329" s="19" t="s">
        <v>766</v>
      </c>
      <c r="F329" s="10">
        <v>42036</v>
      </c>
      <c r="G329" s="10">
        <v>44593</v>
      </c>
      <c r="H329" s="11">
        <v>8</v>
      </c>
      <c r="I329" s="20" t="s">
        <v>238</v>
      </c>
      <c r="J329" s="11" t="s">
        <v>240</v>
      </c>
      <c r="K329" s="11" t="s">
        <v>4263</v>
      </c>
      <c r="L329" s="11">
        <v>2</v>
      </c>
    </row>
    <row r="330" spans="1:12">
      <c r="A330" s="11" t="s">
        <v>499</v>
      </c>
      <c r="D330" s="11" t="s">
        <v>239</v>
      </c>
      <c r="E330" s="19" t="s">
        <v>767</v>
      </c>
      <c r="F330" s="10">
        <v>42036</v>
      </c>
      <c r="G330" s="10">
        <v>44593</v>
      </c>
      <c r="H330" s="11">
        <v>8</v>
      </c>
      <c r="I330" s="20" t="s">
        <v>238</v>
      </c>
      <c r="J330" s="11" t="s">
        <v>240</v>
      </c>
      <c r="K330" s="11" t="s">
        <v>4263</v>
      </c>
      <c r="L330" s="11">
        <v>2</v>
      </c>
    </row>
    <row r="331" spans="1:12">
      <c r="A331" s="11" t="s">
        <v>500</v>
      </c>
      <c r="D331" s="11" t="s">
        <v>239</v>
      </c>
      <c r="E331" s="19" t="s">
        <v>768</v>
      </c>
      <c r="F331" s="10">
        <v>42036</v>
      </c>
      <c r="G331" s="10">
        <v>44593</v>
      </c>
      <c r="H331" s="11">
        <v>8</v>
      </c>
      <c r="I331" s="20" t="s">
        <v>238</v>
      </c>
      <c r="J331" s="11" t="s">
        <v>240</v>
      </c>
      <c r="K331" s="11" t="s">
        <v>4263</v>
      </c>
      <c r="L331" s="11">
        <v>2</v>
      </c>
    </row>
    <row r="332" spans="1:12">
      <c r="A332" s="11" t="s">
        <v>501</v>
      </c>
      <c r="D332" s="11" t="s">
        <v>239</v>
      </c>
      <c r="E332" s="19" t="s">
        <v>769</v>
      </c>
      <c r="F332" s="10">
        <v>42036</v>
      </c>
      <c r="G332" s="10">
        <v>44593</v>
      </c>
      <c r="H332" s="11">
        <v>8</v>
      </c>
      <c r="I332" s="20" t="s">
        <v>238</v>
      </c>
      <c r="J332" s="11" t="s">
        <v>240</v>
      </c>
      <c r="K332" s="11" t="s">
        <v>4263</v>
      </c>
      <c r="L332" s="11">
        <v>2</v>
      </c>
    </row>
    <row r="333" spans="1:12">
      <c r="A333" s="11" t="s">
        <v>502</v>
      </c>
      <c r="D333" s="11" t="s">
        <v>239</v>
      </c>
      <c r="E333" s="19" t="s">
        <v>770</v>
      </c>
      <c r="F333" s="10">
        <v>42036</v>
      </c>
      <c r="G333" s="10">
        <v>44593</v>
      </c>
      <c r="H333" s="11">
        <v>8</v>
      </c>
      <c r="I333" s="20" t="s">
        <v>238</v>
      </c>
      <c r="J333" s="11" t="s">
        <v>240</v>
      </c>
      <c r="K333" s="11" t="s">
        <v>4263</v>
      </c>
      <c r="L333" s="11">
        <v>2</v>
      </c>
    </row>
    <row r="334" spans="1:12">
      <c r="A334" s="11" t="s">
        <v>503</v>
      </c>
      <c r="D334" s="11" t="s">
        <v>239</v>
      </c>
      <c r="E334" s="19" t="s">
        <v>771</v>
      </c>
      <c r="F334" s="10">
        <v>42036</v>
      </c>
      <c r="G334" s="10">
        <v>44593</v>
      </c>
      <c r="H334" s="11">
        <v>8</v>
      </c>
      <c r="I334" s="20" t="s">
        <v>238</v>
      </c>
      <c r="J334" s="11" t="s">
        <v>240</v>
      </c>
      <c r="K334" s="11" t="s">
        <v>4263</v>
      </c>
      <c r="L334" s="11">
        <v>2</v>
      </c>
    </row>
    <row r="335" spans="1:12">
      <c r="A335" s="11" t="s">
        <v>504</v>
      </c>
      <c r="D335" s="11" t="s">
        <v>239</v>
      </c>
      <c r="E335" s="19" t="s">
        <v>772</v>
      </c>
      <c r="F335" s="10">
        <v>42036</v>
      </c>
      <c r="G335" s="10">
        <v>44593</v>
      </c>
      <c r="H335" s="11">
        <v>8</v>
      </c>
      <c r="I335" s="20" t="s">
        <v>238</v>
      </c>
      <c r="J335" s="11" t="s">
        <v>240</v>
      </c>
      <c r="K335" s="11" t="s">
        <v>4263</v>
      </c>
      <c r="L335" s="11">
        <v>2</v>
      </c>
    </row>
    <row r="336" spans="1:12">
      <c r="A336" s="11" t="s">
        <v>544</v>
      </c>
      <c r="D336" s="11" t="s">
        <v>239</v>
      </c>
      <c r="E336" s="19" t="s">
        <v>773</v>
      </c>
      <c r="F336" s="10">
        <v>42036</v>
      </c>
      <c r="G336" s="10">
        <v>44593</v>
      </c>
      <c r="H336" s="11">
        <v>8</v>
      </c>
      <c r="I336" s="20" t="s">
        <v>238</v>
      </c>
      <c r="J336" s="11" t="s">
        <v>240</v>
      </c>
      <c r="K336" s="11" t="s">
        <v>4263</v>
      </c>
      <c r="L336" s="11">
        <v>2</v>
      </c>
    </row>
    <row r="337" spans="1:12">
      <c r="A337" s="11" t="s">
        <v>545</v>
      </c>
      <c r="D337" s="11" t="s">
        <v>239</v>
      </c>
      <c r="E337" s="19" t="s">
        <v>774</v>
      </c>
      <c r="F337" s="10">
        <v>42036</v>
      </c>
      <c r="G337" s="10">
        <v>44593</v>
      </c>
      <c r="H337" s="11">
        <v>8</v>
      </c>
      <c r="I337" s="20" t="s">
        <v>238</v>
      </c>
      <c r="J337" s="11" t="s">
        <v>240</v>
      </c>
      <c r="K337" s="11" t="s">
        <v>4263</v>
      </c>
      <c r="L337" s="11">
        <v>2</v>
      </c>
    </row>
    <row r="338" spans="1:12">
      <c r="A338" s="11" t="s">
        <v>546</v>
      </c>
      <c r="D338" s="11" t="s">
        <v>239</v>
      </c>
      <c r="E338" s="19" t="s">
        <v>775</v>
      </c>
      <c r="F338" s="10">
        <v>42036</v>
      </c>
      <c r="G338" s="10">
        <v>44593</v>
      </c>
      <c r="H338" s="11">
        <v>8</v>
      </c>
      <c r="I338" s="20" t="s">
        <v>238</v>
      </c>
      <c r="J338" s="11" t="s">
        <v>240</v>
      </c>
      <c r="K338" s="11" t="s">
        <v>4263</v>
      </c>
      <c r="L338" s="11">
        <v>2</v>
      </c>
    </row>
    <row r="339" spans="1:12">
      <c r="A339" s="11" t="s">
        <v>547</v>
      </c>
      <c r="D339" s="11" t="s">
        <v>239</v>
      </c>
      <c r="E339" s="19" t="s">
        <v>776</v>
      </c>
      <c r="F339" s="10">
        <v>42036</v>
      </c>
      <c r="G339" s="10">
        <v>44593</v>
      </c>
      <c r="H339" s="11">
        <v>8</v>
      </c>
      <c r="I339" s="20" t="s">
        <v>238</v>
      </c>
      <c r="J339" s="11" t="s">
        <v>240</v>
      </c>
      <c r="K339" s="11" t="s">
        <v>4263</v>
      </c>
      <c r="L339" s="11">
        <v>2</v>
      </c>
    </row>
    <row r="340" spans="1:12">
      <c r="A340" s="11" t="s">
        <v>548</v>
      </c>
      <c r="D340" s="11" t="s">
        <v>239</v>
      </c>
      <c r="E340" s="19" t="s">
        <v>777</v>
      </c>
      <c r="F340" s="10">
        <v>42036</v>
      </c>
      <c r="G340" s="10">
        <v>44593</v>
      </c>
      <c r="H340" s="11">
        <v>8</v>
      </c>
      <c r="I340" s="20" t="s">
        <v>238</v>
      </c>
      <c r="J340" s="11" t="s">
        <v>240</v>
      </c>
      <c r="K340" s="11" t="s">
        <v>4263</v>
      </c>
      <c r="L340" s="11">
        <v>2</v>
      </c>
    </row>
    <row r="341" spans="1:12">
      <c r="A341" s="11" t="s">
        <v>549</v>
      </c>
      <c r="D341" s="11" t="s">
        <v>239</v>
      </c>
      <c r="E341" s="19" t="s">
        <v>778</v>
      </c>
      <c r="F341" s="10">
        <v>42036</v>
      </c>
      <c r="G341" s="10">
        <v>44593</v>
      </c>
      <c r="H341" s="11">
        <v>8</v>
      </c>
      <c r="I341" s="20" t="s">
        <v>238</v>
      </c>
      <c r="J341" s="11" t="s">
        <v>240</v>
      </c>
      <c r="K341" s="11" t="s">
        <v>4263</v>
      </c>
      <c r="L341" s="11">
        <v>2</v>
      </c>
    </row>
    <row r="342" spans="1:12">
      <c r="A342" s="11" t="s">
        <v>550</v>
      </c>
      <c r="D342" s="11" t="s">
        <v>239</v>
      </c>
      <c r="E342" s="19" t="s">
        <v>779</v>
      </c>
      <c r="F342" s="10">
        <v>42036</v>
      </c>
      <c r="G342" s="10">
        <v>44593</v>
      </c>
      <c r="H342" s="11">
        <v>8</v>
      </c>
      <c r="I342" s="20" t="s">
        <v>238</v>
      </c>
      <c r="J342" s="11" t="s">
        <v>240</v>
      </c>
      <c r="K342" s="11" t="s">
        <v>4263</v>
      </c>
      <c r="L342" s="11">
        <v>2</v>
      </c>
    </row>
    <row r="343" spans="1:12">
      <c r="A343" s="11" t="s">
        <v>551</v>
      </c>
      <c r="D343" s="11" t="s">
        <v>239</v>
      </c>
      <c r="E343" s="19" t="s">
        <v>780</v>
      </c>
      <c r="F343" s="10">
        <v>42036</v>
      </c>
      <c r="G343" s="10">
        <v>44593</v>
      </c>
      <c r="H343" s="11">
        <v>8</v>
      </c>
      <c r="I343" s="20" t="s">
        <v>238</v>
      </c>
      <c r="J343" s="11" t="s">
        <v>240</v>
      </c>
      <c r="K343" s="11" t="s">
        <v>4263</v>
      </c>
      <c r="L343" s="11">
        <v>2</v>
      </c>
    </row>
    <row r="344" spans="1:12">
      <c r="A344" s="11" t="s">
        <v>552</v>
      </c>
      <c r="D344" s="11" t="s">
        <v>239</v>
      </c>
      <c r="E344" s="19" t="s">
        <v>781</v>
      </c>
      <c r="F344" s="10">
        <v>42036</v>
      </c>
      <c r="G344" s="10">
        <v>44593</v>
      </c>
      <c r="H344" s="11">
        <v>8</v>
      </c>
      <c r="I344" s="20" t="s">
        <v>238</v>
      </c>
      <c r="J344" s="11" t="s">
        <v>240</v>
      </c>
      <c r="K344" s="11" t="s">
        <v>4263</v>
      </c>
      <c r="L344" s="11">
        <v>2</v>
      </c>
    </row>
    <row r="345" spans="1:12">
      <c r="A345" s="11" t="s">
        <v>553</v>
      </c>
      <c r="D345" s="11" t="s">
        <v>239</v>
      </c>
      <c r="E345" s="19" t="s">
        <v>782</v>
      </c>
      <c r="F345" s="10">
        <v>42036</v>
      </c>
      <c r="G345" s="10">
        <v>44593</v>
      </c>
      <c r="H345" s="11">
        <v>8</v>
      </c>
      <c r="I345" s="20" t="s">
        <v>238</v>
      </c>
      <c r="J345" s="11" t="s">
        <v>240</v>
      </c>
      <c r="K345" s="11" t="s">
        <v>4263</v>
      </c>
      <c r="L345" s="11">
        <v>2</v>
      </c>
    </row>
    <row r="346" spans="1:12">
      <c r="A346" s="11" t="s">
        <v>554</v>
      </c>
      <c r="D346" s="11" t="s">
        <v>239</v>
      </c>
      <c r="E346" s="19" t="s">
        <v>783</v>
      </c>
      <c r="F346" s="10">
        <v>42036</v>
      </c>
      <c r="G346" s="10">
        <v>44593</v>
      </c>
      <c r="H346" s="11">
        <v>8</v>
      </c>
      <c r="I346" s="20" t="s">
        <v>238</v>
      </c>
      <c r="J346" s="11" t="s">
        <v>240</v>
      </c>
      <c r="K346" s="11" t="s">
        <v>4263</v>
      </c>
      <c r="L346" s="11">
        <v>2</v>
      </c>
    </row>
    <row r="347" spans="1:12">
      <c r="A347" s="11" t="s">
        <v>555</v>
      </c>
      <c r="D347" s="11" t="s">
        <v>239</v>
      </c>
      <c r="E347" s="19" t="s">
        <v>784</v>
      </c>
      <c r="F347" s="10">
        <v>42036</v>
      </c>
      <c r="G347" s="10">
        <v>44593</v>
      </c>
      <c r="H347" s="11">
        <v>8</v>
      </c>
      <c r="I347" s="20" t="s">
        <v>238</v>
      </c>
      <c r="J347" s="11" t="s">
        <v>240</v>
      </c>
      <c r="K347" s="11" t="s">
        <v>4263</v>
      </c>
      <c r="L347" s="11">
        <v>2</v>
      </c>
    </row>
    <row r="348" spans="1:12">
      <c r="A348" s="11" t="s">
        <v>556</v>
      </c>
      <c r="D348" s="11" t="s">
        <v>239</v>
      </c>
      <c r="E348" s="19" t="s">
        <v>785</v>
      </c>
      <c r="F348" s="10">
        <v>42036</v>
      </c>
      <c r="G348" s="10">
        <v>44593</v>
      </c>
      <c r="H348" s="11">
        <v>8</v>
      </c>
      <c r="I348" s="20" t="s">
        <v>238</v>
      </c>
      <c r="J348" s="11" t="s">
        <v>240</v>
      </c>
      <c r="K348" s="11" t="s">
        <v>4263</v>
      </c>
      <c r="L348" s="11">
        <v>2</v>
      </c>
    </row>
    <row r="349" spans="1:12">
      <c r="A349" s="11" t="s">
        <v>557</v>
      </c>
      <c r="D349" s="11" t="s">
        <v>239</v>
      </c>
      <c r="E349" s="19" t="s">
        <v>786</v>
      </c>
      <c r="F349" s="10">
        <v>42036</v>
      </c>
      <c r="G349" s="10">
        <v>44593</v>
      </c>
      <c r="H349" s="11">
        <v>8</v>
      </c>
      <c r="I349" s="20" t="s">
        <v>238</v>
      </c>
      <c r="J349" s="11" t="s">
        <v>240</v>
      </c>
      <c r="K349" s="11" t="s">
        <v>4263</v>
      </c>
      <c r="L349" s="11">
        <v>2</v>
      </c>
    </row>
    <row r="350" spans="1:12">
      <c r="A350" s="11" t="s">
        <v>558</v>
      </c>
      <c r="D350" s="11" t="s">
        <v>239</v>
      </c>
      <c r="E350" s="19" t="s">
        <v>787</v>
      </c>
      <c r="F350" s="10">
        <v>42036</v>
      </c>
      <c r="G350" s="10">
        <v>44593</v>
      </c>
      <c r="H350" s="11">
        <v>8</v>
      </c>
      <c r="I350" s="20" t="s">
        <v>238</v>
      </c>
      <c r="J350" s="11" t="s">
        <v>240</v>
      </c>
      <c r="K350" s="11" t="s">
        <v>4263</v>
      </c>
      <c r="L350" s="11">
        <v>2</v>
      </c>
    </row>
    <row r="351" spans="1:12">
      <c r="A351" s="11" t="s">
        <v>559</v>
      </c>
      <c r="D351" s="11" t="s">
        <v>239</v>
      </c>
      <c r="E351" s="19" t="s">
        <v>788</v>
      </c>
      <c r="F351" s="10">
        <v>42036</v>
      </c>
      <c r="G351" s="10">
        <v>44593</v>
      </c>
      <c r="H351" s="11">
        <v>8</v>
      </c>
      <c r="I351" s="20" t="s">
        <v>238</v>
      </c>
      <c r="J351" s="11" t="s">
        <v>240</v>
      </c>
      <c r="K351" s="11" t="s">
        <v>4263</v>
      </c>
      <c r="L351" s="11">
        <v>2</v>
      </c>
    </row>
    <row r="352" spans="1:12">
      <c r="A352" s="11" t="s">
        <v>560</v>
      </c>
      <c r="D352" s="11" t="s">
        <v>239</v>
      </c>
      <c r="E352" s="19" t="s">
        <v>789</v>
      </c>
      <c r="F352" s="10">
        <v>42036</v>
      </c>
      <c r="G352" s="10">
        <v>44593</v>
      </c>
      <c r="H352" s="11">
        <v>8</v>
      </c>
      <c r="I352" s="20" t="s">
        <v>238</v>
      </c>
      <c r="J352" s="11" t="s">
        <v>240</v>
      </c>
      <c r="K352" s="11" t="s">
        <v>4263</v>
      </c>
      <c r="L352" s="11">
        <v>2</v>
      </c>
    </row>
    <row r="353" spans="1:12">
      <c r="A353" s="11" t="s">
        <v>561</v>
      </c>
      <c r="D353" s="11" t="s">
        <v>239</v>
      </c>
      <c r="E353" s="19" t="s">
        <v>790</v>
      </c>
      <c r="F353" s="10">
        <v>42036</v>
      </c>
      <c r="G353" s="10">
        <v>44593</v>
      </c>
      <c r="H353" s="11">
        <v>8</v>
      </c>
      <c r="I353" s="20" t="s">
        <v>238</v>
      </c>
      <c r="J353" s="11" t="s">
        <v>240</v>
      </c>
      <c r="K353" s="11" t="s">
        <v>4263</v>
      </c>
      <c r="L353" s="11">
        <v>2</v>
      </c>
    </row>
    <row r="354" spans="1:12">
      <c r="A354" s="11" t="s">
        <v>562</v>
      </c>
      <c r="D354" s="11" t="s">
        <v>239</v>
      </c>
      <c r="E354" s="19" t="s">
        <v>791</v>
      </c>
      <c r="F354" s="10">
        <v>42036</v>
      </c>
      <c r="G354" s="10">
        <v>44593</v>
      </c>
      <c r="H354" s="11">
        <v>8</v>
      </c>
      <c r="I354" s="20" t="s">
        <v>238</v>
      </c>
      <c r="J354" s="11" t="s">
        <v>240</v>
      </c>
      <c r="K354" s="11" t="s">
        <v>4263</v>
      </c>
      <c r="L354" s="11">
        <v>2</v>
      </c>
    </row>
    <row r="355" spans="1:12">
      <c r="A355" s="11" t="s">
        <v>563</v>
      </c>
      <c r="D355" s="11" t="s">
        <v>239</v>
      </c>
      <c r="E355" s="19" t="s">
        <v>792</v>
      </c>
      <c r="F355" s="10">
        <v>42036</v>
      </c>
      <c r="G355" s="10">
        <v>44593</v>
      </c>
      <c r="H355" s="11">
        <v>8</v>
      </c>
      <c r="I355" s="20" t="s">
        <v>238</v>
      </c>
      <c r="J355" s="11" t="s">
        <v>240</v>
      </c>
      <c r="K355" s="11" t="s">
        <v>4263</v>
      </c>
      <c r="L355" s="11">
        <v>2</v>
      </c>
    </row>
    <row r="356" spans="1:12">
      <c r="A356" s="11" t="s">
        <v>564</v>
      </c>
      <c r="D356" s="11" t="s">
        <v>239</v>
      </c>
      <c r="E356" s="19" t="s">
        <v>793</v>
      </c>
      <c r="F356" s="10">
        <v>42036</v>
      </c>
      <c r="G356" s="10">
        <v>44593</v>
      </c>
      <c r="H356" s="11">
        <v>8</v>
      </c>
      <c r="I356" s="20" t="s">
        <v>238</v>
      </c>
      <c r="J356" s="11" t="s">
        <v>240</v>
      </c>
      <c r="K356" s="11" t="s">
        <v>4263</v>
      </c>
      <c r="L356" s="11">
        <v>2</v>
      </c>
    </row>
    <row r="357" spans="1:12">
      <c r="A357" s="11" t="s">
        <v>565</v>
      </c>
      <c r="D357" s="11" t="s">
        <v>239</v>
      </c>
      <c r="E357" s="19" t="s">
        <v>794</v>
      </c>
      <c r="F357" s="10">
        <v>42036</v>
      </c>
      <c r="G357" s="10">
        <v>44593</v>
      </c>
      <c r="H357" s="11">
        <v>8</v>
      </c>
      <c r="I357" s="20" t="s">
        <v>238</v>
      </c>
      <c r="J357" s="11" t="s">
        <v>240</v>
      </c>
      <c r="K357" s="11" t="s">
        <v>4263</v>
      </c>
      <c r="L357" s="11">
        <v>2</v>
      </c>
    </row>
    <row r="358" spans="1:12">
      <c r="A358" s="11" t="s">
        <v>566</v>
      </c>
      <c r="D358" s="11" t="s">
        <v>239</v>
      </c>
      <c r="E358" s="19" t="s">
        <v>795</v>
      </c>
      <c r="F358" s="10">
        <v>42036</v>
      </c>
      <c r="G358" s="10">
        <v>44593</v>
      </c>
      <c r="H358" s="11">
        <v>8</v>
      </c>
      <c r="I358" s="20" t="s">
        <v>238</v>
      </c>
      <c r="J358" s="11" t="s">
        <v>240</v>
      </c>
      <c r="K358" s="11" t="s">
        <v>4263</v>
      </c>
      <c r="L358" s="11">
        <v>2</v>
      </c>
    </row>
    <row r="359" spans="1:12">
      <c r="A359" s="11" t="s">
        <v>567</v>
      </c>
      <c r="D359" s="11" t="s">
        <v>239</v>
      </c>
      <c r="E359" s="19" t="s">
        <v>796</v>
      </c>
      <c r="F359" s="10">
        <v>42036</v>
      </c>
      <c r="G359" s="10">
        <v>44593</v>
      </c>
      <c r="H359" s="11">
        <v>8</v>
      </c>
      <c r="I359" s="20" t="s">
        <v>238</v>
      </c>
      <c r="J359" s="11" t="s">
        <v>240</v>
      </c>
      <c r="K359" s="11" t="s">
        <v>4263</v>
      </c>
      <c r="L359" s="11">
        <v>2</v>
      </c>
    </row>
    <row r="360" spans="1:12">
      <c r="A360" s="11" t="s">
        <v>568</v>
      </c>
      <c r="D360" s="11" t="s">
        <v>239</v>
      </c>
      <c r="E360" s="19" t="s">
        <v>797</v>
      </c>
      <c r="F360" s="10">
        <v>42036</v>
      </c>
      <c r="G360" s="10">
        <v>44593</v>
      </c>
      <c r="H360" s="11">
        <v>8</v>
      </c>
      <c r="I360" s="20" t="s">
        <v>238</v>
      </c>
      <c r="J360" s="11" t="s">
        <v>240</v>
      </c>
      <c r="K360" s="11" t="s">
        <v>4263</v>
      </c>
      <c r="L360" s="11">
        <v>2</v>
      </c>
    </row>
    <row r="361" spans="1:12">
      <c r="A361" s="11" t="s">
        <v>569</v>
      </c>
      <c r="D361" s="11" t="s">
        <v>239</v>
      </c>
      <c r="E361" s="19" t="s">
        <v>798</v>
      </c>
      <c r="F361" s="10">
        <v>42036</v>
      </c>
      <c r="G361" s="10">
        <v>44593</v>
      </c>
      <c r="H361" s="11">
        <v>8</v>
      </c>
      <c r="I361" s="20" t="s">
        <v>238</v>
      </c>
      <c r="J361" s="11" t="s">
        <v>240</v>
      </c>
      <c r="K361" s="11" t="s">
        <v>4263</v>
      </c>
      <c r="L361" s="11">
        <v>2</v>
      </c>
    </row>
    <row r="362" spans="1:12">
      <c r="A362" s="11" t="s">
        <v>570</v>
      </c>
      <c r="D362" s="11" t="s">
        <v>239</v>
      </c>
      <c r="E362" s="19" t="s">
        <v>799</v>
      </c>
      <c r="F362" s="10">
        <v>42036</v>
      </c>
      <c r="G362" s="10">
        <v>44593</v>
      </c>
      <c r="H362" s="11">
        <v>8</v>
      </c>
      <c r="I362" s="20" t="s">
        <v>238</v>
      </c>
      <c r="J362" s="11" t="s">
        <v>240</v>
      </c>
      <c r="K362" s="11" t="s">
        <v>4263</v>
      </c>
      <c r="L362" s="11">
        <v>2</v>
      </c>
    </row>
    <row r="363" spans="1:12">
      <c r="A363" s="11" t="s">
        <v>571</v>
      </c>
      <c r="D363" s="11" t="s">
        <v>239</v>
      </c>
      <c r="E363" s="19" t="s">
        <v>800</v>
      </c>
      <c r="F363" s="10">
        <v>42036</v>
      </c>
      <c r="G363" s="10">
        <v>44593</v>
      </c>
      <c r="H363" s="11">
        <v>8</v>
      </c>
      <c r="I363" s="20" t="s">
        <v>238</v>
      </c>
      <c r="J363" s="11" t="s">
        <v>240</v>
      </c>
      <c r="K363" s="11" t="s">
        <v>4263</v>
      </c>
      <c r="L363" s="11">
        <v>2</v>
      </c>
    </row>
    <row r="364" spans="1:12">
      <c r="A364" s="11" t="s">
        <v>572</v>
      </c>
      <c r="D364" s="11" t="s">
        <v>239</v>
      </c>
      <c r="E364" s="19" t="s">
        <v>801</v>
      </c>
      <c r="F364" s="10">
        <v>42036</v>
      </c>
      <c r="G364" s="10">
        <v>44593</v>
      </c>
      <c r="H364" s="11">
        <v>8</v>
      </c>
      <c r="I364" s="20" t="s">
        <v>238</v>
      </c>
      <c r="J364" s="11" t="s">
        <v>240</v>
      </c>
      <c r="K364" s="11" t="s">
        <v>4263</v>
      </c>
      <c r="L364" s="11">
        <v>2</v>
      </c>
    </row>
    <row r="365" spans="1:12">
      <c r="A365" s="11" t="s">
        <v>573</v>
      </c>
      <c r="D365" s="11" t="s">
        <v>239</v>
      </c>
      <c r="E365" s="19" t="s">
        <v>802</v>
      </c>
      <c r="F365" s="10">
        <v>42036</v>
      </c>
      <c r="G365" s="10">
        <v>44593</v>
      </c>
      <c r="H365" s="11">
        <v>8</v>
      </c>
      <c r="I365" s="20" t="s">
        <v>238</v>
      </c>
      <c r="J365" s="11" t="s">
        <v>240</v>
      </c>
      <c r="K365" s="11" t="s">
        <v>4263</v>
      </c>
      <c r="L365" s="11">
        <v>2</v>
      </c>
    </row>
    <row r="366" spans="1:12">
      <c r="A366" s="11" t="s">
        <v>574</v>
      </c>
      <c r="D366" s="11" t="s">
        <v>239</v>
      </c>
      <c r="E366" s="19" t="s">
        <v>803</v>
      </c>
      <c r="F366" s="10">
        <v>42036</v>
      </c>
      <c r="G366" s="10">
        <v>44593</v>
      </c>
      <c r="H366" s="11">
        <v>8</v>
      </c>
      <c r="I366" s="20" t="s">
        <v>238</v>
      </c>
      <c r="J366" s="11" t="s">
        <v>240</v>
      </c>
      <c r="K366" s="11" t="s">
        <v>4263</v>
      </c>
      <c r="L366" s="11">
        <v>2</v>
      </c>
    </row>
    <row r="367" spans="1:12">
      <c r="A367" s="11" t="s">
        <v>575</v>
      </c>
      <c r="D367" s="11" t="s">
        <v>239</v>
      </c>
      <c r="E367" s="19" t="s">
        <v>804</v>
      </c>
      <c r="F367" s="10">
        <v>42036</v>
      </c>
      <c r="G367" s="10">
        <v>44593</v>
      </c>
      <c r="H367" s="11">
        <v>8</v>
      </c>
      <c r="I367" s="20" t="s">
        <v>238</v>
      </c>
      <c r="J367" s="11" t="s">
        <v>240</v>
      </c>
      <c r="K367" s="11" t="s">
        <v>4263</v>
      </c>
      <c r="L367" s="11">
        <v>2</v>
      </c>
    </row>
    <row r="368" spans="1:12">
      <c r="A368" s="11" t="s">
        <v>576</v>
      </c>
      <c r="D368" s="11" t="s">
        <v>239</v>
      </c>
      <c r="E368" s="19" t="s">
        <v>805</v>
      </c>
      <c r="F368" s="10">
        <v>42036</v>
      </c>
      <c r="G368" s="10">
        <v>44593</v>
      </c>
      <c r="H368" s="11">
        <v>8</v>
      </c>
      <c r="I368" s="20" t="s">
        <v>238</v>
      </c>
      <c r="J368" s="11" t="s">
        <v>240</v>
      </c>
      <c r="K368" s="11" t="s">
        <v>4263</v>
      </c>
      <c r="L368" s="11">
        <v>2</v>
      </c>
    </row>
    <row r="369" spans="1:12">
      <c r="A369" s="11" t="s">
        <v>577</v>
      </c>
      <c r="D369" s="11" t="s">
        <v>239</v>
      </c>
      <c r="E369" s="19" t="s">
        <v>806</v>
      </c>
      <c r="F369" s="10">
        <v>42036</v>
      </c>
      <c r="G369" s="10">
        <v>44593</v>
      </c>
      <c r="H369" s="11">
        <v>8</v>
      </c>
      <c r="I369" s="20" t="s">
        <v>238</v>
      </c>
      <c r="J369" s="11" t="s">
        <v>240</v>
      </c>
      <c r="K369" s="11" t="s">
        <v>4263</v>
      </c>
      <c r="L369" s="11">
        <v>2</v>
      </c>
    </row>
    <row r="370" spans="1:12">
      <c r="A370" s="11" t="s">
        <v>578</v>
      </c>
      <c r="D370" s="11" t="s">
        <v>239</v>
      </c>
      <c r="E370" s="19" t="s">
        <v>807</v>
      </c>
      <c r="F370" s="10">
        <v>42036</v>
      </c>
      <c r="G370" s="10">
        <v>44593</v>
      </c>
      <c r="H370" s="11">
        <v>8</v>
      </c>
      <c r="I370" s="20" t="s">
        <v>238</v>
      </c>
      <c r="J370" s="11" t="s">
        <v>240</v>
      </c>
      <c r="K370" s="11" t="s">
        <v>4263</v>
      </c>
      <c r="L370" s="11">
        <v>2</v>
      </c>
    </row>
    <row r="371" spans="1:12">
      <c r="A371" s="11" t="s">
        <v>579</v>
      </c>
      <c r="D371" s="11" t="s">
        <v>239</v>
      </c>
      <c r="E371" s="19" t="s">
        <v>808</v>
      </c>
      <c r="F371" s="10">
        <v>42036</v>
      </c>
      <c r="G371" s="10">
        <v>44593</v>
      </c>
      <c r="H371" s="11">
        <v>8</v>
      </c>
      <c r="I371" s="20" t="s">
        <v>238</v>
      </c>
      <c r="J371" s="11" t="s">
        <v>240</v>
      </c>
      <c r="K371" s="11" t="s">
        <v>4263</v>
      </c>
      <c r="L371" s="11">
        <v>2</v>
      </c>
    </row>
    <row r="372" spans="1:12">
      <c r="A372" s="11" t="s">
        <v>580</v>
      </c>
      <c r="D372" s="11" t="s">
        <v>239</v>
      </c>
      <c r="E372" s="19" t="s">
        <v>809</v>
      </c>
      <c r="F372" s="10">
        <v>42036</v>
      </c>
      <c r="G372" s="10">
        <v>44593</v>
      </c>
      <c r="H372" s="11">
        <v>8</v>
      </c>
      <c r="I372" s="20" t="s">
        <v>238</v>
      </c>
      <c r="J372" s="11" t="s">
        <v>240</v>
      </c>
      <c r="K372" s="11" t="s">
        <v>4263</v>
      </c>
      <c r="L372" s="11">
        <v>2</v>
      </c>
    </row>
    <row r="373" spans="1:12">
      <c r="A373" s="11" t="s">
        <v>581</v>
      </c>
      <c r="D373" s="11" t="s">
        <v>239</v>
      </c>
      <c r="E373" s="19" t="s">
        <v>810</v>
      </c>
      <c r="F373" s="10">
        <v>42036</v>
      </c>
      <c r="G373" s="10">
        <v>44593</v>
      </c>
      <c r="H373" s="11">
        <v>8</v>
      </c>
      <c r="I373" s="20" t="s">
        <v>238</v>
      </c>
      <c r="J373" s="11" t="s">
        <v>240</v>
      </c>
      <c r="K373" s="11" t="s">
        <v>4263</v>
      </c>
      <c r="L373" s="11">
        <v>2</v>
      </c>
    </row>
    <row r="374" spans="1:12">
      <c r="A374" s="11" t="s">
        <v>582</v>
      </c>
      <c r="D374" s="11" t="s">
        <v>239</v>
      </c>
      <c r="E374" s="19" t="s">
        <v>811</v>
      </c>
      <c r="F374" s="10">
        <v>42036</v>
      </c>
      <c r="G374" s="10">
        <v>44593</v>
      </c>
      <c r="H374" s="11">
        <v>8</v>
      </c>
      <c r="I374" s="20" t="s">
        <v>238</v>
      </c>
      <c r="J374" s="11" t="s">
        <v>240</v>
      </c>
      <c r="K374" s="11" t="s">
        <v>4263</v>
      </c>
      <c r="L374" s="11">
        <v>2</v>
      </c>
    </row>
    <row r="375" spans="1:12">
      <c r="A375" s="11" t="s">
        <v>583</v>
      </c>
      <c r="D375" s="11" t="s">
        <v>239</v>
      </c>
      <c r="E375" s="19" t="s">
        <v>812</v>
      </c>
      <c r="F375" s="10">
        <v>42036</v>
      </c>
      <c r="G375" s="10">
        <v>44593</v>
      </c>
      <c r="H375" s="11">
        <v>8</v>
      </c>
      <c r="I375" s="20" t="s">
        <v>238</v>
      </c>
      <c r="J375" s="11" t="s">
        <v>240</v>
      </c>
      <c r="K375" s="11" t="s">
        <v>4263</v>
      </c>
      <c r="L375" s="11">
        <v>2</v>
      </c>
    </row>
    <row r="376" spans="1:12">
      <c r="A376" s="11" t="s">
        <v>584</v>
      </c>
      <c r="D376" s="11" t="s">
        <v>239</v>
      </c>
      <c r="E376" s="19" t="s">
        <v>813</v>
      </c>
      <c r="F376" s="10">
        <v>42036</v>
      </c>
      <c r="G376" s="10">
        <v>44593</v>
      </c>
      <c r="H376" s="11">
        <v>8</v>
      </c>
      <c r="I376" s="20" t="s">
        <v>238</v>
      </c>
      <c r="J376" s="11" t="s">
        <v>240</v>
      </c>
      <c r="K376" s="11" t="s">
        <v>4263</v>
      </c>
      <c r="L376" s="11">
        <v>2</v>
      </c>
    </row>
    <row r="377" spans="1:12">
      <c r="A377" s="11" t="s">
        <v>585</v>
      </c>
      <c r="D377" s="11" t="s">
        <v>239</v>
      </c>
      <c r="E377" s="19" t="s">
        <v>814</v>
      </c>
      <c r="F377" s="10">
        <v>42036</v>
      </c>
      <c r="G377" s="10">
        <v>44593</v>
      </c>
      <c r="H377" s="11">
        <v>8</v>
      </c>
      <c r="I377" s="20" t="s">
        <v>238</v>
      </c>
      <c r="J377" s="11" t="s">
        <v>240</v>
      </c>
      <c r="K377" s="11" t="s">
        <v>4263</v>
      </c>
      <c r="L377" s="11">
        <v>2</v>
      </c>
    </row>
    <row r="378" spans="1:12">
      <c r="A378" s="11" t="s">
        <v>586</v>
      </c>
      <c r="D378" s="11" t="s">
        <v>239</v>
      </c>
      <c r="E378" s="19" t="s">
        <v>815</v>
      </c>
      <c r="F378" s="10">
        <v>42036</v>
      </c>
      <c r="G378" s="10">
        <v>44593</v>
      </c>
      <c r="H378" s="11">
        <v>8</v>
      </c>
      <c r="I378" s="20" t="s">
        <v>238</v>
      </c>
      <c r="J378" s="11" t="s">
        <v>240</v>
      </c>
      <c r="K378" s="11" t="s">
        <v>4263</v>
      </c>
      <c r="L378" s="11">
        <v>2</v>
      </c>
    </row>
    <row r="379" spans="1:12">
      <c r="A379" s="11" t="s">
        <v>587</v>
      </c>
      <c r="D379" s="11" t="s">
        <v>239</v>
      </c>
      <c r="E379" s="19" t="s">
        <v>816</v>
      </c>
      <c r="F379" s="10">
        <v>42036</v>
      </c>
      <c r="G379" s="10">
        <v>44593</v>
      </c>
      <c r="H379" s="11">
        <v>8</v>
      </c>
      <c r="I379" s="20" t="s">
        <v>238</v>
      </c>
      <c r="J379" s="11" t="s">
        <v>240</v>
      </c>
      <c r="K379" s="11" t="s">
        <v>4263</v>
      </c>
      <c r="L379" s="11">
        <v>2</v>
      </c>
    </row>
    <row r="380" spans="1:12">
      <c r="A380" s="11" t="s">
        <v>588</v>
      </c>
      <c r="D380" s="11" t="s">
        <v>239</v>
      </c>
      <c r="E380" s="19" t="s">
        <v>817</v>
      </c>
      <c r="F380" s="10">
        <v>42036</v>
      </c>
      <c r="G380" s="10">
        <v>44593</v>
      </c>
      <c r="H380" s="11">
        <v>8</v>
      </c>
      <c r="I380" s="20" t="s">
        <v>238</v>
      </c>
      <c r="J380" s="11" t="s">
        <v>240</v>
      </c>
      <c r="K380" s="11" t="s">
        <v>4263</v>
      </c>
      <c r="L380" s="11">
        <v>2</v>
      </c>
    </row>
    <row r="381" spans="1:12">
      <c r="A381" s="11" t="s">
        <v>589</v>
      </c>
      <c r="D381" s="11" t="s">
        <v>239</v>
      </c>
      <c r="E381" s="19" t="s">
        <v>818</v>
      </c>
      <c r="F381" s="10">
        <v>42036</v>
      </c>
      <c r="G381" s="10">
        <v>44593</v>
      </c>
      <c r="H381" s="11">
        <v>8</v>
      </c>
      <c r="I381" s="20" t="s">
        <v>238</v>
      </c>
      <c r="J381" s="11" t="s">
        <v>240</v>
      </c>
      <c r="K381" s="11" t="s">
        <v>4263</v>
      </c>
      <c r="L381" s="11">
        <v>2</v>
      </c>
    </row>
    <row r="382" spans="1:12">
      <c r="A382" s="11" t="s">
        <v>590</v>
      </c>
      <c r="D382" s="11" t="s">
        <v>239</v>
      </c>
      <c r="E382" s="19" t="s">
        <v>819</v>
      </c>
      <c r="F382" s="10">
        <v>42036</v>
      </c>
      <c r="G382" s="10">
        <v>44593</v>
      </c>
      <c r="H382" s="11">
        <v>8</v>
      </c>
      <c r="I382" s="20" t="s">
        <v>238</v>
      </c>
      <c r="J382" s="11" t="s">
        <v>240</v>
      </c>
      <c r="K382" s="11" t="s">
        <v>4263</v>
      </c>
      <c r="L382" s="11">
        <v>2</v>
      </c>
    </row>
    <row r="383" spans="1:12">
      <c r="A383" s="11" t="s">
        <v>591</v>
      </c>
      <c r="D383" s="11" t="s">
        <v>239</v>
      </c>
      <c r="E383" s="19" t="s">
        <v>820</v>
      </c>
      <c r="F383" s="10">
        <v>42036</v>
      </c>
      <c r="G383" s="10">
        <v>44593</v>
      </c>
      <c r="H383" s="11">
        <v>8</v>
      </c>
      <c r="I383" s="20" t="s">
        <v>238</v>
      </c>
      <c r="J383" s="11" t="s">
        <v>240</v>
      </c>
      <c r="K383" s="11" t="s">
        <v>4263</v>
      </c>
      <c r="L383" s="11">
        <v>2</v>
      </c>
    </row>
    <row r="384" spans="1:12">
      <c r="A384" s="11" t="s">
        <v>592</v>
      </c>
      <c r="D384" s="11" t="s">
        <v>239</v>
      </c>
      <c r="E384" s="19" t="s">
        <v>821</v>
      </c>
      <c r="F384" s="10">
        <v>42036</v>
      </c>
      <c r="G384" s="10">
        <v>44593</v>
      </c>
      <c r="H384" s="11">
        <v>8</v>
      </c>
      <c r="I384" s="20" t="s">
        <v>238</v>
      </c>
      <c r="J384" s="11" t="s">
        <v>240</v>
      </c>
      <c r="K384" s="11" t="s">
        <v>4263</v>
      </c>
      <c r="L384" s="11">
        <v>2</v>
      </c>
    </row>
    <row r="385" spans="1:12">
      <c r="A385" s="11" t="s">
        <v>593</v>
      </c>
      <c r="D385" s="11" t="s">
        <v>239</v>
      </c>
      <c r="E385" s="19" t="s">
        <v>822</v>
      </c>
      <c r="F385" s="10">
        <v>42036</v>
      </c>
      <c r="G385" s="10">
        <v>44593</v>
      </c>
      <c r="H385" s="11">
        <v>8</v>
      </c>
      <c r="I385" s="20" t="s">
        <v>238</v>
      </c>
      <c r="J385" s="11" t="s">
        <v>240</v>
      </c>
      <c r="K385" s="11" t="s">
        <v>4263</v>
      </c>
      <c r="L385" s="11">
        <v>2</v>
      </c>
    </row>
    <row r="386" spans="1:12">
      <c r="A386" s="11" t="s">
        <v>594</v>
      </c>
      <c r="D386" s="11" t="s">
        <v>239</v>
      </c>
      <c r="E386" s="19" t="s">
        <v>823</v>
      </c>
      <c r="F386" s="10">
        <v>42036</v>
      </c>
      <c r="G386" s="10">
        <v>44593</v>
      </c>
      <c r="H386" s="11">
        <v>8</v>
      </c>
      <c r="I386" s="20" t="s">
        <v>238</v>
      </c>
      <c r="J386" s="11" t="s">
        <v>240</v>
      </c>
      <c r="K386" s="11" t="s">
        <v>4263</v>
      </c>
      <c r="L386" s="11">
        <v>2</v>
      </c>
    </row>
    <row r="387" spans="1:12">
      <c r="A387" s="11" t="s">
        <v>595</v>
      </c>
      <c r="D387" s="11" t="s">
        <v>239</v>
      </c>
      <c r="E387" s="19" t="s">
        <v>824</v>
      </c>
      <c r="F387" s="10">
        <v>42036</v>
      </c>
      <c r="G387" s="10">
        <v>44593</v>
      </c>
      <c r="H387" s="11">
        <v>8</v>
      </c>
      <c r="I387" s="20" t="s">
        <v>238</v>
      </c>
      <c r="J387" s="11" t="s">
        <v>240</v>
      </c>
      <c r="K387" s="11" t="s">
        <v>4263</v>
      </c>
      <c r="L387" s="11">
        <v>2</v>
      </c>
    </row>
    <row r="388" spans="1:12">
      <c r="A388" s="11" t="s">
        <v>596</v>
      </c>
      <c r="D388" s="11" t="s">
        <v>239</v>
      </c>
      <c r="E388" s="19" t="s">
        <v>825</v>
      </c>
      <c r="F388" s="10">
        <v>42036</v>
      </c>
      <c r="G388" s="10">
        <v>44593</v>
      </c>
      <c r="H388" s="11">
        <v>8</v>
      </c>
      <c r="I388" s="20" t="s">
        <v>238</v>
      </c>
      <c r="J388" s="11" t="s">
        <v>240</v>
      </c>
      <c r="K388" s="11" t="s">
        <v>4263</v>
      </c>
      <c r="L388" s="11">
        <v>2</v>
      </c>
    </row>
    <row r="389" spans="1:12">
      <c r="A389" s="11" t="s">
        <v>597</v>
      </c>
      <c r="D389" s="11" t="s">
        <v>239</v>
      </c>
      <c r="E389" s="19" t="s">
        <v>826</v>
      </c>
      <c r="F389" s="10">
        <v>42036</v>
      </c>
      <c r="G389" s="10">
        <v>44593</v>
      </c>
      <c r="H389" s="11">
        <v>8</v>
      </c>
      <c r="I389" s="20" t="s">
        <v>238</v>
      </c>
      <c r="J389" s="11" t="s">
        <v>240</v>
      </c>
      <c r="K389" s="11" t="s">
        <v>4263</v>
      </c>
      <c r="L389" s="11">
        <v>2</v>
      </c>
    </row>
    <row r="390" spans="1:12">
      <c r="A390" s="11" t="s">
        <v>598</v>
      </c>
      <c r="D390" s="11" t="s">
        <v>239</v>
      </c>
      <c r="E390" s="19" t="s">
        <v>827</v>
      </c>
      <c r="F390" s="10">
        <v>42036</v>
      </c>
      <c r="G390" s="10">
        <v>44593</v>
      </c>
      <c r="H390" s="11">
        <v>8</v>
      </c>
      <c r="I390" s="20" t="s">
        <v>238</v>
      </c>
      <c r="J390" s="11" t="s">
        <v>240</v>
      </c>
      <c r="K390" s="11" t="s">
        <v>4263</v>
      </c>
      <c r="L390" s="11">
        <v>2</v>
      </c>
    </row>
    <row r="391" spans="1:12">
      <c r="A391" s="11" t="s">
        <v>599</v>
      </c>
      <c r="D391" s="11" t="s">
        <v>239</v>
      </c>
      <c r="E391" s="19" t="s">
        <v>828</v>
      </c>
      <c r="F391" s="10">
        <v>42036</v>
      </c>
      <c r="G391" s="10">
        <v>44593</v>
      </c>
      <c r="H391" s="11">
        <v>8</v>
      </c>
      <c r="I391" s="20" t="s">
        <v>238</v>
      </c>
      <c r="J391" s="11" t="s">
        <v>240</v>
      </c>
      <c r="K391" s="11" t="s">
        <v>4263</v>
      </c>
      <c r="L391" s="11">
        <v>2</v>
      </c>
    </row>
    <row r="392" spans="1:12">
      <c r="A392" s="11" t="s">
        <v>600</v>
      </c>
      <c r="D392" s="11" t="s">
        <v>239</v>
      </c>
      <c r="E392" s="19" t="s">
        <v>829</v>
      </c>
      <c r="F392" s="10">
        <v>42036</v>
      </c>
      <c r="G392" s="10">
        <v>44593</v>
      </c>
      <c r="H392" s="11">
        <v>8</v>
      </c>
      <c r="I392" s="20" t="s">
        <v>238</v>
      </c>
      <c r="J392" s="11" t="s">
        <v>240</v>
      </c>
      <c r="K392" s="11" t="s">
        <v>4263</v>
      </c>
      <c r="L392" s="11">
        <v>2</v>
      </c>
    </row>
    <row r="393" spans="1:12">
      <c r="A393" s="11" t="s">
        <v>601</v>
      </c>
      <c r="D393" s="11" t="s">
        <v>239</v>
      </c>
      <c r="E393" s="19" t="s">
        <v>830</v>
      </c>
      <c r="F393" s="10">
        <v>42036</v>
      </c>
      <c r="G393" s="10">
        <v>44593</v>
      </c>
      <c r="H393" s="11">
        <v>8</v>
      </c>
      <c r="I393" s="20" t="s">
        <v>238</v>
      </c>
      <c r="J393" s="11" t="s">
        <v>240</v>
      </c>
      <c r="K393" s="11" t="s">
        <v>4263</v>
      </c>
      <c r="L393" s="11">
        <v>2</v>
      </c>
    </row>
    <row r="394" spans="1:12">
      <c r="A394" s="11" t="s">
        <v>602</v>
      </c>
      <c r="D394" s="11" t="s">
        <v>239</v>
      </c>
      <c r="E394" s="19" t="s">
        <v>831</v>
      </c>
      <c r="F394" s="10">
        <v>42036</v>
      </c>
      <c r="G394" s="10">
        <v>44593</v>
      </c>
      <c r="H394" s="11">
        <v>8</v>
      </c>
      <c r="I394" s="20" t="s">
        <v>238</v>
      </c>
      <c r="J394" s="11" t="s">
        <v>240</v>
      </c>
      <c r="K394" s="11" t="s">
        <v>4263</v>
      </c>
      <c r="L394" s="11">
        <v>2</v>
      </c>
    </row>
    <row r="395" spans="1:12">
      <c r="A395" s="11" t="s">
        <v>603</v>
      </c>
      <c r="D395" s="11" t="s">
        <v>239</v>
      </c>
      <c r="E395" s="19" t="s">
        <v>832</v>
      </c>
      <c r="F395" s="10">
        <v>42036</v>
      </c>
      <c r="G395" s="10">
        <v>44593</v>
      </c>
      <c r="H395" s="11">
        <v>8</v>
      </c>
      <c r="I395" s="20" t="s">
        <v>238</v>
      </c>
      <c r="J395" s="11" t="s">
        <v>240</v>
      </c>
      <c r="K395" s="11" t="s">
        <v>4263</v>
      </c>
      <c r="L395" s="11">
        <v>2</v>
      </c>
    </row>
    <row r="396" spans="1:12">
      <c r="A396" s="11" t="s">
        <v>604</v>
      </c>
      <c r="D396" s="11" t="s">
        <v>239</v>
      </c>
      <c r="E396" s="19" t="s">
        <v>833</v>
      </c>
      <c r="F396" s="10">
        <v>42036</v>
      </c>
      <c r="G396" s="10">
        <v>44593</v>
      </c>
      <c r="H396" s="11">
        <v>8</v>
      </c>
      <c r="I396" s="20" t="s">
        <v>238</v>
      </c>
      <c r="J396" s="11" t="s">
        <v>240</v>
      </c>
      <c r="K396" s="11" t="s">
        <v>4263</v>
      </c>
      <c r="L396" s="11">
        <v>2</v>
      </c>
    </row>
    <row r="397" spans="1:12">
      <c r="A397" s="11" t="s">
        <v>605</v>
      </c>
      <c r="D397" s="11" t="s">
        <v>239</v>
      </c>
      <c r="E397" s="19" t="s">
        <v>834</v>
      </c>
      <c r="F397" s="10">
        <v>42036</v>
      </c>
      <c r="G397" s="10">
        <v>44593</v>
      </c>
      <c r="H397" s="11">
        <v>8</v>
      </c>
      <c r="I397" s="20" t="s">
        <v>238</v>
      </c>
      <c r="J397" s="11" t="s">
        <v>240</v>
      </c>
      <c r="K397" s="11" t="s">
        <v>4263</v>
      </c>
      <c r="L397" s="11">
        <v>2</v>
      </c>
    </row>
    <row r="398" spans="1:12">
      <c r="A398" s="11" t="s">
        <v>606</v>
      </c>
      <c r="D398" s="11" t="s">
        <v>239</v>
      </c>
      <c r="E398" s="19" t="s">
        <v>835</v>
      </c>
      <c r="F398" s="10">
        <v>42036</v>
      </c>
      <c r="G398" s="10">
        <v>44593</v>
      </c>
      <c r="H398" s="11">
        <v>8</v>
      </c>
      <c r="I398" s="20" t="s">
        <v>238</v>
      </c>
      <c r="J398" s="11" t="s">
        <v>240</v>
      </c>
      <c r="K398" s="11" t="s">
        <v>4263</v>
      </c>
      <c r="L398" s="11">
        <v>2</v>
      </c>
    </row>
    <row r="399" spans="1:12">
      <c r="A399" s="11" t="s">
        <v>607</v>
      </c>
      <c r="D399" s="11" t="s">
        <v>239</v>
      </c>
      <c r="E399" s="19" t="s">
        <v>836</v>
      </c>
      <c r="F399" s="10">
        <v>42036</v>
      </c>
      <c r="G399" s="10">
        <v>44593</v>
      </c>
      <c r="H399" s="11">
        <v>8</v>
      </c>
      <c r="I399" s="20" t="s">
        <v>238</v>
      </c>
      <c r="J399" s="11" t="s">
        <v>240</v>
      </c>
      <c r="K399" s="11" t="s">
        <v>4263</v>
      </c>
      <c r="L399" s="11">
        <v>2</v>
      </c>
    </row>
    <row r="400" spans="1:12">
      <c r="A400" s="11" t="s">
        <v>608</v>
      </c>
      <c r="D400" s="11" t="s">
        <v>239</v>
      </c>
      <c r="E400" s="19" t="s">
        <v>837</v>
      </c>
      <c r="F400" s="10">
        <v>42036</v>
      </c>
      <c r="G400" s="10">
        <v>44593</v>
      </c>
      <c r="H400" s="11">
        <v>8</v>
      </c>
      <c r="I400" s="20" t="s">
        <v>238</v>
      </c>
      <c r="J400" s="11" t="s">
        <v>240</v>
      </c>
      <c r="K400" s="11" t="s">
        <v>4263</v>
      </c>
      <c r="L400" s="11">
        <v>2</v>
      </c>
    </row>
    <row r="401" spans="1:12">
      <c r="A401" s="11" t="s">
        <v>609</v>
      </c>
      <c r="D401" s="11" t="s">
        <v>239</v>
      </c>
      <c r="E401" s="19" t="s">
        <v>838</v>
      </c>
      <c r="F401" s="10">
        <v>42036</v>
      </c>
      <c r="G401" s="10">
        <v>44593</v>
      </c>
      <c r="H401" s="11">
        <v>8</v>
      </c>
      <c r="I401" s="20" t="s">
        <v>238</v>
      </c>
      <c r="J401" s="11" t="s">
        <v>240</v>
      </c>
      <c r="K401" s="11" t="s">
        <v>4263</v>
      </c>
      <c r="L401" s="11">
        <v>2</v>
      </c>
    </row>
    <row r="402" spans="1:12">
      <c r="A402" s="11" t="s">
        <v>610</v>
      </c>
      <c r="D402" s="11" t="s">
        <v>239</v>
      </c>
      <c r="E402" s="19" t="s">
        <v>839</v>
      </c>
      <c r="F402" s="10">
        <v>42036</v>
      </c>
      <c r="G402" s="10">
        <v>44593</v>
      </c>
      <c r="H402" s="11">
        <v>8</v>
      </c>
      <c r="I402" s="20" t="s">
        <v>238</v>
      </c>
      <c r="J402" s="11" t="s">
        <v>240</v>
      </c>
      <c r="K402" s="11" t="s">
        <v>4263</v>
      </c>
      <c r="L402" s="11">
        <v>2</v>
      </c>
    </row>
    <row r="403" spans="1:12">
      <c r="A403" s="11" t="s">
        <v>611</v>
      </c>
      <c r="D403" s="11" t="s">
        <v>239</v>
      </c>
      <c r="E403" s="19" t="s">
        <v>840</v>
      </c>
      <c r="F403" s="10">
        <v>42036</v>
      </c>
      <c r="G403" s="10">
        <v>44593</v>
      </c>
      <c r="H403" s="11">
        <v>8</v>
      </c>
      <c r="I403" s="20" t="s">
        <v>238</v>
      </c>
      <c r="J403" s="11" t="s">
        <v>240</v>
      </c>
      <c r="K403" s="11" t="s">
        <v>4263</v>
      </c>
      <c r="L403" s="11">
        <v>2</v>
      </c>
    </row>
    <row r="404" spans="1:12">
      <c r="A404" s="11" t="s">
        <v>612</v>
      </c>
      <c r="D404" s="11" t="s">
        <v>239</v>
      </c>
      <c r="E404" s="19" t="s">
        <v>841</v>
      </c>
      <c r="F404" s="10">
        <v>42036</v>
      </c>
      <c r="G404" s="10">
        <v>44593</v>
      </c>
      <c r="H404" s="11">
        <v>8</v>
      </c>
      <c r="I404" s="20" t="s">
        <v>238</v>
      </c>
      <c r="J404" s="11" t="s">
        <v>240</v>
      </c>
      <c r="K404" s="11" t="s">
        <v>4263</v>
      </c>
      <c r="L404" s="11">
        <v>2</v>
      </c>
    </row>
    <row r="405" spans="1:12">
      <c r="A405" s="11" t="s">
        <v>613</v>
      </c>
      <c r="D405" s="11" t="s">
        <v>239</v>
      </c>
      <c r="E405" s="19" t="s">
        <v>842</v>
      </c>
      <c r="F405" s="10">
        <v>42036</v>
      </c>
      <c r="G405" s="10">
        <v>44593</v>
      </c>
      <c r="H405" s="11">
        <v>8</v>
      </c>
      <c r="I405" s="20" t="s">
        <v>238</v>
      </c>
      <c r="J405" s="11" t="s">
        <v>240</v>
      </c>
      <c r="K405" s="11" t="s">
        <v>4263</v>
      </c>
      <c r="L405" s="11">
        <v>2</v>
      </c>
    </row>
    <row r="406" spans="1:12">
      <c r="A406" s="11" t="s">
        <v>614</v>
      </c>
      <c r="D406" s="11" t="s">
        <v>239</v>
      </c>
      <c r="E406" s="19" t="s">
        <v>843</v>
      </c>
      <c r="F406" s="10">
        <v>42036</v>
      </c>
      <c r="G406" s="10">
        <v>44593</v>
      </c>
      <c r="H406" s="11">
        <v>8</v>
      </c>
      <c r="I406" s="20" t="s">
        <v>238</v>
      </c>
      <c r="J406" s="11" t="s">
        <v>240</v>
      </c>
      <c r="K406" s="11" t="s">
        <v>4263</v>
      </c>
      <c r="L406" s="11">
        <v>2</v>
      </c>
    </row>
    <row r="407" spans="1:12">
      <c r="A407" s="11" t="s">
        <v>615</v>
      </c>
      <c r="D407" s="11" t="s">
        <v>239</v>
      </c>
      <c r="E407" s="19" t="s">
        <v>844</v>
      </c>
      <c r="F407" s="10">
        <v>42036</v>
      </c>
      <c r="G407" s="10">
        <v>44593</v>
      </c>
      <c r="H407" s="11">
        <v>8</v>
      </c>
      <c r="I407" s="20" t="s">
        <v>238</v>
      </c>
      <c r="J407" s="11" t="s">
        <v>240</v>
      </c>
      <c r="K407" s="11" t="s">
        <v>4263</v>
      </c>
      <c r="L407" s="11">
        <v>2</v>
      </c>
    </row>
    <row r="408" spans="1:12">
      <c r="A408" s="11" t="s">
        <v>616</v>
      </c>
      <c r="D408" s="11" t="s">
        <v>239</v>
      </c>
      <c r="E408" s="19" t="s">
        <v>845</v>
      </c>
      <c r="F408" s="10">
        <v>42036</v>
      </c>
      <c r="G408" s="10">
        <v>44593</v>
      </c>
      <c r="H408" s="11">
        <v>8</v>
      </c>
      <c r="I408" s="20" t="s">
        <v>238</v>
      </c>
      <c r="J408" s="11" t="s">
        <v>240</v>
      </c>
      <c r="K408" s="11" t="s">
        <v>4263</v>
      </c>
      <c r="L408" s="11">
        <v>2</v>
      </c>
    </row>
    <row r="409" spans="1:12">
      <c r="A409" s="11" t="s">
        <v>617</v>
      </c>
      <c r="D409" s="11" t="s">
        <v>239</v>
      </c>
      <c r="E409" s="19" t="s">
        <v>846</v>
      </c>
      <c r="F409" s="10">
        <v>42036</v>
      </c>
      <c r="G409" s="10">
        <v>44593</v>
      </c>
      <c r="H409" s="11">
        <v>8</v>
      </c>
      <c r="I409" s="20" t="s">
        <v>238</v>
      </c>
      <c r="J409" s="11" t="s">
        <v>240</v>
      </c>
      <c r="K409" s="11" t="s">
        <v>4263</v>
      </c>
      <c r="L409" s="11">
        <v>2</v>
      </c>
    </row>
    <row r="410" spans="1:12">
      <c r="A410" s="11" t="s">
        <v>618</v>
      </c>
      <c r="D410" s="11" t="s">
        <v>239</v>
      </c>
      <c r="E410" s="19" t="s">
        <v>847</v>
      </c>
      <c r="F410" s="10">
        <v>42036</v>
      </c>
      <c r="G410" s="10">
        <v>44593</v>
      </c>
      <c r="H410" s="11">
        <v>8</v>
      </c>
      <c r="I410" s="20" t="s">
        <v>238</v>
      </c>
      <c r="J410" s="11" t="s">
        <v>240</v>
      </c>
      <c r="K410" s="11" t="s">
        <v>4263</v>
      </c>
      <c r="L410" s="11">
        <v>2</v>
      </c>
    </row>
    <row r="411" spans="1:12">
      <c r="A411" s="11" t="s">
        <v>619</v>
      </c>
      <c r="D411" s="11" t="s">
        <v>239</v>
      </c>
      <c r="E411" s="19" t="s">
        <v>848</v>
      </c>
      <c r="F411" s="10">
        <v>42036</v>
      </c>
      <c r="G411" s="10">
        <v>44593</v>
      </c>
      <c r="H411" s="11">
        <v>8</v>
      </c>
      <c r="I411" s="20" t="s">
        <v>238</v>
      </c>
      <c r="J411" s="11" t="s">
        <v>240</v>
      </c>
      <c r="K411" s="11" t="s">
        <v>4263</v>
      </c>
      <c r="L411" s="11">
        <v>2</v>
      </c>
    </row>
    <row r="412" spans="1:12">
      <c r="A412" s="11" t="s">
        <v>620</v>
      </c>
      <c r="D412" s="11" t="s">
        <v>239</v>
      </c>
      <c r="E412" s="19" t="s">
        <v>849</v>
      </c>
      <c r="F412" s="10">
        <v>42036</v>
      </c>
      <c r="G412" s="10">
        <v>44593</v>
      </c>
      <c r="H412" s="11">
        <v>8</v>
      </c>
      <c r="I412" s="20" t="s">
        <v>238</v>
      </c>
      <c r="J412" s="11" t="s">
        <v>240</v>
      </c>
      <c r="K412" s="11" t="s">
        <v>4263</v>
      </c>
      <c r="L412" s="11">
        <v>2</v>
      </c>
    </row>
    <row r="413" spans="1:12">
      <c r="A413" s="11" t="s">
        <v>621</v>
      </c>
      <c r="D413" s="11" t="s">
        <v>239</v>
      </c>
      <c r="E413" s="19" t="s">
        <v>850</v>
      </c>
      <c r="F413" s="10">
        <v>42036</v>
      </c>
      <c r="G413" s="10">
        <v>44593</v>
      </c>
      <c r="H413" s="11">
        <v>8</v>
      </c>
      <c r="I413" s="20" t="s">
        <v>238</v>
      </c>
      <c r="J413" s="11" t="s">
        <v>240</v>
      </c>
      <c r="K413" s="11" t="s">
        <v>4263</v>
      </c>
      <c r="L413" s="11">
        <v>2</v>
      </c>
    </row>
    <row r="414" spans="1:12">
      <c r="A414" s="11" t="s">
        <v>622</v>
      </c>
      <c r="D414" s="11" t="s">
        <v>239</v>
      </c>
      <c r="E414" s="19" t="s">
        <v>851</v>
      </c>
      <c r="F414" s="10">
        <v>42036</v>
      </c>
      <c r="G414" s="10">
        <v>44593</v>
      </c>
      <c r="H414" s="11">
        <v>8</v>
      </c>
      <c r="I414" s="20" t="s">
        <v>238</v>
      </c>
      <c r="J414" s="11" t="s">
        <v>240</v>
      </c>
      <c r="K414" s="11" t="s">
        <v>4263</v>
      </c>
      <c r="L414" s="11">
        <v>2</v>
      </c>
    </row>
    <row r="415" spans="1:12">
      <c r="A415" s="11" t="s">
        <v>623</v>
      </c>
      <c r="D415" s="11" t="s">
        <v>239</v>
      </c>
      <c r="E415" s="19" t="s">
        <v>852</v>
      </c>
      <c r="F415" s="10">
        <v>42036</v>
      </c>
      <c r="G415" s="10">
        <v>44593</v>
      </c>
      <c r="H415" s="11">
        <v>8</v>
      </c>
      <c r="I415" s="20" t="s">
        <v>238</v>
      </c>
      <c r="J415" s="11" t="s">
        <v>240</v>
      </c>
      <c r="K415" s="11" t="s">
        <v>4263</v>
      </c>
      <c r="L415" s="11">
        <v>2</v>
      </c>
    </row>
    <row r="416" spans="1:12">
      <c r="A416" s="11" t="s">
        <v>624</v>
      </c>
      <c r="D416" s="11" t="s">
        <v>239</v>
      </c>
      <c r="E416" s="19" t="s">
        <v>853</v>
      </c>
      <c r="F416" s="10">
        <v>42036</v>
      </c>
      <c r="G416" s="10">
        <v>44593</v>
      </c>
      <c r="H416" s="11">
        <v>8</v>
      </c>
      <c r="I416" s="20" t="s">
        <v>238</v>
      </c>
      <c r="J416" s="11" t="s">
        <v>240</v>
      </c>
      <c r="K416" s="11" t="s">
        <v>4263</v>
      </c>
      <c r="L416" s="11">
        <v>2</v>
      </c>
    </row>
    <row r="417" spans="1:12">
      <c r="A417" s="11" t="s">
        <v>625</v>
      </c>
      <c r="D417" s="11" t="s">
        <v>239</v>
      </c>
      <c r="E417" s="19" t="s">
        <v>854</v>
      </c>
      <c r="F417" s="10">
        <v>42036</v>
      </c>
      <c r="G417" s="10">
        <v>44593</v>
      </c>
      <c r="H417" s="11">
        <v>8</v>
      </c>
      <c r="I417" s="20" t="s">
        <v>238</v>
      </c>
      <c r="J417" s="11" t="s">
        <v>240</v>
      </c>
      <c r="K417" s="11" t="s">
        <v>4263</v>
      </c>
      <c r="L417" s="11">
        <v>2</v>
      </c>
    </row>
    <row r="418" spans="1:12">
      <c r="A418" s="11" t="s">
        <v>626</v>
      </c>
      <c r="D418" s="11" t="s">
        <v>239</v>
      </c>
      <c r="E418" s="19" t="s">
        <v>855</v>
      </c>
      <c r="F418" s="10">
        <v>42036</v>
      </c>
      <c r="G418" s="10">
        <v>44593</v>
      </c>
      <c r="H418" s="11">
        <v>8</v>
      </c>
      <c r="I418" s="20" t="s">
        <v>238</v>
      </c>
      <c r="J418" s="11" t="s">
        <v>240</v>
      </c>
      <c r="K418" s="11" t="s">
        <v>4263</v>
      </c>
      <c r="L418" s="11">
        <v>2</v>
      </c>
    </row>
    <row r="419" spans="1:12">
      <c r="A419" s="11" t="s">
        <v>627</v>
      </c>
      <c r="D419" s="11" t="s">
        <v>239</v>
      </c>
      <c r="E419" s="19" t="s">
        <v>856</v>
      </c>
      <c r="F419" s="10">
        <v>42036</v>
      </c>
      <c r="G419" s="10">
        <v>44593</v>
      </c>
      <c r="H419" s="11">
        <v>8</v>
      </c>
      <c r="I419" s="20" t="s">
        <v>238</v>
      </c>
      <c r="J419" s="11" t="s">
        <v>240</v>
      </c>
      <c r="K419" s="11" t="s">
        <v>4263</v>
      </c>
      <c r="L419" s="11">
        <v>2</v>
      </c>
    </row>
    <row r="420" spans="1:12">
      <c r="A420" s="11" t="s">
        <v>628</v>
      </c>
      <c r="D420" s="11" t="s">
        <v>239</v>
      </c>
      <c r="E420" s="19" t="s">
        <v>857</v>
      </c>
      <c r="F420" s="10">
        <v>42036</v>
      </c>
      <c r="G420" s="10">
        <v>44593</v>
      </c>
      <c r="H420" s="11">
        <v>8</v>
      </c>
      <c r="I420" s="20" t="s">
        <v>238</v>
      </c>
      <c r="J420" s="11" t="s">
        <v>240</v>
      </c>
      <c r="K420" s="11" t="s">
        <v>4263</v>
      </c>
      <c r="L420" s="11">
        <v>2</v>
      </c>
    </row>
    <row r="421" spans="1:12">
      <c r="A421" s="11" t="s">
        <v>629</v>
      </c>
      <c r="D421" s="11" t="s">
        <v>239</v>
      </c>
      <c r="E421" s="19" t="s">
        <v>858</v>
      </c>
      <c r="F421" s="10">
        <v>42036</v>
      </c>
      <c r="G421" s="10">
        <v>44593</v>
      </c>
      <c r="H421" s="11">
        <v>8</v>
      </c>
      <c r="I421" s="20" t="s">
        <v>238</v>
      </c>
      <c r="J421" s="11" t="s">
        <v>240</v>
      </c>
      <c r="K421" s="11" t="s">
        <v>4263</v>
      </c>
      <c r="L421" s="11">
        <v>2</v>
      </c>
    </row>
    <row r="422" spans="1:12">
      <c r="A422" s="11" t="s">
        <v>630</v>
      </c>
      <c r="D422" s="11" t="s">
        <v>239</v>
      </c>
      <c r="E422" s="19" t="s">
        <v>859</v>
      </c>
      <c r="F422" s="10">
        <v>42036</v>
      </c>
      <c r="G422" s="10">
        <v>44593</v>
      </c>
      <c r="H422" s="11">
        <v>8</v>
      </c>
      <c r="I422" s="20" t="s">
        <v>238</v>
      </c>
      <c r="J422" s="11" t="s">
        <v>240</v>
      </c>
      <c r="K422" s="11" t="s">
        <v>4263</v>
      </c>
      <c r="L422" s="11">
        <v>2</v>
      </c>
    </row>
    <row r="423" spans="1:12">
      <c r="A423" s="11" t="s">
        <v>631</v>
      </c>
      <c r="D423" s="11" t="s">
        <v>239</v>
      </c>
      <c r="E423" s="19" t="s">
        <v>860</v>
      </c>
      <c r="F423" s="10">
        <v>42036</v>
      </c>
      <c r="G423" s="10">
        <v>44593</v>
      </c>
      <c r="H423" s="11">
        <v>8</v>
      </c>
      <c r="I423" s="20" t="s">
        <v>238</v>
      </c>
      <c r="J423" s="11" t="s">
        <v>240</v>
      </c>
      <c r="K423" s="11" t="s">
        <v>4263</v>
      </c>
      <c r="L423" s="11">
        <v>2</v>
      </c>
    </row>
    <row r="424" spans="1:12">
      <c r="A424" s="11" t="s">
        <v>632</v>
      </c>
      <c r="D424" s="11" t="s">
        <v>239</v>
      </c>
      <c r="E424" s="19" t="s">
        <v>861</v>
      </c>
      <c r="F424" s="10">
        <v>42036</v>
      </c>
      <c r="G424" s="10">
        <v>44593</v>
      </c>
      <c r="H424" s="11">
        <v>8</v>
      </c>
      <c r="I424" s="20" t="s">
        <v>238</v>
      </c>
      <c r="J424" s="11" t="s">
        <v>240</v>
      </c>
      <c r="K424" s="11" t="s">
        <v>4263</v>
      </c>
      <c r="L424" s="11">
        <v>2</v>
      </c>
    </row>
    <row r="425" spans="1:12">
      <c r="A425" s="11" t="s">
        <v>633</v>
      </c>
      <c r="D425" s="11" t="s">
        <v>239</v>
      </c>
      <c r="E425" s="19" t="s">
        <v>862</v>
      </c>
      <c r="F425" s="10">
        <v>42036</v>
      </c>
      <c r="G425" s="10">
        <v>44593</v>
      </c>
      <c r="H425" s="11">
        <v>8</v>
      </c>
      <c r="I425" s="20" t="s">
        <v>238</v>
      </c>
      <c r="J425" s="11" t="s">
        <v>240</v>
      </c>
      <c r="K425" s="11" t="s">
        <v>4263</v>
      </c>
      <c r="L425" s="11">
        <v>2</v>
      </c>
    </row>
    <row r="426" spans="1:12">
      <c r="A426" s="11" t="s">
        <v>634</v>
      </c>
      <c r="D426" s="11" t="s">
        <v>239</v>
      </c>
      <c r="E426" s="19" t="s">
        <v>863</v>
      </c>
      <c r="F426" s="10">
        <v>42036</v>
      </c>
      <c r="G426" s="10">
        <v>44593</v>
      </c>
      <c r="H426" s="11">
        <v>8</v>
      </c>
      <c r="I426" s="20" t="s">
        <v>238</v>
      </c>
      <c r="J426" s="11" t="s">
        <v>240</v>
      </c>
      <c r="K426" s="11" t="s">
        <v>4263</v>
      </c>
      <c r="L426" s="11">
        <v>2</v>
      </c>
    </row>
    <row r="427" spans="1:12">
      <c r="A427" s="11" t="s">
        <v>635</v>
      </c>
      <c r="D427" s="11" t="s">
        <v>239</v>
      </c>
      <c r="E427" s="19" t="s">
        <v>864</v>
      </c>
      <c r="F427" s="10">
        <v>42036</v>
      </c>
      <c r="G427" s="10">
        <v>44593</v>
      </c>
      <c r="H427" s="11">
        <v>8</v>
      </c>
      <c r="I427" s="20" t="s">
        <v>238</v>
      </c>
      <c r="J427" s="11" t="s">
        <v>240</v>
      </c>
      <c r="K427" s="11" t="s">
        <v>4263</v>
      </c>
      <c r="L427" s="11">
        <v>2</v>
      </c>
    </row>
    <row r="428" spans="1:12">
      <c r="A428" s="11" t="s">
        <v>636</v>
      </c>
      <c r="D428" s="11" t="s">
        <v>239</v>
      </c>
      <c r="E428" s="19" t="s">
        <v>865</v>
      </c>
      <c r="F428" s="10">
        <v>42036</v>
      </c>
      <c r="G428" s="10">
        <v>44593</v>
      </c>
      <c r="H428" s="11">
        <v>8</v>
      </c>
      <c r="I428" s="20" t="s">
        <v>238</v>
      </c>
      <c r="J428" s="11" t="s">
        <v>240</v>
      </c>
      <c r="K428" s="11" t="s">
        <v>4263</v>
      </c>
      <c r="L428" s="11">
        <v>2</v>
      </c>
    </row>
    <row r="429" spans="1:12">
      <c r="A429" s="11" t="s">
        <v>637</v>
      </c>
      <c r="D429" s="11" t="s">
        <v>239</v>
      </c>
      <c r="E429" s="19" t="s">
        <v>866</v>
      </c>
      <c r="F429" s="10">
        <v>42036</v>
      </c>
      <c r="G429" s="10">
        <v>44593</v>
      </c>
      <c r="H429" s="11">
        <v>8</v>
      </c>
      <c r="I429" s="20" t="s">
        <v>238</v>
      </c>
      <c r="J429" s="11" t="s">
        <v>240</v>
      </c>
      <c r="K429" s="11" t="s">
        <v>4263</v>
      </c>
      <c r="L429" s="11">
        <v>2</v>
      </c>
    </row>
    <row r="430" spans="1:12">
      <c r="A430" s="11" t="s">
        <v>638</v>
      </c>
      <c r="D430" s="11" t="s">
        <v>239</v>
      </c>
      <c r="E430" s="19" t="s">
        <v>867</v>
      </c>
      <c r="F430" s="10">
        <v>42036</v>
      </c>
      <c r="G430" s="10">
        <v>44593</v>
      </c>
      <c r="H430" s="11">
        <v>8</v>
      </c>
      <c r="I430" s="20" t="s">
        <v>238</v>
      </c>
      <c r="J430" s="11" t="s">
        <v>240</v>
      </c>
      <c r="K430" s="11" t="s">
        <v>4263</v>
      </c>
      <c r="L430" s="11">
        <v>2</v>
      </c>
    </row>
    <row r="431" spans="1:12">
      <c r="A431" s="11" t="s">
        <v>639</v>
      </c>
      <c r="D431" s="11" t="s">
        <v>239</v>
      </c>
      <c r="E431" s="19" t="s">
        <v>868</v>
      </c>
      <c r="F431" s="10">
        <v>42036</v>
      </c>
      <c r="G431" s="10">
        <v>44593</v>
      </c>
      <c r="H431" s="11">
        <v>8</v>
      </c>
      <c r="I431" s="20" t="s">
        <v>238</v>
      </c>
      <c r="J431" s="11" t="s">
        <v>240</v>
      </c>
      <c r="K431" s="11" t="s">
        <v>4263</v>
      </c>
      <c r="L431" s="11">
        <v>2</v>
      </c>
    </row>
    <row r="432" spans="1:12">
      <c r="A432" s="11" t="s">
        <v>640</v>
      </c>
      <c r="D432" s="11" t="s">
        <v>239</v>
      </c>
      <c r="E432" s="19" t="s">
        <v>869</v>
      </c>
      <c r="F432" s="10">
        <v>42036</v>
      </c>
      <c r="G432" s="10">
        <v>44593</v>
      </c>
      <c r="H432" s="11">
        <v>8</v>
      </c>
      <c r="I432" s="20" t="s">
        <v>238</v>
      </c>
      <c r="J432" s="11" t="s">
        <v>240</v>
      </c>
      <c r="K432" s="11" t="s">
        <v>4263</v>
      </c>
      <c r="L432" s="11">
        <v>2</v>
      </c>
    </row>
    <row r="433" spans="1:12">
      <c r="A433" s="11" t="s">
        <v>641</v>
      </c>
      <c r="D433" s="11" t="s">
        <v>239</v>
      </c>
      <c r="E433" s="19" t="s">
        <v>870</v>
      </c>
      <c r="F433" s="10">
        <v>42036</v>
      </c>
      <c r="G433" s="10">
        <v>44593</v>
      </c>
      <c r="H433" s="11">
        <v>8</v>
      </c>
      <c r="I433" s="20" t="s">
        <v>238</v>
      </c>
      <c r="J433" s="11" t="s">
        <v>240</v>
      </c>
      <c r="K433" s="11" t="s">
        <v>4263</v>
      </c>
      <c r="L433" s="11">
        <v>2</v>
      </c>
    </row>
    <row r="434" spans="1:12">
      <c r="A434" s="11" t="s">
        <v>642</v>
      </c>
      <c r="D434" s="11" t="s">
        <v>239</v>
      </c>
      <c r="E434" s="19" t="s">
        <v>871</v>
      </c>
      <c r="F434" s="10">
        <v>42036</v>
      </c>
      <c r="G434" s="10">
        <v>44593</v>
      </c>
      <c r="H434" s="11">
        <v>8</v>
      </c>
      <c r="I434" s="20" t="s">
        <v>238</v>
      </c>
      <c r="J434" s="11" t="s">
        <v>240</v>
      </c>
      <c r="K434" s="11" t="s">
        <v>4263</v>
      </c>
      <c r="L434" s="11">
        <v>2</v>
      </c>
    </row>
    <row r="435" spans="1:12">
      <c r="A435" s="11" t="s">
        <v>643</v>
      </c>
      <c r="D435" s="11" t="s">
        <v>239</v>
      </c>
      <c r="E435" s="19" t="s">
        <v>872</v>
      </c>
      <c r="F435" s="10">
        <v>42036</v>
      </c>
      <c r="G435" s="10">
        <v>44593</v>
      </c>
      <c r="H435" s="11">
        <v>8</v>
      </c>
      <c r="I435" s="20" t="s">
        <v>238</v>
      </c>
      <c r="J435" s="11" t="s">
        <v>240</v>
      </c>
      <c r="K435" s="11" t="s">
        <v>4263</v>
      </c>
      <c r="L435" s="11">
        <v>2</v>
      </c>
    </row>
    <row r="436" spans="1:12">
      <c r="A436" s="11" t="s">
        <v>644</v>
      </c>
      <c r="D436" s="11" t="s">
        <v>239</v>
      </c>
      <c r="E436" s="19" t="s">
        <v>873</v>
      </c>
      <c r="F436" s="10">
        <v>42036</v>
      </c>
      <c r="G436" s="10">
        <v>44593</v>
      </c>
      <c r="H436" s="11">
        <v>8</v>
      </c>
      <c r="I436" s="20" t="s">
        <v>238</v>
      </c>
      <c r="J436" s="11" t="s">
        <v>240</v>
      </c>
      <c r="K436" s="11" t="s">
        <v>4263</v>
      </c>
      <c r="L436" s="11">
        <v>2</v>
      </c>
    </row>
    <row r="437" spans="1:12">
      <c r="A437" s="11" t="s">
        <v>645</v>
      </c>
      <c r="D437" s="11" t="s">
        <v>239</v>
      </c>
      <c r="E437" s="19" t="s">
        <v>874</v>
      </c>
      <c r="F437" s="10">
        <v>42036</v>
      </c>
      <c r="G437" s="10">
        <v>44593</v>
      </c>
      <c r="H437" s="11">
        <v>8</v>
      </c>
      <c r="I437" s="20" t="s">
        <v>238</v>
      </c>
      <c r="J437" s="11" t="s">
        <v>240</v>
      </c>
      <c r="K437" s="11" t="s">
        <v>4263</v>
      </c>
      <c r="L437" s="11">
        <v>2</v>
      </c>
    </row>
    <row r="438" spans="1:12">
      <c r="A438" s="11" t="s">
        <v>646</v>
      </c>
      <c r="D438" s="11" t="s">
        <v>239</v>
      </c>
      <c r="E438" s="19" t="s">
        <v>875</v>
      </c>
      <c r="F438" s="10">
        <v>42036</v>
      </c>
      <c r="G438" s="10">
        <v>44593</v>
      </c>
      <c r="H438" s="11">
        <v>8</v>
      </c>
      <c r="I438" s="20" t="s">
        <v>238</v>
      </c>
      <c r="J438" s="11" t="s">
        <v>240</v>
      </c>
      <c r="K438" s="11" t="s">
        <v>4263</v>
      </c>
      <c r="L438" s="11">
        <v>2</v>
      </c>
    </row>
    <row r="439" spans="1:12">
      <c r="A439" s="11" t="s">
        <v>647</v>
      </c>
      <c r="D439" s="11" t="s">
        <v>239</v>
      </c>
      <c r="E439" s="19" t="s">
        <v>876</v>
      </c>
      <c r="F439" s="10">
        <v>42036</v>
      </c>
      <c r="G439" s="10">
        <v>44593</v>
      </c>
      <c r="H439" s="11">
        <v>8</v>
      </c>
      <c r="I439" s="20" t="s">
        <v>238</v>
      </c>
      <c r="J439" s="11" t="s">
        <v>240</v>
      </c>
      <c r="K439" s="11" t="s">
        <v>4263</v>
      </c>
      <c r="L439" s="11">
        <v>2</v>
      </c>
    </row>
    <row r="440" spans="1:12">
      <c r="A440" s="11" t="s">
        <v>648</v>
      </c>
      <c r="D440" s="11" t="s">
        <v>239</v>
      </c>
      <c r="E440" s="19" t="s">
        <v>877</v>
      </c>
      <c r="F440" s="10">
        <v>42036</v>
      </c>
      <c r="G440" s="10">
        <v>44593</v>
      </c>
      <c r="H440" s="11">
        <v>8</v>
      </c>
      <c r="I440" s="20" t="s">
        <v>238</v>
      </c>
      <c r="J440" s="11" t="s">
        <v>240</v>
      </c>
      <c r="K440" s="11" t="s">
        <v>4263</v>
      </c>
      <c r="L440" s="11">
        <v>2</v>
      </c>
    </row>
    <row r="441" spans="1:12">
      <c r="A441" s="11" t="s">
        <v>649</v>
      </c>
      <c r="D441" s="11" t="s">
        <v>239</v>
      </c>
      <c r="E441" s="19" t="s">
        <v>878</v>
      </c>
      <c r="F441" s="10">
        <v>42036</v>
      </c>
      <c r="G441" s="10">
        <v>44593</v>
      </c>
      <c r="H441" s="11">
        <v>8</v>
      </c>
      <c r="I441" s="20" t="s">
        <v>238</v>
      </c>
      <c r="J441" s="11" t="s">
        <v>240</v>
      </c>
      <c r="K441" s="11" t="s">
        <v>4263</v>
      </c>
      <c r="L441" s="11">
        <v>2</v>
      </c>
    </row>
    <row r="442" spans="1:12">
      <c r="A442" s="11" t="s">
        <v>650</v>
      </c>
      <c r="D442" s="11" t="s">
        <v>239</v>
      </c>
      <c r="E442" s="19" t="s">
        <v>879</v>
      </c>
      <c r="F442" s="10">
        <v>42036</v>
      </c>
      <c r="G442" s="10">
        <v>44593</v>
      </c>
      <c r="H442" s="11">
        <v>8</v>
      </c>
      <c r="I442" s="20" t="s">
        <v>238</v>
      </c>
      <c r="J442" s="11" t="s">
        <v>240</v>
      </c>
      <c r="K442" s="11" t="s">
        <v>4263</v>
      </c>
      <c r="L442" s="11">
        <v>2</v>
      </c>
    </row>
    <row r="443" spans="1:12">
      <c r="A443" s="11" t="s">
        <v>651</v>
      </c>
      <c r="D443" s="11" t="s">
        <v>239</v>
      </c>
      <c r="E443" s="19" t="s">
        <v>880</v>
      </c>
      <c r="F443" s="10">
        <v>42036</v>
      </c>
      <c r="G443" s="10">
        <v>44593</v>
      </c>
      <c r="H443" s="11">
        <v>8</v>
      </c>
      <c r="I443" s="20" t="s">
        <v>238</v>
      </c>
      <c r="J443" s="11" t="s">
        <v>240</v>
      </c>
      <c r="K443" s="11" t="s">
        <v>4263</v>
      </c>
      <c r="L443" s="11">
        <v>2</v>
      </c>
    </row>
    <row r="444" spans="1:12">
      <c r="A444" s="11" t="s">
        <v>652</v>
      </c>
      <c r="D444" s="11" t="s">
        <v>239</v>
      </c>
      <c r="E444" s="19" t="s">
        <v>881</v>
      </c>
      <c r="F444" s="10">
        <v>42036</v>
      </c>
      <c r="G444" s="10">
        <v>44593</v>
      </c>
      <c r="H444" s="11">
        <v>8</v>
      </c>
      <c r="I444" s="20" t="s">
        <v>238</v>
      </c>
      <c r="J444" s="11" t="s">
        <v>240</v>
      </c>
      <c r="K444" s="11" t="s">
        <v>4263</v>
      </c>
      <c r="L444" s="11">
        <v>2</v>
      </c>
    </row>
    <row r="445" spans="1:12">
      <c r="A445" s="11" t="s">
        <v>653</v>
      </c>
      <c r="D445" s="11" t="s">
        <v>239</v>
      </c>
      <c r="E445" s="19" t="s">
        <v>882</v>
      </c>
      <c r="F445" s="10">
        <v>42036</v>
      </c>
      <c r="G445" s="10">
        <v>44593</v>
      </c>
      <c r="H445" s="11">
        <v>8</v>
      </c>
      <c r="I445" s="20" t="s">
        <v>238</v>
      </c>
      <c r="J445" s="11" t="s">
        <v>240</v>
      </c>
      <c r="K445" s="11" t="s">
        <v>4263</v>
      </c>
      <c r="L445" s="11">
        <v>2</v>
      </c>
    </row>
    <row r="446" spans="1:12">
      <c r="A446" s="11" t="s">
        <v>654</v>
      </c>
      <c r="D446" s="11" t="s">
        <v>239</v>
      </c>
      <c r="E446" s="19" t="s">
        <v>883</v>
      </c>
      <c r="F446" s="10">
        <v>42036</v>
      </c>
      <c r="G446" s="10">
        <v>44593</v>
      </c>
      <c r="H446" s="11">
        <v>8</v>
      </c>
      <c r="I446" s="20" t="s">
        <v>238</v>
      </c>
      <c r="J446" s="11" t="s">
        <v>240</v>
      </c>
      <c r="K446" s="11" t="s">
        <v>4263</v>
      </c>
      <c r="L446" s="11">
        <v>2</v>
      </c>
    </row>
    <row r="447" spans="1:12">
      <c r="A447" s="11" t="s">
        <v>655</v>
      </c>
      <c r="D447" s="11" t="s">
        <v>239</v>
      </c>
      <c r="E447" s="19" t="s">
        <v>884</v>
      </c>
      <c r="F447" s="10">
        <v>42036</v>
      </c>
      <c r="G447" s="10">
        <v>44593</v>
      </c>
      <c r="H447" s="11">
        <v>8</v>
      </c>
      <c r="I447" s="20" t="s">
        <v>238</v>
      </c>
      <c r="J447" s="11" t="s">
        <v>240</v>
      </c>
      <c r="K447" s="11" t="s">
        <v>4263</v>
      </c>
      <c r="L447" s="11">
        <v>2</v>
      </c>
    </row>
    <row r="448" spans="1:12">
      <c r="A448" s="11" t="s">
        <v>656</v>
      </c>
      <c r="D448" s="11" t="s">
        <v>239</v>
      </c>
      <c r="E448" s="19" t="s">
        <v>885</v>
      </c>
      <c r="F448" s="10">
        <v>42036</v>
      </c>
      <c r="G448" s="10">
        <v>44593</v>
      </c>
      <c r="H448" s="11">
        <v>8</v>
      </c>
      <c r="I448" s="20" t="s">
        <v>238</v>
      </c>
      <c r="J448" s="11" t="s">
        <v>240</v>
      </c>
      <c r="K448" s="11" t="s">
        <v>4263</v>
      </c>
      <c r="L448" s="11">
        <v>2</v>
      </c>
    </row>
    <row r="449" spans="1:12">
      <c r="A449" s="11" t="s">
        <v>657</v>
      </c>
      <c r="D449" s="11" t="s">
        <v>239</v>
      </c>
      <c r="E449" s="19" t="s">
        <v>886</v>
      </c>
      <c r="F449" s="10">
        <v>42036</v>
      </c>
      <c r="G449" s="10">
        <v>44593</v>
      </c>
      <c r="H449" s="11">
        <v>8</v>
      </c>
      <c r="I449" s="20" t="s">
        <v>238</v>
      </c>
      <c r="J449" s="11" t="s">
        <v>240</v>
      </c>
      <c r="K449" s="11" t="s">
        <v>4263</v>
      </c>
      <c r="L449" s="11">
        <v>2</v>
      </c>
    </row>
    <row r="450" spans="1:12">
      <c r="A450" s="11" t="s">
        <v>658</v>
      </c>
      <c r="D450" s="11" t="s">
        <v>239</v>
      </c>
      <c r="E450" s="19" t="s">
        <v>887</v>
      </c>
      <c r="F450" s="10">
        <v>42036</v>
      </c>
      <c r="G450" s="10">
        <v>44593</v>
      </c>
      <c r="H450" s="11">
        <v>8</v>
      </c>
      <c r="I450" s="20" t="s">
        <v>238</v>
      </c>
      <c r="J450" s="11" t="s">
        <v>240</v>
      </c>
      <c r="K450" s="11" t="s">
        <v>4263</v>
      </c>
      <c r="L450" s="11">
        <v>2</v>
      </c>
    </row>
    <row r="451" spans="1:12">
      <c r="A451" s="11" t="s">
        <v>659</v>
      </c>
      <c r="D451" s="11" t="s">
        <v>239</v>
      </c>
      <c r="E451" s="19" t="s">
        <v>888</v>
      </c>
      <c r="F451" s="10">
        <v>42036</v>
      </c>
      <c r="G451" s="10">
        <v>44593</v>
      </c>
      <c r="H451" s="11">
        <v>8</v>
      </c>
      <c r="I451" s="20" t="s">
        <v>238</v>
      </c>
      <c r="J451" s="11" t="s">
        <v>240</v>
      </c>
      <c r="K451" s="11" t="s">
        <v>4263</v>
      </c>
      <c r="L451" s="11">
        <v>2</v>
      </c>
    </row>
    <row r="452" spans="1:12">
      <c r="A452" s="11" t="s">
        <v>660</v>
      </c>
      <c r="D452" s="11" t="s">
        <v>239</v>
      </c>
      <c r="E452" s="19" t="s">
        <v>889</v>
      </c>
      <c r="F452" s="10">
        <v>42036</v>
      </c>
      <c r="G452" s="10">
        <v>44593</v>
      </c>
      <c r="H452" s="11">
        <v>8</v>
      </c>
      <c r="I452" s="20" t="s">
        <v>238</v>
      </c>
      <c r="J452" s="11" t="s">
        <v>240</v>
      </c>
      <c r="K452" s="11" t="s">
        <v>4263</v>
      </c>
      <c r="L452" s="11">
        <v>2</v>
      </c>
    </row>
    <row r="453" spans="1:12">
      <c r="A453" s="11" t="s">
        <v>661</v>
      </c>
      <c r="D453" s="11" t="s">
        <v>239</v>
      </c>
      <c r="E453" s="19" t="s">
        <v>890</v>
      </c>
      <c r="F453" s="10">
        <v>42036</v>
      </c>
      <c r="G453" s="10">
        <v>44593</v>
      </c>
      <c r="H453" s="11">
        <v>8</v>
      </c>
      <c r="I453" s="20" t="s">
        <v>238</v>
      </c>
      <c r="J453" s="11" t="s">
        <v>240</v>
      </c>
      <c r="K453" s="11" t="s">
        <v>4263</v>
      </c>
      <c r="L453" s="11">
        <v>2</v>
      </c>
    </row>
    <row r="454" spans="1:12">
      <c r="A454" s="11" t="s">
        <v>662</v>
      </c>
      <c r="D454" s="11" t="s">
        <v>239</v>
      </c>
      <c r="E454" s="19" t="s">
        <v>891</v>
      </c>
      <c r="F454" s="10">
        <v>42036</v>
      </c>
      <c r="G454" s="10">
        <v>44593</v>
      </c>
      <c r="H454" s="11">
        <v>8</v>
      </c>
      <c r="I454" s="20" t="s">
        <v>238</v>
      </c>
      <c r="J454" s="11" t="s">
        <v>240</v>
      </c>
      <c r="K454" s="11" t="s">
        <v>4263</v>
      </c>
      <c r="L454" s="11">
        <v>2</v>
      </c>
    </row>
    <row r="455" spans="1:12">
      <c r="A455" s="11" t="s">
        <v>663</v>
      </c>
      <c r="D455" s="11" t="s">
        <v>239</v>
      </c>
      <c r="E455" s="19" t="s">
        <v>892</v>
      </c>
      <c r="F455" s="10">
        <v>42036</v>
      </c>
      <c r="G455" s="10">
        <v>44593</v>
      </c>
      <c r="H455" s="11">
        <v>8</v>
      </c>
      <c r="I455" s="20" t="s">
        <v>238</v>
      </c>
      <c r="J455" s="11" t="s">
        <v>240</v>
      </c>
      <c r="K455" s="11" t="s">
        <v>4263</v>
      </c>
      <c r="L455" s="11">
        <v>2</v>
      </c>
    </row>
    <row r="456" spans="1:12">
      <c r="A456" s="11" t="s">
        <v>664</v>
      </c>
      <c r="D456" s="11" t="s">
        <v>239</v>
      </c>
      <c r="E456" s="19" t="s">
        <v>893</v>
      </c>
      <c r="F456" s="10">
        <v>42036</v>
      </c>
      <c r="G456" s="10">
        <v>44593</v>
      </c>
      <c r="H456" s="11">
        <v>8</v>
      </c>
      <c r="I456" s="20" t="s">
        <v>238</v>
      </c>
      <c r="J456" s="11" t="s">
        <v>240</v>
      </c>
      <c r="K456" s="11" t="s">
        <v>4263</v>
      </c>
      <c r="L456" s="11">
        <v>2</v>
      </c>
    </row>
    <row r="457" spans="1:12">
      <c r="A457" s="11" t="s">
        <v>665</v>
      </c>
      <c r="D457" s="11" t="s">
        <v>239</v>
      </c>
      <c r="E457" s="19" t="s">
        <v>894</v>
      </c>
      <c r="F457" s="10">
        <v>42036</v>
      </c>
      <c r="G457" s="10">
        <v>44593</v>
      </c>
      <c r="H457" s="11">
        <v>8</v>
      </c>
      <c r="I457" s="20" t="s">
        <v>238</v>
      </c>
      <c r="J457" s="11" t="s">
        <v>240</v>
      </c>
      <c r="K457" s="11" t="s">
        <v>4263</v>
      </c>
      <c r="L457" s="11">
        <v>2</v>
      </c>
    </row>
    <row r="458" spans="1:12">
      <c r="A458" s="11" t="s">
        <v>666</v>
      </c>
      <c r="D458" s="11" t="s">
        <v>239</v>
      </c>
      <c r="E458" s="19" t="s">
        <v>895</v>
      </c>
      <c r="F458" s="10">
        <v>42036</v>
      </c>
      <c r="G458" s="10">
        <v>44593</v>
      </c>
      <c r="H458" s="11">
        <v>8</v>
      </c>
      <c r="I458" s="20" t="s">
        <v>238</v>
      </c>
      <c r="J458" s="11" t="s">
        <v>240</v>
      </c>
      <c r="K458" s="11" t="s">
        <v>4263</v>
      </c>
      <c r="L458" s="11">
        <v>2</v>
      </c>
    </row>
    <row r="459" spans="1:12">
      <c r="A459" s="11" t="s">
        <v>667</v>
      </c>
      <c r="D459" s="11" t="s">
        <v>239</v>
      </c>
      <c r="E459" s="19" t="s">
        <v>896</v>
      </c>
      <c r="F459" s="10">
        <v>42036</v>
      </c>
      <c r="G459" s="10">
        <v>44593</v>
      </c>
      <c r="H459" s="11">
        <v>8</v>
      </c>
      <c r="I459" s="20" t="s">
        <v>238</v>
      </c>
      <c r="J459" s="11" t="s">
        <v>240</v>
      </c>
      <c r="K459" s="11" t="s">
        <v>4263</v>
      </c>
      <c r="L459" s="11">
        <v>2</v>
      </c>
    </row>
    <row r="460" spans="1:12">
      <c r="A460" s="11" t="s">
        <v>668</v>
      </c>
      <c r="D460" s="11" t="s">
        <v>239</v>
      </c>
      <c r="E460" s="19" t="s">
        <v>897</v>
      </c>
      <c r="F460" s="10">
        <v>42036</v>
      </c>
      <c r="G460" s="10">
        <v>44593</v>
      </c>
      <c r="H460" s="11">
        <v>8</v>
      </c>
      <c r="I460" s="20" t="s">
        <v>238</v>
      </c>
      <c r="J460" s="11" t="s">
        <v>240</v>
      </c>
      <c r="K460" s="11" t="s">
        <v>4263</v>
      </c>
      <c r="L460" s="11">
        <v>2</v>
      </c>
    </row>
    <row r="461" spans="1:12">
      <c r="A461" s="11" t="s">
        <v>669</v>
      </c>
      <c r="D461" s="11" t="s">
        <v>239</v>
      </c>
      <c r="E461" s="19" t="s">
        <v>898</v>
      </c>
      <c r="F461" s="10">
        <v>42036</v>
      </c>
      <c r="G461" s="10">
        <v>44593</v>
      </c>
      <c r="H461" s="11">
        <v>8</v>
      </c>
      <c r="I461" s="20" t="s">
        <v>238</v>
      </c>
      <c r="J461" s="11" t="s">
        <v>240</v>
      </c>
      <c r="K461" s="11" t="s">
        <v>4263</v>
      </c>
      <c r="L461" s="11">
        <v>2</v>
      </c>
    </row>
    <row r="462" spans="1:12">
      <c r="A462" s="11" t="s">
        <v>670</v>
      </c>
      <c r="D462" s="11" t="s">
        <v>239</v>
      </c>
      <c r="E462" s="19" t="s">
        <v>899</v>
      </c>
      <c r="F462" s="10">
        <v>42036</v>
      </c>
      <c r="G462" s="10">
        <v>44593</v>
      </c>
      <c r="H462" s="11">
        <v>8</v>
      </c>
      <c r="I462" s="20" t="s">
        <v>238</v>
      </c>
      <c r="J462" s="11" t="s">
        <v>240</v>
      </c>
      <c r="K462" s="11" t="s">
        <v>4263</v>
      </c>
      <c r="L462" s="11">
        <v>2</v>
      </c>
    </row>
    <row r="463" spans="1:12">
      <c r="A463" s="11" t="s">
        <v>671</v>
      </c>
      <c r="D463" s="11" t="s">
        <v>239</v>
      </c>
      <c r="E463" s="19" t="s">
        <v>900</v>
      </c>
      <c r="F463" s="10">
        <v>42036</v>
      </c>
      <c r="G463" s="10">
        <v>44593</v>
      </c>
      <c r="H463" s="11">
        <v>8</v>
      </c>
      <c r="I463" s="20" t="s">
        <v>238</v>
      </c>
      <c r="J463" s="11" t="s">
        <v>240</v>
      </c>
      <c r="K463" s="11" t="s">
        <v>4263</v>
      </c>
      <c r="L463" s="11">
        <v>2</v>
      </c>
    </row>
    <row r="464" spans="1:12">
      <c r="A464" s="11" t="s">
        <v>672</v>
      </c>
      <c r="D464" s="11" t="s">
        <v>239</v>
      </c>
      <c r="E464" s="19" t="s">
        <v>901</v>
      </c>
      <c r="F464" s="10">
        <v>42036</v>
      </c>
      <c r="G464" s="10">
        <v>44593</v>
      </c>
      <c r="H464" s="11">
        <v>8</v>
      </c>
      <c r="I464" s="20" t="s">
        <v>238</v>
      </c>
      <c r="J464" s="11" t="s">
        <v>240</v>
      </c>
      <c r="K464" s="11" t="s">
        <v>4263</v>
      </c>
      <c r="L464" s="11">
        <v>2</v>
      </c>
    </row>
    <row r="465" spans="1:12">
      <c r="A465" s="11" t="s">
        <v>673</v>
      </c>
      <c r="D465" s="11" t="s">
        <v>239</v>
      </c>
      <c r="E465" s="19" t="s">
        <v>902</v>
      </c>
      <c r="F465" s="10">
        <v>42036</v>
      </c>
      <c r="G465" s="10">
        <v>44593</v>
      </c>
      <c r="H465" s="11">
        <v>8</v>
      </c>
      <c r="I465" s="20" t="s">
        <v>238</v>
      </c>
      <c r="J465" s="11" t="s">
        <v>240</v>
      </c>
      <c r="K465" s="11" t="s">
        <v>4263</v>
      </c>
      <c r="L465" s="11">
        <v>2</v>
      </c>
    </row>
    <row r="466" spans="1:12">
      <c r="A466" s="11" t="s">
        <v>674</v>
      </c>
      <c r="D466" s="11" t="s">
        <v>239</v>
      </c>
      <c r="E466" s="19" t="s">
        <v>903</v>
      </c>
      <c r="F466" s="10">
        <v>42036</v>
      </c>
      <c r="G466" s="10">
        <v>44593</v>
      </c>
      <c r="H466" s="11">
        <v>8</v>
      </c>
      <c r="I466" s="20" t="s">
        <v>238</v>
      </c>
      <c r="J466" s="11" t="s">
        <v>240</v>
      </c>
      <c r="K466" s="11" t="s">
        <v>4263</v>
      </c>
      <c r="L466" s="11">
        <v>2</v>
      </c>
    </row>
    <row r="467" spans="1:12">
      <c r="A467" s="11" t="s">
        <v>675</v>
      </c>
      <c r="D467" s="11" t="s">
        <v>239</v>
      </c>
      <c r="E467" s="19" t="s">
        <v>904</v>
      </c>
      <c r="F467" s="10">
        <v>42036</v>
      </c>
      <c r="G467" s="10">
        <v>44593</v>
      </c>
      <c r="H467" s="11">
        <v>8</v>
      </c>
      <c r="I467" s="20" t="s">
        <v>238</v>
      </c>
      <c r="J467" s="11" t="s">
        <v>240</v>
      </c>
      <c r="K467" s="11" t="s">
        <v>4263</v>
      </c>
      <c r="L467" s="11">
        <v>2</v>
      </c>
    </row>
    <row r="468" spans="1:12">
      <c r="A468" s="11" t="s">
        <v>676</v>
      </c>
      <c r="D468" s="11" t="s">
        <v>239</v>
      </c>
      <c r="E468" s="19" t="s">
        <v>905</v>
      </c>
      <c r="F468" s="10">
        <v>42036</v>
      </c>
      <c r="G468" s="10">
        <v>44593</v>
      </c>
      <c r="H468" s="11">
        <v>8</v>
      </c>
      <c r="I468" s="20" t="s">
        <v>238</v>
      </c>
      <c r="J468" s="11" t="s">
        <v>240</v>
      </c>
      <c r="K468" s="11" t="s">
        <v>4263</v>
      </c>
      <c r="L468" s="11">
        <v>2</v>
      </c>
    </row>
    <row r="469" spans="1:12">
      <c r="A469" s="11" t="s">
        <v>677</v>
      </c>
      <c r="D469" s="11" t="s">
        <v>239</v>
      </c>
      <c r="E469" s="19" t="s">
        <v>906</v>
      </c>
      <c r="F469" s="10">
        <v>42036</v>
      </c>
      <c r="G469" s="10">
        <v>44593</v>
      </c>
      <c r="H469" s="11">
        <v>8</v>
      </c>
      <c r="I469" s="20" t="s">
        <v>238</v>
      </c>
      <c r="J469" s="11" t="s">
        <v>240</v>
      </c>
      <c r="K469" s="11" t="s">
        <v>4263</v>
      </c>
      <c r="L469" s="11">
        <v>2</v>
      </c>
    </row>
    <row r="470" spans="1:12">
      <c r="A470" s="11" t="s">
        <v>678</v>
      </c>
      <c r="D470" s="11" t="s">
        <v>239</v>
      </c>
      <c r="E470" s="19" t="s">
        <v>907</v>
      </c>
      <c r="F470" s="10">
        <v>42036</v>
      </c>
      <c r="G470" s="10">
        <v>44593</v>
      </c>
      <c r="H470" s="11">
        <v>8</v>
      </c>
      <c r="I470" s="20" t="s">
        <v>238</v>
      </c>
      <c r="J470" s="11" t="s">
        <v>240</v>
      </c>
      <c r="K470" s="11" t="s">
        <v>4263</v>
      </c>
      <c r="L470" s="11">
        <v>2</v>
      </c>
    </row>
    <row r="471" spans="1:12">
      <c r="A471" s="11" t="s">
        <v>679</v>
      </c>
      <c r="D471" s="11" t="s">
        <v>239</v>
      </c>
      <c r="E471" s="19" t="s">
        <v>908</v>
      </c>
      <c r="F471" s="10">
        <v>42036</v>
      </c>
      <c r="G471" s="10">
        <v>44593</v>
      </c>
      <c r="H471" s="11">
        <v>8</v>
      </c>
      <c r="I471" s="20" t="s">
        <v>238</v>
      </c>
      <c r="J471" s="11" t="s">
        <v>240</v>
      </c>
      <c r="K471" s="11" t="s">
        <v>4263</v>
      </c>
      <c r="L471" s="11">
        <v>2</v>
      </c>
    </row>
    <row r="472" spans="1:12">
      <c r="A472" s="11" t="s">
        <v>680</v>
      </c>
      <c r="D472" s="11" t="s">
        <v>239</v>
      </c>
      <c r="E472" s="19" t="s">
        <v>909</v>
      </c>
      <c r="F472" s="10">
        <v>42036</v>
      </c>
      <c r="G472" s="10">
        <v>44593</v>
      </c>
      <c r="H472" s="11">
        <v>8</v>
      </c>
      <c r="I472" s="20" t="s">
        <v>238</v>
      </c>
      <c r="J472" s="11" t="s">
        <v>240</v>
      </c>
      <c r="K472" s="11" t="s">
        <v>4263</v>
      </c>
      <c r="L472" s="11">
        <v>2</v>
      </c>
    </row>
    <row r="473" spans="1:12">
      <c r="A473" s="11" t="s">
        <v>681</v>
      </c>
      <c r="D473" s="11" t="s">
        <v>239</v>
      </c>
      <c r="E473" s="19" t="s">
        <v>910</v>
      </c>
      <c r="F473" s="10">
        <v>42036</v>
      </c>
      <c r="G473" s="10">
        <v>44593</v>
      </c>
      <c r="H473" s="11">
        <v>8</v>
      </c>
      <c r="I473" s="20" t="s">
        <v>238</v>
      </c>
      <c r="J473" s="11" t="s">
        <v>240</v>
      </c>
      <c r="K473" s="11" t="s">
        <v>4263</v>
      </c>
      <c r="L473" s="11">
        <v>2</v>
      </c>
    </row>
    <row r="474" spans="1:12">
      <c r="A474" s="11" t="s">
        <v>622</v>
      </c>
      <c r="D474" s="11" t="s">
        <v>239</v>
      </c>
      <c r="E474" s="19" t="s">
        <v>911</v>
      </c>
      <c r="F474" s="10">
        <v>42036</v>
      </c>
      <c r="G474" s="10">
        <v>44593</v>
      </c>
      <c r="H474" s="11">
        <v>8</v>
      </c>
      <c r="I474" s="20" t="s">
        <v>238</v>
      </c>
      <c r="J474" s="11" t="s">
        <v>240</v>
      </c>
      <c r="K474" s="11" t="s">
        <v>4263</v>
      </c>
      <c r="L474" s="11">
        <v>2</v>
      </c>
    </row>
    <row r="475" spans="1:12">
      <c r="A475" s="11" t="s">
        <v>623</v>
      </c>
      <c r="D475" s="11" t="s">
        <v>239</v>
      </c>
      <c r="E475" s="19" t="s">
        <v>912</v>
      </c>
      <c r="F475" s="10">
        <v>42036</v>
      </c>
      <c r="G475" s="10">
        <v>44593</v>
      </c>
      <c r="H475" s="11">
        <v>8</v>
      </c>
      <c r="I475" s="20" t="s">
        <v>238</v>
      </c>
      <c r="J475" s="11" t="s">
        <v>240</v>
      </c>
      <c r="K475" s="11" t="s">
        <v>4263</v>
      </c>
      <c r="L475" s="11">
        <v>2</v>
      </c>
    </row>
    <row r="476" spans="1:12">
      <c r="A476" s="11" t="s">
        <v>624</v>
      </c>
      <c r="D476" s="11" t="s">
        <v>239</v>
      </c>
      <c r="E476" s="19" t="s">
        <v>913</v>
      </c>
      <c r="F476" s="10">
        <v>42036</v>
      </c>
      <c r="G476" s="10">
        <v>44593</v>
      </c>
      <c r="H476" s="11">
        <v>8</v>
      </c>
      <c r="I476" s="20" t="s">
        <v>238</v>
      </c>
      <c r="J476" s="11" t="s">
        <v>240</v>
      </c>
      <c r="K476" s="11" t="s">
        <v>4263</v>
      </c>
      <c r="L476" s="11">
        <v>2</v>
      </c>
    </row>
    <row r="477" spans="1:12">
      <c r="A477" s="11" t="s">
        <v>625</v>
      </c>
      <c r="D477" s="11" t="s">
        <v>239</v>
      </c>
      <c r="E477" s="19" t="s">
        <v>914</v>
      </c>
      <c r="F477" s="10">
        <v>42036</v>
      </c>
      <c r="G477" s="10">
        <v>44593</v>
      </c>
      <c r="H477" s="11">
        <v>8</v>
      </c>
      <c r="I477" s="20" t="s">
        <v>238</v>
      </c>
      <c r="J477" s="11" t="s">
        <v>240</v>
      </c>
      <c r="K477" s="11" t="s">
        <v>4263</v>
      </c>
      <c r="L477" s="11">
        <v>2</v>
      </c>
    </row>
    <row r="478" spans="1:12">
      <c r="A478" s="11" t="s">
        <v>626</v>
      </c>
      <c r="D478" s="11" t="s">
        <v>239</v>
      </c>
      <c r="E478" s="19" t="s">
        <v>915</v>
      </c>
      <c r="F478" s="10">
        <v>42036</v>
      </c>
      <c r="G478" s="10">
        <v>44593</v>
      </c>
      <c r="H478" s="11">
        <v>8</v>
      </c>
      <c r="I478" s="20" t="s">
        <v>238</v>
      </c>
      <c r="J478" s="11" t="s">
        <v>240</v>
      </c>
      <c r="K478" s="11" t="s">
        <v>4263</v>
      </c>
      <c r="L478" s="11">
        <v>2</v>
      </c>
    </row>
    <row r="479" spans="1:12">
      <c r="A479" s="11" t="s">
        <v>627</v>
      </c>
      <c r="D479" s="11" t="s">
        <v>239</v>
      </c>
      <c r="E479" s="19" t="s">
        <v>916</v>
      </c>
      <c r="F479" s="10">
        <v>42036</v>
      </c>
      <c r="G479" s="10">
        <v>44593</v>
      </c>
      <c r="H479" s="11">
        <v>8</v>
      </c>
      <c r="I479" s="20" t="s">
        <v>238</v>
      </c>
      <c r="J479" s="11" t="s">
        <v>240</v>
      </c>
      <c r="K479" s="11" t="s">
        <v>4263</v>
      </c>
      <c r="L479" s="11">
        <v>2</v>
      </c>
    </row>
    <row r="480" spans="1:12">
      <c r="A480" s="11" t="s">
        <v>628</v>
      </c>
      <c r="D480" s="11" t="s">
        <v>239</v>
      </c>
      <c r="E480" s="19" t="s">
        <v>917</v>
      </c>
      <c r="F480" s="10">
        <v>42036</v>
      </c>
      <c r="G480" s="10">
        <v>44593</v>
      </c>
      <c r="H480" s="11">
        <v>8</v>
      </c>
      <c r="I480" s="20" t="s">
        <v>238</v>
      </c>
      <c r="J480" s="11" t="s">
        <v>240</v>
      </c>
      <c r="K480" s="11" t="s">
        <v>4263</v>
      </c>
      <c r="L480" s="11">
        <v>2</v>
      </c>
    </row>
    <row r="481" spans="1:12">
      <c r="A481" s="11" t="s">
        <v>629</v>
      </c>
      <c r="D481" s="11" t="s">
        <v>239</v>
      </c>
      <c r="E481" s="19" t="s">
        <v>918</v>
      </c>
      <c r="F481" s="10">
        <v>42036</v>
      </c>
      <c r="G481" s="10">
        <v>44593</v>
      </c>
      <c r="H481" s="11">
        <v>8</v>
      </c>
      <c r="I481" s="20" t="s">
        <v>238</v>
      </c>
      <c r="J481" s="11" t="s">
        <v>240</v>
      </c>
      <c r="K481" s="11" t="s">
        <v>4263</v>
      </c>
      <c r="L481" s="11">
        <v>2</v>
      </c>
    </row>
    <row r="482" spans="1:12">
      <c r="A482" s="11" t="s">
        <v>630</v>
      </c>
      <c r="D482" s="11" t="s">
        <v>239</v>
      </c>
      <c r="E482" s="19" t="s">
        <v>919</v>
      </c>
      <c r="F482" s="10">
        <v>42036</v>
      </c>
      <c r="G482" s="10">
        <v>44593</v>
      </c>
      <c r="H482" s="11">
        <v>8</v>
      </c>
      <c r="I482" s="20" t="s">
        <v>238</v>
      </c>
      <c r="J482" s="11" t="s">
        <v>240</v>
      </c>
      <c r="K482" s="11" t="s">
        <v>4263</v>
      </c>
      <c r="L482" s="11">
        <v>2</v>
      </c>
    </row>
    <row r="483" spans="1:12">
      <c r="A483" s="11" t="s">
        <v>682</v>
      </c>
      <c r="D483" s="11" t="s">
        <v>239</v>
      </c>
      <c r="E483" s="19" t="s">
        <v>920</v>
      </c>
      <c r="F483" s="10">
        <v>42036</v>
      </c>
      <c r="G483" s="10">
        <v>44593</v>
      </c>
      <c r="H483" s="11">
        <v>8</v>
      </c>
      <c r="I483" s="20" t="s">
        <v>238</v>
      </c>
      <c r="J483" s="11" t="s">
        <v>240</v>
      </c>
      <c r="K483" s="11" t="s">
        <v>4263</v>
      </c>
      <c r="L483" s="11">
        <v>2</v>
      </c>
    </row>
    <row r="484" spans="1:12">
      <c r="A484" s="11" t="s">
        <v>683</v>
      </c>
      <c r="D484" s="11" t="s">
        <v>239</v>
      </c>
      <c r="E484" s="19" t="s">
        <v>921</v>
      </c>
      <c r="F484" s="10">
        <v>42036</v>
      </c>
      <c r="G484" s="10">
        <v>44593</v>
      </c>
      <c r="H484" s="11">
        <v>8</v>
      </c>
      <c r="I484" s="20" t="s">
        <v>238</v>
      </c>
      <c r="J484" s="11" t="s">
        <v>240</v>
      </c>
      <c r="K484" s="11" t="s">
        <v>4263</v>
      </c>
      <c r="L484" s="11">
        <v>2</v>
      </c>
    </row>
    <row r="485" spans="1:12">
      <c r="A485" s="11" t="s">
        <v>684</v>
      </c>
      <c r="D485" s="11" t="s">
        <v>239</v>
      </c>
      <c r="E485" s="19" t="s">
        <v>922</v>
      </c>
      <c r="F485" s="10">
        <v>42036</v>
      </c>
      <c r="G485" s="10">
        <v>44593</v>
      </c>
      <c r="H485" s="11">
        <v>8</v>
      </c>
      <c r="I485" s="20" t="s">
        <v>238</v>
      </c>
      <c r="J485" s="11" t="s">
        <v>240</v>
      </c>
      <c r="K485" s="11" t="s">
        <v>4263</v>
      </c>
      <c r="L485" s="11">
        <v>2</v>
      </c>
    </row>
    <row r="486" spans="1:12">
      <c r="A486" s="11" t="s">
        <v>634</v>
      </c>
      <c r="D486" s="11" t="s">
        <v>239</v>
      </c>
      <c r="E486" s="19" t="s">
        <v>923</v>
      </c>
      <c r="F486" s="10">
        <v>42036</v>
      </c>
      <c r="G486" s="10">
        <v>44593</v>
      </c>
      <c r="H486" s="11">
        <v>8</v>
      </c>
      <c r="I486" s="20" t="s">
        <v>238</v>
      </c>
      <c r="J486" s="11" t="s">
        <v>240</v>
      </c>
      <c r="K486" s="11" t="s">
        <v>4263</v>
      </c>
      <c r="L486" s="11">
        <v>2</v>
      </c>
    </row>
    <row r="487" spans="1:12">
      <c r="A487" s="11" t="s">
        <v>635</v>
      </c>
      <c r="D487" s="11" t="s">
        <v>239</v>
      </c>
      <c r="E487" s="19" t="s">
        <v>924</v>
      </c>
      <c r="F487" s="10">
        <v>42036</v>
      </c>
      <c r="G487" s="10">
        <v>44593</v>
      </c>
      <c r="H487" s="11">
        <v>8</v>
      </c>
      <c r="I487" s="20" t="s">
        <v>238</v>
      </c>
      <c r="J487" s="11" t="s">
        <v>240</v>
      </c>
      <c r="K487" s="11" t="s">
        <v>4263</v>
      </c>
      <c r="L487" s="11">
        <v>2</v>
      </c>
    </row>
    <row r="488" spans="1:12">
      <c r="A488" s="11" t="s">
        <v>636</v>
      </c>
      <c r="D488" s="11" t="s">
        <v>239</v>
      </c>
      <c r="E488" s="19" t="s">
        <v>925</v>
      </c>
      <c r="F488" s="10">
        <v>42036</v>
      </c>
      <c r="G488" s="10">
        <v>44593</v>
      </c>
      <c r="H488" s="11">
        <v>8</v>
      </c>
      <c r="I488" s="20" t="s">
        <v>238</v>
      </c>
      <c r="J488" s="11" t="s">
        <v>240</v>
      </c>
      <c r="K488" s="11" t="s">
        <v>4263</v>
      </c>
      <c r="L488" s="11">
        <v>2</v>
      </c>
    </row>
    <row r="489" spans="1:12">
      <c r="A489" s="11" t="s">
        <v>637</v>
      </c>
      <c r="D489" s="11" t="s">
        <v>239</v>
      </c>
      <c r="E489" s="19" t="s">
        <v>926</v>
      </c>
      <c r="F489" s="10">
        <v>42036</v>
      </c>
      <c r="G489" s="10">
        <v>44593</v>
      </c>
      <c r="H489" s="11">
        <v>8</v>
      </c>
      <c r="I489" s="20" t="s">
        <v>238</v>
      </c>
      <c r="J489" s="11" t="s">
        <v>240</v>
      </c>
      <c r="K489" s="11" t="s">
        <v>4263</v>
      </c>
      <c r="L489" s="11">
        <v>2</v>
      </c>
    </row>
    <row r="490" spans="1:12">
      <c r="A490" s="11" t="s">
        <v>638</v>
      </c>
      <c r="D490" s="11" t="s">
        <v>239</v>
      </c>
      <c r="E490" s="19" t="s">
        <v>927</v>
      </c>
      <c r="F490" s="10">
        <v>42036</v>
      </c>
      <c r="G490" s="10">
        <v>44593</v>
      </c>
      <c r="H490" s="11">
        <v>8</v>
      </c>
      <c r="I490" s="20" t="s">
        <v>238</v>
      </c>
      <c r="J490" s="11" t="s">
        <v>240</v>
      </c>
      <c r="K490" s="11" t="s">
        <v>4263</v>
      </c>
      <c r="L490" s="11">
        <v>2</v>
      </c>
    </row>
    <row r="491" spans="1:12">
      <c r="A491" s="11" t="s">
        <v>639</v>
      </c>
      <c r="D491" s="11" t="s">
        <v>239</v>
      </c>
      <c r="E491" s="19" t="s">
        <v>928</v>
      </c>
      <c r="F491" s="10">
        <v>42036</v>
      </c>
      <c r="G491" s="10">
        <v>44593</v>
      </c>
      <c r="H491" s="11">
        <v>8</v>
      </c>
      <c r="I491" s="20" t="s">
        <v>238</v>
      </c>
      <c r="J491" s="11" t="s">
        <v>240</v>
      </c>
      <c r="K491" s="11" t="s">
        <v>4263</v>
      </c>
      <c r="L491" s="11">
        <v>2</v>
      </c>
    </row>
    <row r="492" spans="1:12">
      <c r="A492" s="11" t="s">
        <v>640</v>
      </c>
      <c r="D492" s="11" t="s">
        <v>239</v>
      </c>
      <c r="E492" s="19" t="s">
        <v>929</v>
      </c>
      <c r="F492" s="10">
        <v>42036</v>
      </c>
      <c r="G492" s="10">
        <v>44593</v>
      </c>
      <c r="H492" s="11">
        <v>8</v>
      </c>
      <c r="I492" s="20" t="s">
        <v>238</v>
      </c>
      <c r="J492" s="11" t="s">
        <v>240</v>
      </c>
      <c r="K492" s="11" t="s">
        <v>4263</v>
      </c>
      <c r="L492" s="11">
        <v>2</v>
      </c>
    </row>
    <row r="493" spans="1:12">
      <c r="A493" s="11" t="s">
        <v>641</v>
      </c>
      <c r="D493" s="11" t="s">
        <v>239</v>
      </c>
      <c r="E493" s="19" t="s">
        <v>930</v>
      </c>
      <c r="F493" s="10">
        <v>42036</v>
      </c>
      <c r="G493" s="10">
        <v>44593</v>
      </c>
      <c r="H493" s="11">
        <v>8</v>
      </c>
      <c r="I493" s="20" t="s">
        <v>238</v>
      </c>
      <c r="J493" s="11" t="s">
        <v>240</v>
      </c>
      <c r="K493" s="11" t="s">
        <v>4263</v>
      </c>
      <c r="L493" s="11">
        <v>2</v>
      </c>
    </row>
    <row r="494" spans="1:12">
      <c r="A494" s="11" t="s">
        <v>642</v>
      </c>
      <c r="D494" s="11" t="s">
        <v>239</v>
      </c>
      <c r="E494" s="19" t="s">
        <v>931</v>
      </c>
      <c r="F494" s="10">
        <v>42036</v>
      </c>
      <c r="G494" s="10">
        <v>44593</v>
      </c>
      <c r="H494" s="11">
        <v>8</v>
      </c>
      <c r="I494" s="20" t="s">
        <v>238</v>
      </c>
      <c r="J494" s="11" t="s">
        <v>240</v>
      </c>
      <c r="K494" s="11" t="s">
        <v>4263</v>
      </c>
      <c r="L494" s="11">
        <v>2</v>
      </c>
    </row>
    <row r="495" spans="1:12">
      <c r="A495" s="11" t="s">
        <v>643</v>
      </c>
      <c r="D495" s="11" t="s">
        <v>239</v>
      </c>
      <c r="E495" s="19" t="s">
        <v>932</v>
      </c>
      <c r="F495" s="10">
        <v>42036</v>
      </c>
      <c r="G495" s="10">
        <v>44593</v>
      </c>
      <c r="H495" s="11">
        <v>8</v>
      </c>
      <c r="I495" s="20" t="s">
        <v>238</v>
      </c>
      <c r="J495" s="11" t="s">
        <v>240</v>
      </c>
      <c r="K495" s="11" t="s">
        <v>4263</v>
      </c>
      <c r="L495" s="11">
        <v>2</v>
      </c>
    </row>
    <row r="496" spans="1:12">
      <c r="A496" s="11" t="s">
        <v>644</v>
      </c>
      <c r="D496" s="11" t="s">
        <v>239</v>
      </c>
      <c r="E496" s="19" t="s">
        <v>933</v>
      </c>
      <c r="F496" s="10">
        <v>42036</v>
      </c>
      <c r="G496" s="10">
        <v>44593</v>
      </c>
      <c r="H496" s="11">
        <v>8</v>
      </c>
      <c r="I496" s="20" t="s">
        <v>238</v>
      </c>
      <c r="J496" s="11" t="s">
        <v>240</v>
      </c>
      <c r="K496" s="11" t="s">
        <v>4263</v>
      </c>
      <c r="L496" s="11">
        <v>2</v>
      </c>
    </row>
    <row r="497" spans="1:12">
      <c r="A497" s="11" t="s">
        <v>645</v>
      </c>
      <c r="D497" s="11" t="s">
        <v>239</v>
      </c>
      <c r="E497" s="19" t="s">
        <v>934</v>
      </c>
      <c r="F497" s="10">
        <v>42036</v>
      </c>
      <c r="G497" s="10">
        <v>44593</v>
      </c>
      <c r="H497" s="11">
        <v>8</v>
      </c>
      <c r="I497" s="20" t="s">
        <v>238</v>
      </c>
      <c r="J497" s="11" t="s">
        <v>240</v>
      </c>
      <c r="K497" s="11" t="s">
        <v>4263</v>
      </c>
      <c r="L497" s="11">
        <v>2</v>
      </c>
    </row>
    <row r="498" spans="1:12">
      <c r="A498" s="11" t="s">
        <v>685</v>
      </c>
      <c r="D498" s="11" t="s">
        <v>239</v>
      </c>
      <c r="E498" s="19" t="s">
        <v>935</v>
      </c>
      <c r="F498" s="10">
        <v>42036</v>
      </c>
      <c r="G498" s="10">
        <v>44593</v>
      </c>
      <c r="H498" s="11">
        <v>8</v>
      </c>
      <c r="I498" s="20" t="s">
        <v>238</v>
      </c>
      <c r="J498" s="11" t="s">
        <v>240</v>
      </c>
      <c r="K498" s="11" t="s">
        <v>4263</v>
      </c>
      <c r="L498" s="11">
        <v>2</v>
      </c>
    </row>
    <row r="499" spans="1:12">
      <c r="A499" s="11" t="s">
        <v>686</v>
      </c>
      <c r="D499" s="11" t="s">
        <v>239</v>
      </c>
      <c r="E499" s="19" t="s">
        <v>936</v>
      </c>
      <c r="F499" s="10">
        <v>42036</v>
      </c>
      <c r="G499" s="10">
        <v>44593</v>
      </c>
      <c r="H499" s="11">
        <v>8</v>
      </c>
      <c r="I499" s="20" t="s">
        <v>238</v>
      </c>
      <c r="J499" s="11" t="s">
        <v>240</v>
      </c>
      <c r="K499" s="11" t="s">
        <v>4263</v>
      </c>
      <c r="L499" s="11">
        <v>2</v>
      </c>
    </row>
    <row r="500" spans="1:12">
      <c r="A500" s="11" t="s">
        <v>687</v>
      </c>
      <c r="D500" s="11" t="s">
        <v>239</v>
      </c>
      <c r="E500" s="19" t="s">
        <v>937</v>
      </c>
      <c r="F500" s="10">
        <v>42036</v>
      </c>
      <c r="G500" s="10">
        <v>44593</v>
      </c>
      <c r="H500" s="11">
        <v>8</v>
      </c>
      <c r="I500" s="20" t="s">
        <v>238</v>
      </c>
      <c r="J500" s="11" t="s">
        <v>240</v>
      </c>
      <c r="K500" s="11" t="s">
        <v>4263</v>
      </c>
      <c r="L500" s="11">
        <v>2</v>
      </c>
    </row>
    <row r="501" spans="1:12">
      <c r="A501" s="11" t="s">
        <v>688</v>
      </c>
      <c r="D501" s="11" t="s">
        <v>239</v>
      </c>
      <c r="E501" s="19" t="s">
        <v>938</v>
      </c>
      <c r="F501" s="10">
        <v>42036</v>
      </c>
      <c r="G501" s="10">
        <v>44593</v>
      </c>
      <c r="H501" s="11">
        <v>8</v>
      </c>
      <c r="I501" s="20" t="s">
        <v>238</v>
      </c>
      <c r="J501" s="11" t="s">
        <v>240</v>
      </c>
      <c r="K501" s="11" t="s">
        <v>4263</v>
      </c>
      <c r="L501" s="11">
        <v>2</v>
      </c>
    </row>
    <row r="502" spans="1:12">
      <c r="A502" s="11" t="s">
        <v>689</v>
      </c>
      <c r="D502" s="11" t="s">
        <v>239</v>
      </c>
      <c r="E502" s="19" t="s">
        <v>939</v>
      </c>
      <c r="F502" s="10">
        <v>42036</v>
      </c>
      <c r="G502" s="10">
        <v>44593</v>
      </c>
      <c r="H502" s="11">
        <v>8</v>
      </c>
      <c r="I502" s="20" t="s">
        <v>238</v>
      </c>
      <c r="J502" s="11" t="s">
        <v>240</v>
      </c>
      <c r="K502" s="11" t="s">
        <v>4263</v>
      </c>
      <c r="L502" s="11">
        <v>2</v>
      </c>
    </row>
    <row r="503" spans="1:12">
      <c r="A503" s="11" t="s">
        <v>690</v>
      </c>
      <c r="D503" s="11" t="s">
        <v>239</v>
      </c>
      <c r="E503" s="19" t="s">
        <v>940</v>
      </c>
      <c r="F503" s="10">
        <v>42036</v>
      </c>
      <c r="G503" s="10">
        <v>44593</v>
      </c>
      <c r="H503" s="11">
        <v>8</v>
      </c>
      <c r="I503" s="20" t="s">
        <v>238</v>
      </c>
      <c r="J503" s="11" t="s">
        <v>240</v>
      </c>
      <c r="K503" s="11" t="s">
        <v>4263</v>
      </c>
      <c r="L503" s="11">
        <v>2</v>
      </c>
    </row>
    <row r="504" spans="1:12">
      <c r="A504" s="11" t="s">
        <v>691</v>
      </c>
      <c r="D504" s="11" t="s">
        <v>239</v>
      </c>
      <c r="E504" s="19" t="s">
        <v>941</v>
      </c>
      <c r="F504" s="10">
        <v>42036</v>
      </c>
      <c r="G504" s="10">
        <v>44593</v>
      </c>
      <c r="H504" s="11">
        <v>8</v>
      </c>
      <c r="I504" s="20" t="s">
        <v>238</v>
      </c>
      <c r="J504" s="11" t="s">
        <v>240</v>
      </c>
      <c r="K504" s="11" t="s">
        <v>4263</v>
      </c>
      <c r="L504" s="11">
        <v>2</v>
      </c>
    </row>
    <row r="505" spans="1:12">
      <c r="A505" s="11" t="s">
        <v>692</v>
      </c>
      <c r="D505" s="11" t="s">
        <v>239</v>
      </c>
      <c r="E505" s="19" t="s">
        <v>942</v>
      </c>
      <c r="F505" s="10">
        <v>42036</v>
      </c>
      <c r="G505" s="10">
        <v>44593</v>
      </c>
      <c r="H505" s="11">
        <v>8</v>
      </c>
      <c r="I505" s="20" t="s">
        <v>238</v>
      </c>
      <c r="J505" s="11" t="s">
        <v>240</v>
      </c>
      <c r="K505" s="11" t="s">
        <v>4263</v>
      </c>
      <c r="L505" s="11">
        <v>2</v>
      </c>
    </row>
    <row r="506" spans="1:12">
      <c r="A506" s="11" t="s">
        <v>693</v>
      </c>
      <c r="D506" s="11" t="s">
        <v>239</v>
      </c>
      <c r="E506" s="19" t="s">
        <v>943</v>
      </c>
      <c r="F506" s="10">
        <v>42036</v>
      </c>
      <c r="G506" s="10">
        <v>44593</v>
      </c>
      <c r="H506" s="11">
        <v>8</v>
      </c>
      <c r="I506" s="20" t="s">
        <v>238</v>
      </c>
      <c r="J506" s="11" t="s">
        <v>240</v>
      </c>
      <c r="K506" s="11" t="s">
        <v>4263</v>
      </c>
      <c r="L506" s="11">
        <v>2</v>
      </c>
    </row>
    <row r="507" spans="1:12">
      <c r="A507" s="11" t="s">
        <v>694</v>
      </c>
      <c r="D507" s="11" t="s">
        <v>239</v>
      </c>
      <c r="E507" s="19" t="s">
        <v>944</v>
      </c>
      <c r="F507" s="10">
        <v>42036</v>
      </c>
      <c r="G507" s="10">
        <v>44593</v>
      </c>
      <c r="H507" s="11">
        <v>8</v>
      </c>
      <c r="I507" s="20" t="s">
        <v>238</v>
      </c>
      <c r="J507" s="11" t="s">
        <v>240</v>
      </c>
      <c r="K507" s="11" t="s">
        <v>4263</v>
      </c>
      <c r="L507" s="11">
        <v>2</v>
      </c>
    </row>
    <row r="508" spans="1:12">
      <c r="A508" s="11" t="s">
        <v>695</v>
      </c>
      <c r="D508" s="11" t="s">
        <v>239</v>
      </c>
      <c r="E508" s="19" t="s">
        <v>945</v>
      </c>
      <c r="F508" s="10">
        <v>42036</v>
      </c>
      <c r="G508" s="10">
        <v>44593</v>
      </c>
      <c r="H508" s="11">
        <v>8</v>
      </c>
      <c r="I508" s="20" t="s">
        <v>238</v>
      </c>
      <c r="J508" s="11" t="s">
        <v>240</v>
      </c>
      <c r="K508" s="11" t="s">
        <v>4263</v>
      </c>
      <c r="L508" s="11">
        <v>2</v>
      </c>
    </row>
    <row r="509" spans="1:12">
      <c r="A509" s="11" t="s">
        <v>696</v>
      </c>
      <c r="D509" s="11" t="s">
        <v>239</v>
      </c>
      <c r="E509" s="19" t="s">
        <v>946</v>
      </c>
      <c r="F509" s="10">
        <v>42036</v>
      </c>
      <c r="G509" s="10">
        <v>44593</v>
      </c>
      <c r="H509" s="11">
        <v>8</v>
      </c>
      <c r="I509" s="20" t="s">
        <v>238</v>
      </c>
      <c r="J509" s="11" t="s">
        <v>240</v>
      </c>
      <c r="K509" s="11" t="s">
        <v>4263</v>
      </c>
      <c r="L509" s="11">
        <v>2</v>
      </c>
    </row>
    <row r="510" spans="1:12">
      <c r="A510" s="11" t="s">
        <v>697</v>
      </c>
      <c r="D510" s="11" t="s">
        <v>239</v>
      </c>
      <c r="E510" s="19" t="s">
        <v>947</v>
      </c>
      <c r="F510" s="10">
        <v>42036</v>
      </c>
      <c r="G510" s="10">
        <v>44593</v>
      </c>
      <c r="H510" s="11">
        <v>8</v>
      </c>
      <c r="I510" s="20" t="s">
        <v>238</v>
      </c>
      <c r="J510" s="11" t="s">
        <v>240</v>
      </c>
      <c r="K510" s="11" t="s">
        <v>4263</v>
      </c>
      <c r="L510" s="11">
        <v>2</v>
      </c>
    </row>
    <row r="511" spans="1:12">
      <c r="A511" s="11" t="s">
        <v>698</v>
      </c>
      <c r="D511" s="11" t="s">
        <v>239</v>
      </c>
      <c r="E511" s="19" t="s">
        <v>948</v>
      </c>
      <c r="F511" s="10">
        <v>42036</v>
      </c>
      <c r="G511" s="10">
        <v>44593</v>
      </c>
      <c r="H511" s="11">
        <v>8</v>
      </c>
      <c r="I511" s="20" t="s">
        <v>238</v>
      </c>
      <c r="J511" s="11" t="s">
        <v>240</v>
      </c>
      <c r="K511" s="11" t="s">
        <v>4263</v>
      </c>
      <c r="L511" s="11">
        <v>2</v>
      </c>
    </row>
    <row r="512" spans="1:12">
      <c r="A512" s="11" t="s">
        <v>949</v>
      </c>
      <c r="D512" s="11" t="s">
        <v>239</v>
      </c>
      <c r="E512" s="19" t="s">
        <v>1178</v>
      </c>
      <c r="F512" s="10">
        <v>42036</v>
      </c>
      <c r="G512" s="10">
        <v>44593</v>
      </c>
      <c r="H512" s="11">
        <v>8</v>
      </c>
      <c r="I512" s="20" t="s">
        <v>238</v>
      </c>
      <c r="J512" s="11" t="s">
        <v>240</v>
      </c>
      <c r="K512" s="11" t="s">
        <v>4263</v>
      </c>
      <c r="L512" s="11">
        <v>2</v>
      </c>
    </row>
    <row r="513" spans="1:12">
      <c r="A513" s="11" t="s">
        <v>950</v>
      </c>
      <c r="D513" s="11" t="s">
        <v>239</v>
      </c>
      <c r="E513" s="19" t="s">
        <v>1179</v>
      </c>
      <c r="F513" s="10">
        <v>42036</v>
      </c>
      <c r="G513" s="10">
        <v>44593</v>
      </c>
      <c r="H513" s="11">
        <v>8</v>
      </c>
      <c r="I513" s="20" t="s">
        <v>238</v>
      </c>
      <c r="J513" s="11" t="s">
        <v>240</v>
      </c>
      <c r="K513" s="11" t="s">
        <v>4263</v>
      </c>
      <c r="L513" s="11">
        <v>2</v>
      </c>
    </row>
    <row r="514" spans="1:12">
      <c r="A514" s="11" t="s">
        <v>951</v>
      </c>
      <c r="D514" s="11" t="s">
        <v>239</v>
      </c>
      <c r="E514" s="19" t="s">
        <v>1180</v>
      </c>
      <c r="F514" s="10">
        <v>42036</v>
      </c>
      <c r="G514" s="10">
        <v>44593</v>
      </c>
      <c r="H514" s="11">
        <v>8</v>
      </c>
      <c r="I514" s="20" t="s">
        <v>238</v>
      </c>
      <c r="J514" s="11" t="s">
        <v>240</v>
      </c>
      <c r="K514" s="11" t="s">
        <v>4263</v>
      </c>
      <c r="L514" s="11">
        <v>2</v>
      </c>
    </row>
    <row r="515" spans="1:12">
      <c r="A515" s="11" t="s">
        <v>952</v>
      </c>
      <c r="D515" s="11" t="s">
        <v>239</v>
      </c>
      <c r="E515" s="19" t="s">
        <v>1181</v>
      </c>
      <c r="F515" s="10">
        <v>42036</v>
      </c>
      <c r="G515" s="10">
        <v>44593</v>
      </c>
      <c r="H515" s="11">
        <v>8</v>
      </c>
      <c r="I515" s="20" t="s">
        <v>238</v>
      </c>
      <c r="J515" s="11" t="s">
        <v>240</v>
      </c>
      <c r="K515" s="11" t="s">
        <v>4263</v>
      </c>
      <c r="L515" s="11">
        <v>2</v>
      </c>
    </row>
    <row r="516" spans="1:12">
      <c r="A516" s="11" t="s">
        <v>953</v>
      </c>
      <c r="D516" s="11" t="s">
        <v>239</v>
      </c>
      <c r="E516" s="19" t="s">
        <v>1182</v>
      </c>
      <c r="F516" s="10">
        <v>42036</v>
      </c>
      <c r="G516" s="10">
        <v>44593</v>
      </c>
      <c r="H516" s="11">
        <v>8</v>
      </c>
      <c r="I516" s="20" t="s">
        <v>238</v>
      </c>
      <c r="J516" s="11" t="s">
        <v>240</v>
      </c>
      <c r="K516" s="11" t="s">
        <v>4263</v>
      </c>
      <c r="L516" s="11">
        <v>2</v>
      </c>
    </row>
    <row r="517" spans="1:12">
      <c r="A517" s="11" t="s">
        <v>954</v>
      </c>
      <c r="D517" s="11" t="s">
        <v>239</v>
      </c>
      <c r="E517" s="19" t="s">
        <v>1183</v>
      </c>
      <c r="F517" s="10">
        <v>42036</v>
      </c>
      <c r="G517" s="10">
        <v>44593</v>
      </c>
      <c r="H517" s="11">
        <v>8</v>
      </c>
      <c r="I517" s="20" t="s">
        <v>238</v>
      </c>
      <c r="J517" s="11" t="s">
        <v>240</v>
      </c>
      <c r="K517" s="11" t="s">
        <v>4263</v>
      </c>
      <c r="L517" s="11">
        <v>2</v>
      </c>
    </row>
    <row r="518" spans="1:12">
      <c r="A518" s="11" t="s">
        <v>955</v>
      </c>
      <c r="D518" s="11" t="s">
        <v>239</v>
      </c>
      <c r="E518" s="19" t="s">
        <v>1184</v>
      </c>
      <c r="F518" s="10">
        <v>42036</v>
      </c>
      <c r="G518" s="10">
        <v>44593</v>
      </c>
      <c r="H518" s="11">
        <v>8</v>
      </c>
      <c r="I518" s="20" t="s">
        <v>238</v>
      </c>
      <c r="J518" s="11" t="s">
        <v>240</v>
      </c>
      <c r="K518" s="11" t="s">
        <v>4263</v>
      </c>
      <c r="L518" s="11">
        <v>2</v>
      </c>
    </row>
    <row r="519" spans="1:12">
      <c r="A519" s="11" t="s">
        <v>956</v>
      </c>
      <c r="D519" s="11" t="s">
        <v>239</v>
      </c>
      <c r="E519" s="19" t="s">
        <v>1185</v>
      </c>
      <c r="F519" s="10">
        <v>42036</v>
      </c>
      <c r="G519" s="10">
        <v>44593</v>
      </c>
      <c r="H519" s="11">
        <v>8</v>
      </c>
      <c r="I519" s="20" t="s">
        <v>238</v>
      </c>
      <c r="J519" s="11" t="s">
        <v>240</v>
      </c>
      <c r="K519" s="11" t="s">
        <v>4263</v>
      </c>
      <c r="L519" s="11">
        <v>2</v>
      </c>
    </row>
    <row r="520" spans="1:12">
      <c r="A520" s="11" t="s">
        <v>957</v>
      </c>
      <c r="D520" s="11" t="s">
        <v>239</v>
      </c>
      <c r="E520" s="19" t="s">
        <v>1186</v>
      </c>
      <c r="F520" s="10">
        <v>42036</v>
      </c>
      <c r="G520" s="10">
        <v>44593</v>
      </c>
      <c r="H520" s="11">
        <v>8</v>
      </c>
      <c r="I520" s="20" t="s">
        <v>238</v>
      </c>
      <c r="J520" s="11" t="s">
        <v>240</v>
      </c>
      <c r="K520" s="11" t="s">
        <v>4263</v>
      </c>
      <c r="L520" s="11">
        <v>2</v>
      </c>
    </row>
    <row r="521" spans="1:12">
      <c r="A521" s="11" t="s">
        <v>958</v>
      </c>
      <c r="D521" s="11" t="s">
        <v>239</v>
      </c>
      <c r="E521" s="19" t="s">
        <v>1187</v>
      </c>
      <c r="F521" s="10">
        <v>42036</v>
      </c>
      <c r="G521" s="10">
        <v>44593</v>
      </c>
      <c r="H521" s="11">
        <v>8</v>
      </c>
      <c r="I521" s="20" t="s">
        <v>238</v>
      </c>
      <c r="J521" s="11" t="s">
        <v>240</v>
      </c>
      <c r="K521" s="11" t="s">
        <v>4263</v>
      </c>
      <c r="L521" s="11">
        <v>2</v>
      </c>
    </row>
    <row r="522" spans="1:12">
      <c r="A522" s="11" t="s">
        <v>959</v>
      </c>
      <c r="D522" s="11" t="s">
        <v>239</v>
      </c>
      <c r="E522" s="19" t="s">
        <v>1188</v>
      </c>
      <c r="F522" s="10">
        <v>42036</v>
      </c>
      <c r="G522" s="10">
        <v>44593</v>
      </c>
      <c r="H522" s="11">
        <v>8</v>
      </c>
      <c r="I522" s="20" t="s">
        <v>238</v>
      </c>
      <c r="J522" s="11" t="s">
        <v>240</v>
      </c>
      <c r="K522" s="11" t="s">
        <v>4263</v>
      </c>
      <c r="L522" s="11">
        <v>2</v>
      </c>
    </row>
    <row r="523" spans="1:12">
      <c r="A523" s="11" t="s">
        <v>960</v>
      </c>
      <c r="D523" s="11" t="s">
        <v>239</v>
      </c>
      <c r="E523" s="19" t="s">
        <v>1189</v>
      </c>
      <c r="F523" s="10">
        <v>42036</v>
      </c>
      <c r="G523" s="10">
        <v>44593</v>
      </c>
      <c r="H523" s="11">
        <v>8</v>
      </c>
      <c r="I523" s="20" t="s">
        <v>238</v>
      </c>
      <c r="J523" s="11" t="s">
        <v>240</v>
      </c>
      <c r="K523" s="11" t="s">
        <v>4263</v>
      </c>
      <c r="L523" s="11">
        <v>2</v>
      </c>
    </row>
    <row r="524" spans="1:12">
      <c r="A524" s="11" t="s">
        <v>961</v>
      </c>
      <c r="D524" s="11" t="s">
        <v>239</v>
      </c>
      <c r="E524" s="19" t="s">
        <v>1190</v>
      </c>
      <c r="F524" s="10">
        <v>42036</v>
      </c>
      <c r="G524" s="10">
        <v>44593</v>
      </c>
      <c r="H524" s="11">
        <v>8</v>
      </c>
      <c r="I524" s="20" t="s">
        <v>238</v>
      </c>
      <c r="J524" s="11" t="s">
        <v>240</v>
      </c>
      <c r="K524" s="11" t="s">
        <v>4263</v>
      </c>
      <c r="L524" s="11">
        <v>2</v>
      </c>
    </row>
    <row r="525" spans="1:12">
      <c r="A525" s="11" t="s">
        <v>962</v>
      </c>
      <c r="D525" s="11" t="s">
        <v>239</v>
      </c>
      <c r="E525" s="19" t="s">
        <v>1191</v>
      </c>
      <c r="F525" s="10">
        <v>42036</v>
      </c>
      <c r="G525" s="10">
        <v>44593</v>
      </c>
      <c r="H525" s="11">
        <v>8</v>
      </c>
      <c r="I525" s="20" t="s">
        <v>238</v>
      </c>
      <c r="J525" s="11" t="s">
        <v>240</v>
      </c>
      <c r="K525" s="11" t="s">
        <v>4263</v>
      </c>
      <c r="L525" s="11">
        <v>2</v>
      </c>
    </row>
    <row r="526" spans="1:12">
      <c r="A526" s="11" t="s">
        <v>963</v>
      </c>
      <c r="D526" s="11" t="s">
        <v>239</v>
      </c>
      <c r="E526" s="19" t="s">
        <v>1192</v>
      </c>
      <c r="F526" s="10">
        <v>42036</v>
      </c>
      <c r="G526" s="10">
        <v>44593</v>
      </c>
      <c r="H526" s="11">
        <v>8</v>
      </c>
      <c r="I526" s="20" t="s">
        <v>238</v>
      </c>
      <c r="J526" s="11" t="s">
        <v>240</v>
      </c>
      <c r="K526" s="11" t="s">
        <v>4263</v>
      </c>
      <c r="L526" s="11">
        <v>2</v>
      </c>
    </row>
    <row r="527" spans="1:12">
      <c r="A527" s="11" t="s">
        <v>964</v>
      </c>
      <c r="D527" s="11" t="s">
        <v>239</v>
      </c>
      <c r="E527" s="19" t="s">
        <v>1193</v>
      </c>
      <c r="F527" s="10">
        <v>42036</v>
      </c>
      <c r="G527" s="10">
        <v>44593</v>
      </c>
      <c r="H527" s="11">
        <v>8</v>
      </c>
      <c r="I527" s="20" t="s">
        <v>238</v>
      </c>
      <c r="J527" s="11" t="s">
        <v>240</v>
      </c>
      <c r="K527" s="11" t="s">
        <v>4263</v>
      </c>
      <c r="L527" s="11">
        <v>2</v>
      </c>
    </row>
    <row r="528" spans="1:12">
      <c r="A528" s="11" t="s">
        <v>965</v>
      </c>
      <c r="D528" s="11" t="s">
        <v>239</v>
      </c>
      <c r="E528" s="19" t="s">
        <v>1194</v>
      </c>
      <c r="F528" s="10">
        <v>42036</v>
      </c>
      <c r="G528" s="10">
        <v>44593</v>
      </c>
      <c r="H528" s="11">
        <v>8</v>
      </c>
      <c r="I528" s="20" t="s">
        <v>238</v>
      </c>
      <c r="J528" s="11" t="s">
        <v>240</v>
      </c>
      <c r="K528" s="11" t="s">
        <v>4263</v>
      </c>
      <c r="L528" s="11">
        <v>2</v>
      </c>
    </row>
    <row r="529" spans="1:12">
      <c r="A529" s="11" t="s">
        <v>966</v>
      </c>
      <c r="D529" s="11" t="s">
        <v>239</v>
      </c>
      <c r="E529" s="19" t="s">
        <v>1195</v>
      </c>
      <c r="F529" s="10">
        <v>42036</v>
      </c>
      <c r="G529" s="10">
        <v>44593</v>
      </c>
      <c r="H529" s="11">
        <v>8</v>
      </c>
      <c r="I529" s="20" t="s">
        <v>238</v>
      </c>
      <c r="J529" s="11" t="s">
        <v>240</v>
      </c>
      <c r="K529" s="11" t="s">
        <v>4263</v>
      </c>
      <c r="L529" s="11">
        <v>2</v>
      </c>
    </row>
    <row r="530" spans="1:12">
      <c r="A530" s="11" t="s">
        <v>967</v>
      </c>
      <c r="D530" s="11" t="s">
        <v>239</v>
      </c>
      <c r="E530" s="19" t="s">
        <v>1196</v>
      </c>
      <c r="F530" s="10">
        <v>42036</v>
      </c>
      <c r="G530" s="10">
        <v>44593</v>
      </c>
      <c r="H530" s="11">
        <v>8</v>
      </c>
      <c r="I530" s="20" t="s">
        <v>238</v>
      </c>
      <c r="J530" s="11" t="s">
        <v>240</v>
      </c>
      <c r="K530" s="11" t="s">
        <v>4263</v>
      </c>
      <c r="L530" s="11">
        <v>2</v>
      </c>
    </row>
    <row r="531" spans="1:12">
      <c r="A531" s="11" t="s">
        <v>968</v>
      </c>
      <c r="D531" s="11" t="s">
        <v>239</v>
      </c>
      <c r="E531" s="19" t="s">
        <v>1197</v>
      </c>
      <c r="F531" s="10">
        <v>42036</v>
      </c>
      <c r="G531" s="10">
        <v>44593</v>
      </c>
      <c r="H531" s="11">
        <v>8</v>
      </c>
      <c r="I531" s="20" t="s">
        <v>238</v>
      </c>
      <c r="J531" s="11" t="s">
        <v>240</v>
      </c>
      <c r="K531" s="11" t="s">
        <v>4263</v>
      </c>
      <c r="L531" s="11">
        <v>2</v>
      </c>
    </row>
    <row r="532" spans="1:12">
      <c r="A532" s="11" t="s">
        <v>969</v>
      </c>
      <c r="D532" s="11" t="s">
        <v>239</v>
      </c>
      <c r="E532" s="19" t="s">
        <v>1198</v>
      </c>
      <c r="F532" s="10">
        <v>42036</v>
      </c>
      <c r="G532" s="10">
        <v>44593</v>
      </c>
      <c r="H532" s="11">
        <v>8</v>
      </c>
      <c r="I532" s="20" t="s">
        <v>238</v>
      </c>
      <c r="J532" s="11" t="s">
        <v>240</v>
      </c>
      <c r="K532" s="11" t="s">
        <v>4263</v>
      </c>
      <c r="L532" s="11">
        <v>2</v>
      </c>
    </row>
    <row r="533" spans="1:12">
      <c r="A533" s="11" t="s">
        <v>970</v>
      </c>
      <c r="D533" s="11" t="s">
        <v>239</v>
      </c>
      <c r="E533" s="19" t="s">
        <v>1199</v>
      </c>
      <c r="F533" s="10">
        <v>42036</v>
      </c>
      <c r="G533" s="10">
        <v>44593</v>
      </c>
      <c r="H533" s="11">
        <v>8</v>
      </c>
      <c r="I533" s="20" t="s">
        <v>238</v>
      </c>
      <c r="J533" s="11" t="s">
        <v>240</v>
      </c>
      <c r="K533" s="11" t="s">
        <v>4263</v>
      </c>
      <c r="L533" s="11">
        <v>2</v>
      </c>
    </row>
    <row r="534" spans="1:12">
      <c r="A534" s="11" t="s">
        <v>971</v>
      </c>
      <c r="D534" s="11" t="s">
        <v>239</v>
      </c>
      <c r="E534" s="19" t="s">
        <v>1200</v>
      </c>
      <c r="F534" s="10">
        <v>42036</v>
      </c>
      <c r="G534" s="10">
        <v>44593</v>
      </c>
      <c r="H534" s="11">
        <v>8</v>
      </c>
      <c r="I534" s="20" t="s">
        <v>238</v>
      </c>
      <c r="J534" s="11" t="s">
        <v>240</v>
      </c>
      <c r="K534" s="11" t="s">
        <v>4263</v>
      </c>
      <c r="L534" s="11">
        <v>2</v>
      </c>
    </row>
    <row r="535" spans="1:12">
      <c r="A535" s="11" t="s">
        <v>972</v>
      </c>
      <c r="D535" s="11" t="s">
        <v>239</v>
      </c>
      <c r="E535" s="19" t="s">
        <v>1201</v>
      </c>
      <c r="F535" s="10">
        <v>42036</v>
      </c>
      <c r="G535" s="10">
        <v>44593</v>
      </c>
      <c r="H535" s="11">
        <v>8</v>
      </c>
      <c r="I535" s="20" t="s">
        <v>238</v>
      </c>
      <c r="J535" s="11" t="s">
        <v>240</v>
      </c>
      <c r="K535" s="11" t="s">
        <v>4263</v>
      </c>
      <c r="L535" s="11">
        <v>2</v>
      </c>
    </row>
    <row r="536" spans="1:12">
      <c r="A536" s="11" t="s">
        <v>973</v>
      </c>
      <c r="D536" s="11" t="s">
        <v>239</v>
      </c>
      <c r="E536" s="19" t="s">
        <v>1202</v>
      </c>
      <c r="F536" s="10">
        <v>42036</v>
      </c>
      <c r="G536" s="10">
        <v>44593</v>
      </c>
      <c r="H536" s="11">
        <v>8</v>
      </c>
      <c r="I536" s="20" t="s">
        <v>238</v>
      </c>
      <c r="J536" s="11" t="s">
        <v>240</v>
      </c>
      <c r="K536" s="11" t="s">
        <v>4263</v>
      </c>
      <c r="L536" s="11">
        <v>2</v>
      </c>
    </row>
    <row r="537" spans="1:12">
      <c r="A537" s="11" t="s">
        <v>974</v>
      </c>
      <c r="D537" s="11" t="s">
        <v>239</v>
      </c>
      <c r="E537" s="19" t="s">
        <v>1203</v>
      </c>
      <c r="F537" s="10">
        <v>42036</v>
      </c>
      <c r="G537" s="10">
        <v>44593</v>
      </c>
      <c r="H537" s="11">
        <v>8</v>
      </c>
      <c r="I537" s="20" t="s">
        <v>238</v>
      </c>
      <c r="J537" s="11" t="s">
        <v>240</v>
      </c>
      <c r="K537" s="11" t="s">
        <v>4263</v>
      </c>
      <c r="L537" s="11">
        <v>2</v>
      </c>
    </row>
    <row r="538" spans="1:12">
      <c r="A538" s="11" t="s">
        <v>975</v>
      </c>
      <c r="D538" s="11" t="s">
        <v>239</v>
      </c>
      <c r="E538" s="19" t="s">
        <v>1204</v>
      </c>
      <c r="F538" s="10">
        <v>42036</v>
      </c>
      <c r="G538" s="10">
        <v>44593</v>
      </c>
      <c r="H538" s="11">
        <v>8</v>
      </c>
      <c r="I538" s="20" t="s">
        <v>238</v>
      </c>
      <c r="J538" s="11" t="s">
        <v>240</v>
      </c>
      <c r="K538" s="11" t="s">
        <v>4263</v>
      </c>
      <c r="L538" s="11">
        <v>2</v>
      </c>
    </row>
    <row r="539" spans="1:12">
      <c r="A539" s="11" t="s">
        <v>976</v>
      </c>
      <c r="D539" s="11" t="s">
        <v>239</v>
      </c>
      <c r="E539" s="19" t="s">
        <v>1205</v>
      </c>
      <c r="F539" s="10">
        <v>42036</v>
      </c>
      <c r="G539" s="10">
        <v>44593</v>
      </c>
      <c r="H539" s="11">
        <v>8</v>
      </c>
      <c r="I539" s="20" t="s">
        <v>238</v>
      </c>
      <c r="J539" s="11" t="s">
        <v>240</v>
      </c>
      <c r="K539" s="11" t="s">
        <v>4263</v>
      </c>
      <c r="L539" s="11">
        <v>2</v>
      </c>
    </row>
    <row r="540" spans="1:12">
      <c r="A540" s="11" t="s">
        <v>977</v>
      </c>
      <c r="D540" s="11" t="s">
        <v>239</v>
      </c>
      <c r="E540" s="19" t="s">
        <v>1206</v>
      </c>
      <c r="F540" s="10">
        <v>42036</v>
      </c>
      <c r="G540" s="10">
        <v>44593</v>
      </c>
      <c r="H540" s="11">
        <v>8</v>
      </c>
      <c r="I540" s="20" t="s">
        <v>238</v>
      </c>
      <c r="J540" s="11" t="s">
        <v>240</v>
      </c>
      <c r="K540" s="11" t="s">
        <v>4263</v>
      </c>
      <c r="L540" s="11">
        <v>2</v>
      </c>
    </row>
    <row r="541" spans="1:12">
      <c r="A541" s="11" t="s">
        <v>978</v>
      </c>
      <c r="D541" s="11" t="s">
        <v>239</v>
      </c>
      <c r="E541" s="19" t="s">
        <v>1207</v>
      </c>
      <c r="F541" s="10">
        <v>42036</v>
      </c>
      <c r="G541" s="10">
        <v>44593</v>
      </c>
      <c r="H541" s="11">
        <v>8</v>
      </c>
      <c r="I541" s="20" t="s">
        <v>238</v>
      </c>
      <c r="J541" s="11" t="s">
        <v>240</v>
      </c>
      <c r="K541" s="11" t="s">
        <v>4263</v>
      </c>
      <c r="L541" s="11">
        <v>2</v>
      </c>
    </row>
    <row r="542" spans="1:12">
      <c r="A542" s="11" t="s">
        <v>979</v>
      </c>
      <c r="D542" s="11" t="s">
        <v>239</v>
      </c>
      <c r="E542" s="19" t="s">
        <v>1208</v>
      </c>
      <c r="F542" s="10">
        <v>42036</v>
      </c>
      <c r="G542" s="10">
        <v>44593</v>
      </c>
      <c r="H542" s="11">
        <v>8</v>
      </c>
      <c r="I542" s="20" t="s">
        <v>238</v>
      </c>
      <c r="J542" s="11" t="s">
        <v>240</v>
      </c>
      <c r="K542" s="11" t="s">
        <v>4263</v>
      </c>
      <c r="L542" s="11">
        <v>2</v>
      </c>
    </row>
    <row r="543" spans="1:12">
      <c r="A543" s="11" t="s">
        <v>980</v>
      </c>
      <c r="D543" s="11" t="s">
        <v>239</v>
      </c>
      <c r="E543" s="19" t="s">
        <v>1209</v>
      </c>
      <c r="F543" s="10">
        <v>42036</v>
      </c>
      <c r="G543" s="10">
        <v>44593</v>
      </c>
      <c r="H543" s="11">
        <v>8</v>
      </c>
      <c r="I543" s="20" t="s">
        <v>238</v>
      </c>
      <c r="J543" s="11" t="s">
        <v>240</v>
      </c>
      <c r="K543" s="11" t="s">
        <v>4263</v>
      </c>
      <c r="L543" s="11">
        <v>2</v>
      </c>
    </row>
    <row r="544" spans="1:12">
      <c r="A544" s="11" t="s">
        <v>981</v>
      </c>
      <c r="D544" s="11" t="s">
        <v>239</v>
      </c>
      <c r="E544" s="19" t="s">
        <v>1210</v>
      </c>
      <c r="F544" s="10">
        <v>42036</v>
      </c>
      <c r="G544" s="10">
        <v>44593</v>
      </c>
      <c r="H544" s="11">
        <v>8</v>
      </c>
      <c r="I544" s="20" t="s">
        <v>238</v>
      </c>
      <c r="J544" s="11" t="s">
        <v>240</v>
      </c>
      <c r="K544" s="11" t="s">
        <v>4263</v>
      </c>
      <c r="L544" s="11">
        <v>2</v>
      </c>
    </row>
    <row r="545" spans="1:12">
      <c r="A545" s="11" t="s">
        <v>982</v>
      </c>
      <c r="D545" s="11" t="s">
        <v>239</v>
      </c>
      <c r="E545" s="19" t="s">
        <v>1211</v>
      </c>
      <c r="F545" s="10">
        <v>42036</v>
      </c>
      <c r="G545" s="10">
        <v>44593</v>
      </c>
      <c r="H545" s="11">
        <v>8</v>
      </c>
      <c r="I545" s="20" t="s">
        <v>238</v>
      </c>
      <c r="J545" s="11" t="s">
        <v>240</v>
      </c>
      <c r="K545" s="11" t="s">
        <v>4263</v>
      </c>
      <c r="L545" s="11">
        <v>2</v>
      </c>
    </row>
    <row r="546" spans="1:12">
      <c r="A546" s="11" t="s">
        <v>983</v>
      </c>
      <c r="D546" s="11" t="s">
        <v>239</v>
      </c>
      <c r="E546" s="19" t="s">
        <v>1212</v>
      </c>
      <c r="F546" s="10">
        <v>42036</v>
      </c>
      <c r="G546" s="10">
        <v>44593</v>
      </c>
      <c r="H546" s="11">
        <v>8</v>
      </c>
      <c r="I546" s="20" t="s">
        <v>238</v>
      </c>
      <c r="J546" s="11" t="s">
        <v>240</v>
      </c>
      <c r="K546" s="11" t="s">
        <v>4263</v>
      </c>
      <c r="L546" s="11">
        <v>2</v>
      </c>
    </row>
    <row r="547" spans="1:12">
      <c r="A547" s="11" t="s">
        <v>984</v>
      </c>
      <c r="D547" s="11" t="s">
        <v>239</v>
      </c>
      <c r="E547" s="19" t="s">
        <v>1213</v>
      </c>
      <c r="F547" s="10">
        <v>42036</v>
      </c>
      <c r="G547" s="10">
        <v>44593</v>
      </c>
      <c r="H547" s="11">
        <v>8</v>
      </c>
      <c r="I547" s="20" t="s">
        <v>238</v>
      </c>
      <c r="J547" s="11" t="s">
        <v>240</v>
      </c>
      <c r="K547" s="11" t="s">
        <v>4263</v>
      </c>
      <c r="L547" s="11">
        <v>2</v>
      </c>
    </row>
    <row r="548" spans="1:12">
      <c r="A548" s="11" t="s">
        <v>985</v>
      </c>
      <c r="D548" s="11" t="s">
        <v>239</v>
      </c>
      <c r="E548" s="19" t="s">
        <v>1214</v>
      </c>
      <c r="F548" s="10">
        <v>42036</v>
      </c>
      <c r="G548" s="10">
        <v>44593</v>
      </c>
      <c r="H548" s="11">
        <v>8</v>
      </c>
      <c r="I548" s="20" t="s">
        <v>238</v>
      </c>
      <c r="J548" s="11" t="s">
        <v>240</v>
      </c>
      <c r="K548" s="11" t="s">
        <v>4263</v>
      </c>
      <c r="L548" s="11">
        <v>2</v>
      </c>
    </row>
    <row r="549" spans="1:12">
      <c r="A549" s="11" t="s">
        <v>986</v>
      </c>
      <c r="D549" s="11" t="s">
        <v>239</v>
      </c>
      <c r="E549" s="19" t="s">
        <v>1215</v>
      </c>
      <c r="F549" s="10">
        <v>42036</v>
      </c>
      <c r="G549" s="10">
        <v>44593</v>
      </c>
      <c r="H549" s="11">
        <v>8</v>
      </c>
      <c r="I549" s="20" t="s">
        <v>238</v>
      </c>
      <c r="J549" s="11" t="s">
        <v>240</v>
      </c>
      <c r="K549" s="11" t="s">
        <v>4263</v>
      </c>
      <c r="L549" s="11">
        <v>2</v>
      </c>
    </row>
    <row r="550" spans="1:12">
      <c r="A550" s="11" t="s">
        <v>987</v>
      </c>
      <c r="D550" s="11" t="s">
        <v>239</v>
      </c>
      <c r="E550" s="19" t="s">
        <v>1216</v>
      </c>
      <c r="F550" s="10">
        <v>42036</v>
      </c>
      <c r="G550" s="10">
        <v>44593</v>
      </c>
      <c r="H550" s="11">
        <v>8</v>
      </c>
      <c r="I550" s="20" t="s">
        <v>238</v>
      </c>
      <c r="J550" s="11" t="s">
        <v>240</v>
      </c>
      <c r="K550" s="11" t="s">
        <v>4263</v>
      </c>
      <c r="L550" s="11">
        <v>2</v>
      </c>
    </row>
    <row r="551" spans="1:12">
      <c r="A551" s="11" t="s">
        <v>988</v>
      </c>
      <c r="D551" s="11" t="s">
        <v>239</v>
      </c>
      <c r="E551" s="19" t="s">
        <v>1217</v>
      </c>
      <c r="F551" s="10">
        <v>42036</v>
      </c>
      <c r="G551" s="10">
        <v>44593</v>
      </c>
      <c r="H551" s="11">
        <v>8</v>
      </c>
      <c r="I551" s="20" t="s">
        <v>238</v>
      </c>
      <c r="J551" s="11" t="s">
        <v>240</v>
      </c>
      <c r="K551" s="11" t="s">
        <v>4263</v>
      </c>
      <c r="L551" s="11">
        <v>2</v>
      </c>
    </row>
    <row r="552" spans="1:12">
      <c r="A552" s="11" t="s">
        <v>989</v>
      </c>
      <c r="D552" s="11" t="s">
        <v>239</v>
      </c>
      <c r="E552" s="19" t="s">
        <v>1218</v>
      </c>
      <c r="F552" s="10">
        <v>42036</v>
      </c>
      <c r="G552" s="10">
        <v>44593</v>
      </c>
      <c r="H552" s="11">
        <v>8</v>
      </c>
      <c r="I552" s="20" t="s">
        <v>238</v>
      </c>
      <c r="J552" s="11" t="s">
        <v>240</v>
      </c>
      <c r="K552" s="11" t="s">
        <v>4263</v>
      </c>
      <c r="L552" s="11">
        <v>2</v>
      </c>
    </row>
    <row r="553" spans="1:12">
      <c r="A553" s="11" t="s">
        <v>990</v>
      </c>
      <c r="D553" s="11" t="s">
        <v>239</v>
      </c>
      <c r="E553" s="19" t="s">
        <v>1219</v>
      </c>
      <c r="F553" s="10">
        <v>42036</v>
      </c>
      <c r="G553" s="10">
        <v>44593</v>
      </c>
      <c r="H553" s="11">
        <v>8</v>
      </c>
      <c r="I553" s="20" t="s">
        <v>238</v>
      </c>
      <c r="J553" s="11" t="s">
        <v>240</v>
      </c>
      <c r="K553" s="11" t="s">
        <v>4263</v>
      </c>
      <c r="L553" s="11">
        <v>2</v>
      </c>
    </row>
    <row r="554" spans="1:12">
      <c r="A554" s="11" t="s">
        <v>991</v>
      </c>
      <c r="D554" s="11" t="s">
        <v>239</v>
      </c>
      <c r="E554" s="19" t="s">
        <v>1220</v>
      </c>
      <c r="F554" s="10">
        <v>42036</v>
      </c>
      <c r="G554" s="10">
        <v>44593</v>
      </c>
      <c r="H554" s="11">
        <v>8</v>
      </c>
      <c r="I554" s="20" t="s">
        <v>238</v>
      </c>
      <c r="J554" s="11" t="s">
        <v>240</v>
      </c>
      <c r="K554" s="11" t="s">
        <v>4263</v>
      </c>
      <c r="L554" s="11">
        <v>2</v>
      </c>
    </row>
    <row r="555" spans="1:12">
      <c r="A555" s="11" t="s">
        <v>992</v>
      </c>
      <c r="D555" s="11" t="s">
        <v>239</v>
      </c>
      <c r="E555" s="19" t="s">
        <v>1221</v>
      </c>
      <c r="F555" s="10">
        <v>42036</v>
      </c>
      <c r="G555" s="10">
        <v>44593</v>
      </c>
      <c r="H555" s="11">
        <v>8</v>
      </c>
      <c r="I555" s="20" t="s">
        <v>238</v>
      </c>
      <c r="J555" s="11" t="s">
        <v>240</v>
      </c>
      <c r="K555" s="11" t="s">
        <v>4263</v>
      </c>
      <c r="L555" s="11">
        <v>2</v>
      </c>
    </row>
    <row r="556" spans="1:12">
      <c r="A556" s="11" t="s">
        <v>993</v>
      </c>
      <c r="D556" s="11" t="s">
        <v>239</v>
      </c>
      <c r="E556" s="19" t="s">
        <v>1222</v>
      </c>
      <c r="F556" s="10">
        <v>42036</v>
      </c>
      <c r="G556" s="10">
        <v>44593</v>
      </c>
      <c r="H556" s="11">
        <v>8</v>
      </c>
      <c r="I556" s="20" t="s">
        <v>238</v>
      </c>
      <c r="J556" s="11" t="s">
        <v>240</v>
      </c>
      <c r="K556" s="11" t="s">
        <v>4263</v>
      </c>
      <c r="L556" s="11">
        <v>2</v>
      </c>
    </row>
    <row r="557" spans="1:12">
      <c r="A557" s="11" t="s">
        <v>994</v>
      </c>
      <c r="D557" s="11" t="s">
        <v>239</v>
      </c>
      <c r="E557" s="19" t="s">
        <v>1223</v>
      </c>
      <c r="F557" s="10">
        <v>42036</v>
      </c>
      <c r="G557" s="10">
        <v>44593</v>
      </c>
      <c r="H557" s="11">
        <v>8</v>
      </c>
      <c r="I557" s="20" t="s">
        <v>238</v>
      </c>
      <c r="J557" s="11" t="s">
        <v>240</v>
      </c>
      <c r="K557" s="11" t="s">
        <v>4263</v>
      </c>
      <c r="L557" s="11">
        <v>2</v>
      </c>
    </row>
    <row r="558" spans="1:12">
      <c r="A558" s="11" t="s">
        <v>995</v>
      </c>
      <c r="D558" s="11" t="s">
        <v>239</v>
      </c>
      <c r="E558" s="19" t="s">
        <v>1224</v>
      </c>
      <c r="F558" s="10">
        <v>42036</v>
      </c>
      <c r="G558" s="10">
        <v>44593</v>
      </c>
      <c r="H558" s="11">
        <v>8</v>
      </c>
      <c r="I558" s="20" t="s">
        <v>238</v>
      </c>
      <c r="J558" s="11" t="s">
        <v>240</v>
      </c>
      <c r="K558" s="11" t="s">
        <v>4263</v>
      </c>
      <c r="L558" s="11">
        <v>2</v>
      </c>
    </row>
    <row r="559" spans="1:12">
      <c r="A559" s="11" t="s">
        <v>996</v>
      </c>
      <c r="D559" s="11" t="s">
        <v>239</v>
      </c>
      <c r="E559" s="19" t="s">
        <v>1225</v>
      </c>
      <c r="F559" s="10">
        <v>42036</v>
      </c>
      <c r="G559" s="10">
        <v>44593</v>
      </c>
      <c r="H559" s="11">
        <v>8</v>
      </c>
      <c r="I559" s="20" t="s">
        <v>238</v>
      </c>
      <c r="J559" s="11" t="s">
        <v>240</v>
      </c>
      <c r="K559" s="11" t="s">
        <v>4263</v>
      </c>
      <c r="L559" s="11">
        <v>2</v>
      </c>
    </row>
    <row r="560" spans="1:12">
      <c r="A560" s="11" t="s">
        <v>997</v>
      </c>
      <c r="D560" s="11" t="s">
        <v>239</v>
      </c>
      <c r="E560" s="19" t="s">
        <v>1226</v>
      </c>
      <c r="F560" s="10">
        <v>42036</v>
      </c>
      <c r="G560" s="10">
        <v>44593</v>
      </c>
      <c r="H560" s="11">
        <v>8</v>
      </c>
      <c r="I560" s="20" t="s">
        <v>238</v>
      </c>
      <c r="J560" s="11" t="s">
        <v>240</v>
      </c>
      <c r="K560" s="11" t="s">
        <v>4263</v>
      </c>
      <c r="L560" s="11">
        <v>2</v>
      </c>
    </row>
    <row r="561" spans="1:12">
      <c r="A561" s="11" t="s">
        <v>998</v>
      </c>
      <c r="D561" s="11" t="s">
        <v>239</v>
      </c>
      <c r="E561" s="19" t="s">
        <v>1227</v>
      </c>
      <c r="F561" s="10">
        <v>42036</v>
      </c>
      <c r="G561" s="10">
        <v>44593</v>
      </c>
      <c r="H561" s="11">
        <v>8</v>
      </c>
      <c r="I561" s="20" t="s">
        <v>238</v>
      </c>
      <c r="J561" s="11" t="s">
        <v>240</v>
      </c>
      <c r="K561" s="11" t="s">
        <v>4263</v>
      </c>
      <c r="L561" s="11">
        <v>2</v>
      </c>
    </row>
    <row r="562" spans="1:12">
      <c r="A562" s="11" t="s">
        <v>999</v>
      </c>
      <c r="D562" s="11" t="s">
        <v>239</v>
      </c>
      <c r="E562" s="19" t="s">
        <v>1228</v>
      </c>
      <c r="F562" s="10">
        <v>42036</v>
      </c>
      <c r="G562" s="10">
        <v>44593</v>
      </c>
      <c r="H562" s="11">
        <v>8</v>
      </c>
      <c r="I562" s="20" t="s">
        <v>238</v>
      </c>
      <c r="J562" s="11" t="s">
        <v>240</v>
      </c>
      <c r="K562" s="11" t="s">
        <v>4263</v>
      </c>
      <c r="L562" s="11">
        <v>2</v>
      </c>
    </row>
    <row r="563" spans="1:12">
      <c r="A563" s="11" t="s">
        <v>1000</v>
      </c>
      <c r="D563" s="11" t="s">
        <v>239</v>
      </c>
      <c r="E563" s="19" t="s">
        <v>1229</v>
      </c>
      <c r="F563" s="10">
        <v>42036</v>
      </c>
      <c r="G563" s="10">
        <v>44593</v>
      </c>
      <c r="H563" s="11">
        <v>8</v>
      </c>
      <c r="I563" s="20" t="s">
        <v>238</v>
      </c>
      <c r="J563" s="11" t="s">
        <v>240</v>
      </c>
      <c r="K563" s="11" t="s">
        <v>4263</v>
      </c>
      <c r="L563" s="11">
        <v>2</v>
      </c>
    </row>
    <row r="564" spans="1:12">
      <c r="A564" s="11" t="s">
        <v>1001</v>
      </c>
      <c r="D564" s="11" t="s">
        <v>239</v>
      </c>
      <c r="E564" s="19" t="s">
        <v>1230</v>
      </c>
      <c r="F564" s="10">
        <v>42036</v>
      </c>
      <c r="G564" s="10">
        <v>44593</v>
      </c>
      <c r="H564" s="11">
        <v>8</v>
      </c>
      <c r="I564" s="20" t="s">
        <v>238</v>
      </c>
      <c r="J564" s="11" t="s">
        <v>240</v>
      </c>
      <c r="K564" s="11" t="s">
        <v>4263</v>
      </c>
      <c r="L564" s="11">
        <v>2</v>
      </c>
    </row>
    <row r="565" spans="1:12">
      <c r="A565" s="11" t="s">
        <v>1002</v>
      </c>
      <c r="D565" s="11" t="s">
        <v>239</v>
      </c>
      <c r="E565" s="19" t="s">
        <v>1231</v>
      </c>
      <c r="F565" s="10">
        <v>42036</v>
      </c>
      <c r="G565" s="10">
        <v>44593</v>
      </c>
      <c r="H565" s="11">
        <v>8</v>
      </c>
      <c r="I565" s="20" t="s">
        <v>238</v>
      </c>
      <c r="J565" s="11" t="s">
        <v>240</v>
      </c>
      <c r="K565" s="11" t="s">
        <v>4263</v>
      </c>
      <c r="L565" s="11">
        <v>2</v>
      </c>
    </row>
    <row r="566" spans="1:12">
      <c r="A566" s="11" t="s">
        <v>1003</v>
      </c>
      <c r="D566" s="11" t="s">
        <v>239</v>
      </c>
      <c r="E566" s="19" t="s">
        <v>1232</v>
      </c>
      <c r="F566" s="10">
        <v>42036</v>
      </c>
      <c r="G566" s="10">
        <v>44593</v>
      </c>
      <c r="H566" s="11">
        <v>8</v>
      </c>
      <c r="I566" s="20" t="s">
        <v>238</v>
      </c>
      <c r="J566" s="11" t="s">
        <v>240</v>
      </c>
      <c r="K566" s="11" t="s">
        <v>4263</v>
      </c>
      <c r="L566" s="11">
        <v>2</v>
      </c>
    </row>
    <row r="567" spans="1:12">
      <c r="A567" s="11" t="s">
        <v>1004</v>
      </c>
      <c r="D567" s="11" t="s">
        <v>239</v>
      </c>
      <c r="E567" s="19" t="s">
        <v>1233</v>
      </c>
      <c r="F567" s="10">
        <v>42036</v>
      </c>
      <c r="G567" s="10">
        <v>44593</v>
      </c>
      <c r="H567" s="11">
        <v>8</v>
      </c>
      <c r="I567" s="20" t="s">
        <v>238</v>
      </c>
      <c r="J567" s="11" t="s">
        <v>240</v>
      </c>
      <c r="K567" s="11" t="s">
        <v>4263</v>
      </c>
      <c r="L567" s="11">
        <v>2</v>
      </c>
    </row>
    <row r="568" spans="1:12">
      <c r="A568" s="11" t="s">
        <v>1005</v>
      </c>
      <c r="D568" s="11" t="s">
        <v>239</v>
      </c>
      <c r="E568" s="19" t="s">
        <v>1234</v>
      </c>
      <c r="F568" s="10">
        <v>42036</v>
      </c>
      <c r="G568" s="10">
        <v>44593</v>
      </c>
      <c r="H568" s="11">
        <v>8</v>
      </c>
      <c r="I568" s="20" t="s">
        <v>238</v>
      </c>
      <c r="J568" s="11" t="s">
        <v>240</v>
      </c>
      <c r="K568" s="11" t="s">
        <v>4263</v>
      </c>
      <c r="L568" s="11">
        <v>2</v>
      </c>
    </row>
    <row r="569" spans="1:12">
      <c r="A569" s="11" t="s">
        <v>1006</v>
      </c>
      <c r="D569" s="11" t="s">
        <v>239</v>
      </c>
      <c r="E569" s="19" t="s">
        <v>1235</v>
      </c>
      <c r="F569" s="10">
        <v>42036</v>
      </c>
      <c r="G569" s="10">
        <v>44593</v>
      </c>
      <c r="H569" s="11">
        <v>8</v>
      </c>
      <c r="I569" s="20" t="s">
        <v>238</v>
      </c>
      <c r="J569" s="11" t="s">
        <v>240</v>
      </c>
      <c r="K569" s="11" t="s">
        <v>4263</v>
      </c>
      <c r="L569" s="11">
        <v>2</v>
      </c>
    </row>
    <row r="570" spans="1:12">
      <c r="A570" s="11" t="s">
        <v>1007</v>
      </c>
      <c r="D570" s="11" t="s">
        <v>239</v>
      </c>
      <c r="E570" s="19" t="s">
        <v>1236</v>
      </c>
      <c r="F570" s="10">
        <v>42036</v>
      </c>
      <c r="G570" s="10">
        <v>44593</v>
      </c>
      <c r="H570" s="11">
        <v>8</v>
      </c>
      <c r="I570" s="20" t="s">
        <v>238</v>
      </c>
      <c r="J570" s="11" t="s">
        <v>240</v>
      </c>
      <c r="K570" s="11" t="s">
        <v>4263</v>
      </c>
      <c r="L570" s="11">
        <v>2</v>
      </c>
    </row>
    <row r="571" spans="1:12">
      <c r="A571" s="11" t="s">
        <v>1008</v>
      </c>
      <c r="D571" s="11" t="s">
        <v>239</v>
      </c>
      <c r="E571" s="19" t="s">
        <v>1237</v>
      </c>
      <c r="F571" s="10">
        <v>42036</v>
      </c>
      <c r="G571" s="10">
        <v>44593</v>
      </c>
      <c r="H571" s="11">
        <v>8</v>
      </c>
      <c r="I571" s="20" t="s">
        <v>238</v>
      </c>
      <c r="J571" s="11" t="s">
        <v>240</v>
      </c>
      <c r="K571" s="11" t="s">
        <v>4263</v>
      </c>
      <c r="L571" s="11">
        <v>2</v>
      </c>
    </row>
    <row r="572" spans="1:12">
      <c r="A572" s="11" t="s">
        <v>1009</v>
      </c>
      <c r="D572" s="11" t="s">
        <v>239</v>
      </c>
      <c r="E572" s="19" t="s">
        <v>1238</v>
      </c>
      <c r="F572" s="10">
        <v>42036</v>
      </c>
      <c r="G572" s="10">
        <v>44593</v>
      </c>
      <c r="H572" s="11">
        <v>8</v>
      </c>
      <c r="I572" s="20" t="s">
        <v>238</v>
      </c>
      <c r="J572" s="11" t="s">
        <v>240</v>
      </c>
      <c r="K572" s="11" t="s">
        <v>4263</v>
      </c>
      <c r="L572" s="11">
        <v>2</v>
      </c>
    </row>
    <row r="573" spans="1:12">
      <c r="A573" s="11" t="s">
        <v>1010</v>
      </c>
      <c r="D573" s="11" t="s">
        <v>239</v>
      </c>
      <c r="E573" s="19" t="s">
        <v>1239</v>
      </c>
      <c r="F573" s="10">
        <v>42036</v>
      </c>
      <c r="G573" s="10">
        <v>44593</v>
      </c>
      <c r="H573" s="11">
        <v>8</v>
      </c>
      <c r="I573" s="20" t="s">
        <v>238</v>
      </c>
      <c r="J573" s="11" t="s">
        <v>240</v>
      </c>
      <c r="K573" s="11" t="s">
        <v>4263</v>
      </c>
      <c r="L573" s="11">
        <v>2</v>
      </c>
    </row>
    <row r="574" spans="1:12">
      <c r="A574" s="11" t="s">
        <v>1011</v>
      </c>
      <c r="D574" s="11" t="s">
        <v>239</v>
      </c>
      <c r="E574" s="19" t="s">
        <v>1240</v>
      </c>
      <c r="F574" s="10">
        <v>42036</v>
      </c>
      <c r="G574" s="10">
        <v>44593</v>
      </c>
      <c r="H574" s="11">
        <v>8</v>
      </c>
      <c r="I574" s="20" t="s">
        <v>238</v>
      </c>
      <c r="J574" s="11" t="s">
        <v>240</v>
      </c>
      <c r="K574" s="11" t="s">
        <v>4263</v>
      </c>
      <c r="L574" s="11">
        <v>2</v>
      </c>
    </row>
    <row r="575" spans="1:12">
      <c r="A575" s="11" t="s">
        <v>1012</v>
      </c>
      <c r="D575" s="11" t="s">
        <v>239</v>
      </c>
      <c r="E575" s="19" t="s">
        <v>1241</v>
      </c>
      <c r="F575" s="10">
        <v>42036</v>
      </c>
      <c r="G575" s="10">
        <v>44593</v>
      </c>
      <c r="H575" s="11">
        <v>8</v>
      </c>
      <c r="I575" s="20" t="s">
        <v>238</v>
      </c>
      <c r="J575" s="11" t="s">
        <v>240</v>
      </c>
      <c r="K575" s="11" t="s">
        <v>4263</v>
      </c>
      <c r="L575" s="11">
        <v>2</v>
      </c>
    </row>
    <row r="576" spans="1:12">
      <c r="A576" s="11" t="s">
        <v>1013</v>
      </c>
      <c r="D576" s="11" t="s">
        <v>239</v>
      </c>
      <c r="E576" s="19" t="s">
        <v>1242</v>
      </c>
      <c r="F576" s="10">
        <v>42036</v>
      </c>
      <c r="G576" s="10">
        <v>44593</v>
      </c>
      <c r="H576" s="11">
        <v>8</v>
      </c>
      <c r="I576" s="20" t="s">
        <v>238</v>
      </c>
      <c r="J576" s="11" t="s">
        <v>240</v>
      </c>
      <c r="K576" s="11" t="s">
        <v>4263</v>
      </c>
      <c r="L576" s="11">
        <v>2</v>
      </c>
    </row>
    <row r="577" spans="1:12">
      <c r="A577" s="11" t="s">
        <v>1014</v>
      </c>
      <c r="D577" s="11" t="s">
        <v>239</v>
      </c>
      <c r="E577" s="19" t="s">
        <v>1243</v>
      </c>
      <c r="F577" s="10">
        <v>42036</v>
      </c>
      <c r="G577" s="10">
        <v>44593</v>
      </c>
      <c r="H577" s="11">
        <v>8</v>
      </c>
      <c r="I577" s="20" t="s">
        <v>238</v>
      </c>
      <c r="J577" s="11" t="s">
        <v>240</v>
      </c>
      <c r="K577" s="11" t="s">
        <v>4263</v>
      </c>
      <c r="L577" s="11">
        <v>2</v>
      </c>
    </row>
    <row r="578" spans="1:12">
      <c r="A578" s="11" t="s">
        <v>1015</v>
      </c>
      <c r="D578" s="11" t="s">
        <v>239</v>
      </c>
      <c r="E578" s="19" t="s">
        <v>1244</v>
      </c>
      <c r="F578" s="10">
        <v>42036</v>
      </c>
      <c r="G578" s="10">
        <v>44593</v>
      </c>
      <c r="H578" s="11">
        <v>8</v>
      </c>
      <c r="I578" s="20" t="s">
        <v>238</v>
      </c>
      <c r="J578" s="11" t="s">
        <v>240</v>
      </c>
      <c r="K578" s="11" t="s">
        <v>4263</v>
      </c>
      <c r="L578" s="11">
        <v>2</v>
      </c>
    </row>
    <row r="579" spans="1:12">
      <c r="A579" s="11" t="s">
        <v>1016</v>
      </c>
      <c r="D579" s="11" t="s">
        <v>239</v>
      </c>
      <c r="E579" s="19" t="s">
        <v>1245</v>
      </c>
      <c r="F579" s="10">
        <v>42036</v>
      </c>
      <c r="G579" s="10">
        <v>44593</v>
      </c>
      <c r="H579" s="11">
        <v>8</v>
      </c>
      <c r="I579" s="20" t="s">
        <v>238</v>
      </c>
      <c r="J579" s="11" t="s">
        <v>240</v>
      </c>
      <c r="K579" s="11" t="s">
        <v>4263</v>
      </c>
      <c r="L579" s="11">
        <v>2</v>
      </c>
    </row>
    <row r="580" spans="1:12">
      <c r="A580" s="11" t="s">
        <v>1017</v>
      </c>
      <c r="D580" s="11" t="s">
        <v>239</v>
      </c>
      <c r="E580" s="19" t="s">
        <v>1246</v>
      </c>
      <c r="F580" s="10">
        <v>42036</v>
      </c>
      <c r="G580" s="10">
        <v>44593</v>
      </c>
      <c r="H580" s="11">
        <v>8</v>
      </c>
      <c r="I580" s="20" t="s">
        <v>238</v>
      </c>
      <c r="J580" s="11" t="s">
        <v>240</v>
      </c>
      <c r="K580" s="11" t="s">
        <v>4263</v>
      </c>
      <c r="L580" s="11">
        <v>2</v>
      </c>
    </row>
    <row r="581" spans="1:12">
      <c r="A581" s="11" t="s">
        <v>1018</v>
      </c>
      <c r="D581" s="11" t="s">
        <v>239</v>
      </c>
      <c r="E581" s="19" t="s">
        <v>1247</v>
      </c>
      <c r="F581" s="10">
        <v>42036</v>
      </c>
      <c r="G581" s="10">
        <v>44593</v>
      </c>
      <c r="H581" s="11">
        <v>8</v>
      </c>
      <c r="I581" s="20" t="s">
        <v>238</v>
      </c>
      <c r="J581" s="11" t="s">
        <v>240</v>
      </c>
      <c r="K581" s="11" t="s">
        <v>4263</v>
      </c>
      <c r="L581" s="11">
        <v>2</v>
      </c>
    </row>
    <row r="582" spans="1:12">
      <c r="A582" s="11" t="s">
        <v>1019</v>
      </c>
      <c r="D582" s="11" t="s">
        <v>239</v>
      </c>
      <c r="E582" s="19" t="s">
        <v>1248</v>
      </c>
      <c r="F582" s="10">
        <v>42036</v>
      </c>
      <c r="G582" s="10">
        <v>44593</v>
      </c>
      <c r="H582" s="11">
        <v>8</v>
      </c>
      <c r="I582" s="20" t="s">
        <v>238</v>
      </c>
      <c r="J582" s="11" t="s">
        <v>240</v>
      </c>
      <c r="K582" s="11" t="s">
        <v>4263</v>
      </c>
      <c r="L582" s="11">
        <v>2</v>
      </c>
    </row>
    <row r="583" spans="1:12">
      <c r="A583" s="11" t="s">
        <v>1020</v>
      </c>
      <c r="D583" s="11" t="s">
        <v>239</v>
      </c>
      <c r="E583" s="19" t="s">
        <v>1249</v>
      </c>
      <c r="F583" s="10">
        <v>42036</v>
      </c>
      <c r="G583" s="10">
        <v>44593</v>
      </c>
      <c r="H583" s="11">
        <v>8</v>
      </c>
      <c r="I583" s="20" t="s">
        <v>238</v>
      </c>
      <c r="J583" s="11" t="s">
        <v>240</v>
      </c>
      <c r="K583" s="11" t="s">
        <v>4263</v>
      </c>
      <c r="L583" s="11">
        <v>2</v>
      </c>
    </row>
    <row r="584" spans="1:12">
      <c r="A584" s="11" t="s">
        <v>1021</v>
      </c>
      <c r="D584" s="11" t="s">
        <v>239</v>
      </c>
      <c r="E584" s="19" t="s">
        <v>1250</v>
      </c>
      <c r="F584" s="10">
        <v>42036</v>
      </c>
      <c r="G584" s="10">
        <v>44593</v>
      </c>
      <c r="H584" s="11">
        <v>8</v>
      </c>
      <c r="I584" s="20" t="s">
        <v>238</v>
      </c>
      <c r="J584" s="11" t="s">
        <v>240</v>
      </c>
      <c r="K584" s="11" t="s">
        <v>4263</v>
      </c>
      <c r="L584" s="11">
        <v>2</v>
      </c>
    </row>
    <row r="585" spans="1:12">
      <c r="A585" s="11" t="s">
        <v>1022</v>
      </c>
      <c r="D585" s="11" t="s">
        <v>239</v>
      </c>
      <c r="E585" s="19" t="s">
        <v>1251</v>
      </c>
      <c r="F585" s="10">
        <v>42036</v>
      </c>
      <c r="G585" s="10">
        <v>44593</v>
      </c>
      <c r="H585" s="11">
        <v>8</v>
      </c>
      <c r="I585" s="20" t="s">
        <v>238</v>
      </c>
      <c r="J585" s="11" t="s">
        <v>240</v>
      </c>
      <c r="K585" s="11" t="s">
        <v>4263</v>
      </c>
      <c r="L585" s="11">
        <v>2</v>
      </c>
    </row>
    <row r="586" spans="1:12">
      <c r="A586" s="11" t="s">
        <v>1023</v>
      </c>
      <c r="D586" s="11" t="s">
        <v>239</v>
      </c>
      <c r="E586" s="19" t="s">
        <v>1252</v>
      </c>
      <c r="F586" s="10">
        <v>42036</v>
      </c>
      <c r="G586" s="10">
        <v>44593</v>
      </c>
      <c r="H586" s="11">
        <v>8</v>
      </c>
      <c r="I586" s="20" t="s">
        <v>238</v>
      </c>
      <c r="J586" s="11" t="s">
        <v>240</v>
      </c>
      <c r="K586" s="11" t="s">
        <v>4263</v>
      </c>
      <c r="L586" s="11">
        <v>2</v>
      </c>
    </row>
    <row r="587" spans="1:12">
      <c r="A587" s="11" t="s">
        <v>1024</v>
      </c>
      <c r="D587" s="11" t="s">
        <v>239</v>
      </c>
      <c r="E587" s="19" t="s">
        <v>1253</v>
      </c>
      <c r="F587" s="10">
        <v>42036</v>
      </c>
      <c r="G587" s="10">
        <v>44593</v>
      </c>
      <c r="H587" s="11">
        <v>8</v>
      </c>
      <c r="I587" s="20" t="s">
        <v>238</v>
      </c>
      <c r="J587" s="11" t="s">
        <v>240</v>
      </c>
      <c r="K587" s="11" t="s">
        <v>4263</v>
      </c>
      <c r="L587" s="11">
        <v>2</v>
      </c>
    </row>
    <row r="588" spans="1:12">
      <c r="A588" s="11" t="s">
        <v>1025</v>
      </c>
      <c r="D588" s="11" t="s">
        <v>239</v>
      </c>
      <c r="E588" s="19" t="s">
        <v>1254</v>
      </c>
      <c r="F588" s="10">
        <v>42036</v>
      </c>
      <c r="G588" s="10">
        <v>44593</v>
      </c>
      <c r="H588" s="11">
        <v>8</v>
      </c>
      <c r="I588" s="20" t="s">
        <v>238</v>
      </c>
      <c r="J588" s="11" t="s">
        <v>240</v>
      </c>
      <c r="K588" s="11" t="s">
        <v>4263</v>
      </c>
      <c r="L588" s="11">
        <v>2</v>
      </c>
    </row>
    <row r="589" spans="1:12">
      <c r="A589" s="11" t="s">
        <v>1026</v>
      </c>
      <c r="D589" s="11" t="s">
        <v>239</v>
      </c>
      <c r="E589" s="19" t="s">
        <v>1255</v>
      </c>
      <c r="F589" s="10">
        <v>42036</v>
      </c>
      <c r="G589" s="10">
        <v>44593</v>
      </c>
      <c r="H589" s="11">
        <v>8</v>
      </c>
      <c r="I589" s="20" t="s">
        <v>238</v>
      </c>
      <c r="J589" s="11" t="s">
        <v>240</v>
      </c>
      <c r="K589" s="11" t="s">
        <v>4263</v>
      </c>
      <c r="L589" s="11">
        <v>2</v>
      </c>
    </row>
    <row r="590" spans="1:12">
      <c r="A590" s="11" t="s">
        <v>1027</v>
      </c>
      <c r="D590" s="11" t="s">
        <v>239</v>
      </c>
      <c r="E590" s="19" t="s">
        <v>1256</v>
      </c>
      <c r="F590" s="10">
        <v>42036</v>
      </c>
      <c r="G590" s="10">
        <v>44593</v>
      </c>
      <c r="H590" s="11">
        <v>8</v>
      </c>
      <c r="I590" s="20" t="s">
        <v>238</v>
      </c>
      <c r="J590" s="11" t="s">
        <v>240</v>
      </c>
      <c r="K590" s="11" t="s">
        <v>4263</v>
      </c>
      <c r="L590" s="11">
        <v>2</v>
      </c>
    </row>
    <row r="591" spans="1:12">
      <c r="A591" s="11" t="s">
        <v>1028</v>
      </c>
      <c r="D591" s="11" t="s">
        <v>239</v>
      </c>
      <c r="E591" s="19" t="s">
        <v>1257</v>
      </c>
      <c r="F591" s="10">
        <v>42036</v>
      </c>
      <c r="G591" s="10">
        <v>44593</v>
      </c>
      <c r="H591" s="11">
        <v>8</v>
      </c>
      <c r="I591" s="20" t="s">
        <v>238</v>
      </c>
      <c r="J591" s="11" t="s">
        <v>240</v>
      </c>
      <c r="K591" s="11" t="s">
        <v>4263</v>
      </c>
      <c r="L591" s="11">
        <v>2</v>
      </c>
    </row>
    <row r="592" spans="1:12">
      <c r="A592" s="11" t="s">
        <v>1029</v>
      </c>
      <c r="D592" s="11" t="s">
        <v>239</v>
      </c>
      <c r="E592" s="19" t="s">
        <v>1258</v>
      </c>
      <c r="F592" s="10">
        <v>42036</v>
      </c>
      <c r="G592" s="10">
        <v>44593</v>
      </c>
      <c r="H592" s="11">
        <v>8</v>
      </c>
      <c r="I592" s="20" t="s">
        <v>238</v>
      </c>
      <c r="J592" s="11" t="s">
        <v>240</v>
      </c>
      <c r="K592" s="11" t="s">
        <v>4263</v>
      </c>
      <c r="L592" s="11">
        <v>2</v>
      </c>
    </row>
    <row r="593" spans="1:12">
      <c r="A593" s="11" t="s">
        <v>1030</v>
      </c>
      <c r="D593" s="11" t="s">
        <v>239</v>
      </c>
      <c r="E593" s="19" t="s">
        <v>1259</v>
      </c>
      <c r="F593" s="10">
        <v>42036</v>
      </c>
      <c r="G593" s="10">
        <v>44593</v>
      </c>
      <c r="H593" s="11">
        <v>8</v>
      </c>
      <c r="I593" s="20" t="s">
        <v>238</v>
      </c>
      <c r="J593" s="11" t="s">
        <v>240</v>
      </c>
      <c r="K593" s="11" t="s">
        <v>4263</v>
      </c>
      <c r="L593" s="11">
        <v>2</v>
      </c>
    </row>
    <row r="594" spans="1:12">
      <c r="A594" s="11" t="s">
        <v>1031</v>
      </c>
      <c r="D594" s="11" t="s">
        <v>239</v>
      </c>
      <c r="E594" s="19" t="s">
        <v>1260</v>
      </c>
      <c r="F594" s="10">
        <v>42036</v>
      </c>
      <c r="G594" s="10">
        <v>44593</v>
      </c>
      <c r="H594" s="11">
        <v>8</v>
      </c>
      <c r="I594" s="20" t="s">
        <v>238</v>
      </c>
      <c r="J594" s="11" t="s">
        <v>240</v>
      </c>
      <c r="K594" s="11" t="s">
        <v>4263</v>
      </c>
      <c r="L594" s="11">
        <v>2</v>
      </c>
    </row>
    <row r="595" spans="1:12">
      <c r="A595" s="11" t="s">
        <v>1032</v>
      </c>
      <c r="D595" s="11" t="s">
        <v>239</v>
      </c>
      <c r="E595" s="19" t="s">
        <v>1261</v>
      </c>
      <c r="F595" s="10">
        <v>42036</v>
      </c>
      <c r="G595" s="10">
        <v>44593</v>
      </c>
      <c r="H595" s="11">
        <v>8</v>
      </c>
      <c r="I595" s="20" t="s">
        <v>238</v>
      </c>
      <c r="J595" s="11" t="s">
        <v>240</v>
      </c>
      <c r="K595" s="11" t="s">
        <v>4263</v>
      </c>
      <c r="L595" s="11">
        <v>2</v>
      </c>
    </row>
    <row r="596" spans="1:12">
      <c r="A596" s="11" t="s">
        <v>1033</v>
      </c>
      <c r="D596" s="11" t="s">
        <v>239</v>
      </c>
      <c r="E596" s="19" t="s">
        <v>1262</v>
      </c>
      <c r="F596" s="10">
        <v>42036</v>
      </c>
      <c r="G596" s="10">
        <v>44593</v>
      </c>
      <c r="H596" s="11">
        <v>8</v>
      </c>
      <c r="I596" s="20" t="s">
        <v>238</v>
      </c>
      <c r="J596" s="11" t="s">
        <v>240</v>
      </c>
      <c r="K596" s="11" t="s">
        <v>4263</v>
      </c>
      <c r="L596" s="11">
        <v>2</v>
      </c>
    </row>
    <row r="597" spans="1:12">
      <c r="A597" s="11" t="s">
        <v>1034</v>
      </c>
      <c r="D597" s="11" t="s">
        <v>239</v>
      </c>
      <c r="E597" s="19" t="s">
        <v>1263</v>
      </c>
      <c r="F597" s="10">
        <v>42036</v>
      </c>
      <c r="G597" s="10">
        <v>44593</v>
      </c>
      <c r="H597" s="11">
        <v>8</v>
      </c>
      <c r="I597" s="20" t="s">
        <v>238</v>
      </c>
      <c r="J597" s="11" t="s">
        <v>240</v>
      </c>
      <c r="K597" s="11" t="s">
        <v>4263</v>
      </c>
      <c r="L597" s="11">
        <v>2</v>
      </c>
    </row>
    <row r="598" spans="1:12">
      <c r="A598" s="11" t="s">
        <v>1035</v>
      </c>
      <c r="D598" s="11" t="s">
        <v>239</v>
      </c>
      <c r="E598" s="19" t="s">
        <v>1264</v>
      </c>
      <c r="F598" s="10">
        <v>42036</v>
      </c>
      <c r="G598" s="10">
        <v>44593</v>
      </c>
      <c r="H598" s="11">
        <v>8</v>
      </c>
      <c r="I598" s="20" t="s">
        <v>238</v>
      </c>
      <c r="J598" s="11" t="s">
        <v>240</v>
      </c>
      <c r="K598" s="11" t="s">
        <v>4263</v>
      </c>
      <c r="L598" s="11">
        <v>2</v>
      </c>
    </row>
    <row r="599" spans="1:12">
      <c r="A599" s="11" t="s">
        <v>1036</v>
      </c>
      <c r="D599" s="11" t="s">
        <v>239</v>
      </c>
      <c r="E599" s="19" t="s">
        <v>1265</v>
      </c>
      <c r="F599" s="10">
        <v>42036</v>
      </c>
      <c r="G599" s="10">
        <v>44593</v>
      </c>
      <c r="H599" s="11">
        <v>8</v>
      </c>
      <c r="I599" s="20" t="s">
        <v>238</v>
      </c>
      <c r="J599" s="11" t="s">
        <v>240</v>
      </c>
      <c r="K599" s="11" t="s">
        <v>4263</v>
      </c>
      <c r="L599" s="11">
        <v>2</v>
      </c>
    </row>
    <row r="600" spans="1:12">
      <c r="A600" s="11" t="s">
        <v>1037</v>
      </c>
      <c r="D600" s="11" t="s">
        <v>239</v>
      </c>
      <c r="E600" s="19" t="s">
        <v>1266</v>
      </c>
      <c r="F600" s="10">
        <v>42036</v>
      </c>
      <c r="G600" s="10">
        <v>44593</v>
      </c>
      <c r="H600" s="11">
        <v>8</v>
      </c>
      <c r="I600" s="20" t="s">
        <v>238</v>
      </c>
      <c r="J600" s="11" t="s">
        <v>240</v>
      </c>
      <c r="K600" s="11" t="s">
        <v>4263</v>
      </c>
      <c r="L600" s="11">
        <v>2</v>
      </c>
    </row>
    <row r="601" spans="1:12">
      <c r="A601" s="11" t="s">
        <v>1038</v>
      </c>
      <c r="D601" s="11" t="s">
        <v>239</v>
      </c>
      <c r="E601" s="19" t="s">
        <v>1267</v>
      </c>
      <c r="F601" s="10">
        <v>42036</v>
      </c>
      <c r="G601" s="10">
        <v>44593</v>
      </c>
      <c r="H601" s="11">
        <v>8</v>
      </c>
      <c r="I601" s="20" t="s">
        <v>238</v>
      </c>
      <c r="J601" s="11" t="s">
        <v>240</v>
      </c>
      <c r="K601" s="11" t="s">
        <v>4263</v>
      </c>
      <c r="L601" s="11">
        <v>2</v>
      </c>
    </row>
    <row r="602" spans="1:12">
      <c r="A602" s="11" t="s">
        <v>1039</v>
      </c>
      <c r="D602" s="11" t="s">
        <v>239</v>
      </c>
      <c r="E602" s="19" t="s">
        <v>1268</v>
      </c>
      <c r="F602" s="10">
        <v>42036</v>
      </c>
      <c r="G602" s="10">
        <v>44593</v>
      </c>
      <c r="H602" s="11">
        <v>8</v>
      </c>
      <c r="I602" s="20" t="s">
        <v>238</v>
      </c>
      <c r="J602" s="11" t="s">
        <v>240</v>
      </c>
      <c r="K602" s="11" t="s">
        <v>4263</v>
      </c>
      <c r="L602" s="11">
        <v>2</v>
      </c>
    </row>
    <row r="603" spans="1:12">
      <c r="A603" s="11" t="s">
        <v>1040</v>
      </c>
      <c r="D603" s="11" t="s">
        <v>239</v>
      </c>
      <c r="E603" s="19" t="s">
        <v>1269</v>
      </c>
      <c r="F603" s="10">
        <v>42036</v>
      </c>
      <c r="G603" s="10">
        <v>44593</v>
      </c>
      <c r="H603" s="11">
        <v>8</v>
      </c>
      <c r="I603" s="20" t="s">
        <v>238</v>
      </c>
      <c r="J603" s="11" t="s">
        <v>240</v>
      </c>
      <c r="K603" s="11" t="s">
        <v>4263</v>
      </c>
      <c r="L603" s="11">
        <v>2</v>
      </c>
    </row>
    <row r="604" spans="1:12">
      <c r="A604" s="11" t="s">
        <v>1041</v>
      </c>
      <c r="D604" s="11" t="s">
        <v>239</v>
      </c>
      <c r="E604" s="19" t="s">
        <v>1270</v>
      </c>
      <c r="F604" s="10">
        <v>42036</v>
      </c>
      <c r="G604" s="10">
        <v>44593</v>
      </c>
      <c r="H604" s="11">
        <v>8</v>
      </c>
      <c r="I604" s="20" t="s">
        <v>238</v>
      </c>
      <c r="J604" s="11" t="s">
        <v>240</v>
      </c>
      <c r="K604" s="11" t="s">
        <v>4263</v>
      </c>
      <c r="L604" s="11">
        <v>2</v>
      </c>
    </row>
    <row r="605" spans="1:12">
      <c r="A605" s="11" t="s">
        <v>1042</v>
      </c>
      <c r="D605" s="11" t="s">
        <v>239</v>
      </c>
      <c r="E605" s="19" t="s">
        <v>1271</v>
      </c>
      <c r="F605" s="10">
        <v>42036</v>
      </c>
      <c r="G605" s="10">
        <v>44593</v>
      </c>
      <c r="H605" s="11">
        <v>8</v>
      </c>
      <c r="I605" s="20" t="s">
        <v>238</v>
      </c>
      <c r="J605" s="11" t="s">
        <v>240</v>
      </c>
      <c r="K605" s="11" t="s">
        <v>4263</v>
      </c>
      <c r="L605" s="11">
        <v>2</v>
      </c>
    </row>
    <row r="606" spans="1:12">
      <c r="A606" s="11" t="s">
        <v>1043</v>
      </c>
      <c r="D606" s="11" t="s">
        <v>239</v>
      </c>
      <c r="E606" s="19" t="s">
        <v>1272</v>
      </c>
      <c r="F606" s="10">
        <v>42036</v>
      </c>
      <c r="G606" s="10">
        <v>44593</v>
      </c>
      <c r="H606" s="11">
        <v>8</v>
      </c>
      <c r="I606" s="20" t="s">
        <v>238</v>
      </c>
      <c r="J606" s="11" t="s">
        <v>240</v>
      </c>
      <c r="K606" s="11" t="s">
        <v>4263</v>
      </c>
      <c r="L606" s="11">
        <v>2</v>
      </c>
    </row>
    <row r="607" spans="1:12">
      <c r="A607" s="11" t="s">
        <v>1044</v>
      </c>
      <c r="D607" s="11" t="s">
        <v>239</v>
      </c>
      <c r="E607" s="19" t="s">
        <v>1273</v>
      </c>
      <c r="F607" s="10">
        <v>42036</v>
      </c>
      <c r="G607" s="10">
        <v>44593</v>
      </c>
      <c r="H607" s="11">
        <v>8</v>
      </c>
      <c r="I607" s="20" t="s">
        <v>238</v>
      </c>
      <c r="J607" s="11" t="s">
        <v>240</v>
      </c>
      <c r="K607" s="11" t="s">
        <v>4263</v>
      </c>
      <c r="L607" s="11">
        <v>2</v>
      </c>
    </row>
    <row r="608" spans="1:12">
      <c r="A608" s="11" t="s">
        <v>1045</v>
      </c>
      <c r="D608" s="11" t="s">
        <v>239</v>
      </c>
      <c r="E608" s="19" t="s">
        <v>1274</v>
      </c>
      <c r="F608" s="10">
        <v>42036</v>
      </c>
      <c r="G608" s="10">
        <v>44593</v>
      </c>
      <c r="H608" s="11">
        <v>8</v>
      </c>
      <c r="I608" s="20" t="s">
        <v>238</v>
      </c>
      <c r="J608" s="11" t="s">
        <v>240</v>
      </c>
      <c r="K608" s="11" t="s">
        <v>4263</v>
      </c>
      <c r="L608" s="11">
        <v>2</v>
      </c>
    </row>
    <row r="609" spans="1:12">
      <c r="A609" s="11" t="s">
        <v>1046</v>
      </c>
      <c r="D609" s="11" t="s">
        <v>239</v>
      </c>
      <c r="E609" s="19" t="s">
        <v>1275</v>
      </c>
      <c r="F609" s="10">
        <v>42036</v>
      </c>
      <c r="G609" s="10">
        <v>44593</v>
      </c>
      <c r="H609" s="11">
        <v>8</v>
      </c>
      <c r="I609" s="20" t="s">
        <v>238</v>
      </c>
      <c r="J609" s="11" t="s">
        <v>240</v>
      </c>
      <c r="K609" s="11" t="s">
        <v>4263</v>
      </c>
      <c r="L609" s="11">
        <v>2</v>
      </c>
    </row>
    <row r="610" spans="1:12">
      <c r="A610" s="11" t="s">
        <v>1047</v>
      </c>
      <c r="D610" s="11" t="s">
        <v>239</v>
      </c>
      <c r="E610" s="19" t="s">
        <v>1276</v>
      </c>
      <c r="F610" s="10">
        <v>42036</v>
      </c>
      <c r="G610" s="10">
        <v>44593</v>
      </c>
      <c r="H610" s="11">
        <v>8</v>
      </c>
      <c r="I610" s="20" t="s">
        <v>238</v>
      </c>
      <c r="J610" s="11" t="s">
        <v>240</v>
      </c>
      <c r="K610" s="11" t="s">
        <v>4263</v>
      </c>
      <c r="L610" s="11">
        <v>2</v>
      </c>
    </row>
    <row r="611" spans="1:12">
      <c r="A611" s="11" t="s">
        <v>1048</v>
      </c>
      <c r="D611" s="11" t="s">
        <v>239</v>
      </c>
      <c r="E611" s="19" t="s">
        <v>1277</v>
      </c>
      <c r="F611" s="10">
        <v>42036</v>
      </c>
      <c r="G611" s="10">
        <v>44593</v>
      </c>
      <c r="H611" s="11">
        <v>8</v>
      </c>
      <c r="I611" s="20" t="s">
        <v>238</v>
      </c>
      <c r="J611" s="11" t="s">
        <v>240</v>
      </c>
      <c r="K611" s="11" t="s">
        <v>4263</v>
      </c>
      <c r="L611" s="11">
        <v>2</v>
      </c>
    </row>
    <row r="612" spans="1:12">
      <c r="A612" s="11" t="s">
        <v>1049</v>
      </c>
      <c r="D612" s="11" t="s">
        <v>239</v>
      </c>
      <c r="E612" s="19" t="s">
        <v>1278</v>
      </c>
      <c r="F612" s="10">
        <v>42036</v>
      </c>
      <c r="G612" s="10">
        <v>44593</v>
      </c>
      <c r="H612" s="11">
        <v>8</v>
      </c>
      <c r="I612" s="20" t="s">
        <v>238</v>
      </c>
      <c r="J612" s="11" t="s">
        <v>240</v>
      </c>
      <c r="K612" s="11" t="s">
        <v>4263</v>
      </c>
      <c r="L612" s="11">
        <v>2</v>
      </c>
    </row>
    <row r="613" spans="1:12">
      <c r="A613" s="11" t="s">
        <v>1050</v>
      </c>
      <c r="D613" s="11" t="s">
        <v>239</v>
      </c>
      <c r="E613" s="19" t="s">
        <v>1279</v>
      </c>
      <c r="F613" s="10">
        <v>42036</v>
      </c>
      <c r="G613" s="10">
        <v>44593</v>
      </c>
      <c r="H613" s="11">
        <v>8</v>
      </c>
      <c r="I613" s="20" t="s">
        <v>238</v>
      </c>
      <c r="J613" s="11" t="s">
        <v>240</v>
      </c>
      <c r="K613" s="11" t="s">
        <v>4263</v>
      </c>
      <c r="L613" s="11">
        <v>2</v>
      </c>
    </row>
    <row r="614" spans="1:12">
      <c r="A614" s="11" t="s">
        <v>1051</v>
      </c>
      <c r="D614" s="11" t="s">
        <v>239</v>
      </c>
      <c r="E614" s="19" t="s">
        <v>1280</v>
      </c>
      <c r="F614" s="10">
        <v>42036</v>
      </c>
      <c r="G614" s="10">
        <v>44593</v>
      </c>
      <c r="H614" s="11">
        <v>8</v>
      </c>
      <c r="I614" s="20" t="s">
        <v>238</v>
      </c>
      <c r="J614" s="11" t="s">
        <v>240</v>
      </c>
      <c r="K614" s="11" t="s">
        <v>4263</v>
      </c>
      <c r="L614" s="11">
        <v>2</v>
      </c>
    </row>
    <row r="615" spans="1:12">
      <c r="A615" s="11" t="s">
        <v>1052</v>
      </c>
      <c r="D615" s="11" t="s">
        <v>239</v>
      </c>
      <c r="E615" s="19" t="s">
        <v>1281</v>
      </c>
      <c r="F615" s="10">
        <v>42036</v>
      </c>
      <c r="G615" s="10">
        <v>44593</v>
      </c>
      <c r="H615" s="11">
        <v>8</v>
      </c>
      <c r="I615" s="20" t="s">
        <v>238</v>
      </c>
      <c r="J615" s="11" t="s">
        <v>240</v>
      </c>
      <c r="K615" s="11" t="s">
        <v>4263</v>
      </c>
      <c r="L615" s="11">
        <v>2</v>
      </c>
    </row>
    <row r="616" spans="1:12">
      <c r="A616" s="11" t="s">
        <v>1053</v>
      </c>
      <c r="D616" s="11" t="s">
        <v>239</v>
      </c>
      <c r="E616" s="19" t="s">
        <v>1282</v>
      </c>
      <c r="F616" s="10">
        <v>42036</v>
      </c>
      <c r="G616" s="10">
        <v>44593</v>
      </c>
      <c r="H616" s="11">
        <v>8</v>
      </c>
      <c r="I616" s="20" t="s">
        <v>238</v>
      </c>
      <c r="J616" s="11" t="s">
        <v>240</v>
      </c>
      <c r="K616" s="11" t="s">
        <v>4263</v>
      </c>
      <c r="L616" s="11">
        <v>2</v>
      </c>
    </row>
    <row r="617" spans="1:12">
      <c r="A617" s="11" t="s">
        <v>1054</v>
      </c>
      <c r="D617" s="11" t="s">
        <v>239</v>
      </c>
      <c r="E617" s="19" t="s">
        <v>1283</v>
      </c>
      <c r="F617" s="10">
        <v>42036</v>
      </c>
      <c r="G617" s="10">
        <v>44593</v>
      </c>
      <c r="H617" s="11">
        <v>8</v>
      </c>
      <c r="I617" s="20" t="s">
        <v>238</v>
      </c>
      <c r="J617" s="11" t="s">
        <v>240</v>
      </c>
      <c r="K617" s="11" t="s">
        <v>4263</v>
      </c>
      <c r="L617" s="11">
        <v>2</v>
      </c>
    </row>
    <row r="618" spans="1:12">
      <c r="A618" s="11" t="s">
        <v>1055</v>
      </c>
      <c r="D618" s="11" t="s">
        <v>239</v>
      </c>
      <c r="E618" s="19" t="s">
        <v>1284</v>
      </c>
      <c r="F618" s="10">
        <v>42036</v>
      </c>
      <c r="G618" s="10">
        <v>44593</v>
      </c>
      <c r="H618" s="11">
        <v>8</v>
      </c>
      <c r="I618" s="20" t="s">
        <v>238</v>
      </c>
      <c r="J618" s="11" t="s">
        <v>240</v>
      </c>
      <c r="K618" s="11" t="s">
        <v>4263</v>
      </c>
      <c r="L618" s="11">
        <v>2</v>
      </c>
    </row>
    <row r="619" spans="1:12">
      <c r="A619" s="11" t="s">
        <v>1056</v>
      </c>
      <c r="D619" s="11" t="s">
        <v>239</v>
      </c>
      <c r="E619" s="19" t="s">
        <v>1285</v>
      </c>
      <c r="F619" s="10">
        <v>42036</v>
      </c>
      <c r="G619" s="10">
        <v>44593</v>
      </c>
      <c r="H619" s="11">
        <v>8</v>
      </c>
      <c r="I619" s="20" t="s">
        <v>238</v>
      </c>
      <c r="J619" s="11" t="s">
        <v>240</v>
      </c>
      <c r="K619" s="11" t="s">
        <v>4263</v>
      </c>
      <c r="L619" s="11">
        <v>2</v>
      </c>
    </row>
    <row r="620" spans="1:12">
      <c r="A620" s="11" t="s">
        <v>1057</v>
      </c>
      <c r="D620" s="11" t="s">
        <v>239</v>
      </c>
      <c r="E620" s="19" t="s">
        <v>1286</v>
      </c>
      <c r="F620" s="10">
        <v>42036</v>
      </c>
      <c r="G620" s="10">
        <v>44593</v>
      </c>
      <c r="H620" s="11">
        <v>8</v>
      </c>
      <c r="I620" s="20" t="s">
        <v>238</v>
      </c>
      <c r="J620" s="11" t="s">
        <v>240</v>
      </c>
      <c r="K620" s="11" t="s">
        <v>4263</v>
      </c>
      <c r="L620" s="11">
        <v>2</v>
      </c>
    </row>
    <row r="621" spans="1:12">
      <c r="A621" s="11" t="s">
        <v>1058</v>
      </c>
      <c r="D621" s="11" t="s">
        <v>239</v>
      </c>
      <c r="E621" s="19" t="s">
        <v>1287</v>
      </c>
      <c r="F621" s="10">
        <v>42036</v>
      </c>
      <c r="G621" s="10">
        <v>44593</v>
      </c>
      <c r="H621" s="11">
        <v>8</v>
      </c>
      <c r="I621" s="20" t="s">
        <v>238</v>
      </c>
      <c r="J621" s="11" t="s">
        <v>240</v>
      </c>
      <c r="K621" s="11" t="s">
        <v>4263</v>
      </c>
      <c r="L621" s="11">
        <v>2</v>
      </c>
    </row>
    <row r="622" spans="1:12">
      <c r="A622" s="11" t="s">
        <v>1059</v>
      </c>
      <c r="D622" s="11" t="s">
        <v>239</v>
      </c>
      <c r="E622" s="19" t="s">
        <v>1288</v>
      </c>
      <c r="F622" s="10">
        <v>42036</v>
      </c>
      <c r="G622" s="10">
        <v>44593</v>
      </c>
      <c r="H622" s="11">
        <v>8</v>
      </c>
      <c r="I622" s="20" t="s">
        <v>238</v>
      </c>
      <c r="J622" s="11" t="s">
        <v>240</v>
      </c>
      <c r="K622" s="11" t="s">
        <v>4263</v>
      </c>
      <c r="L622" s="11">
        <v>2</v>
      </c>
    </row>
    <row r="623" spans="1:12">
      <c r="A623" s="11" t="s">
        <v>1060</v>
      </c>
      <c r="D623" s="11" t="s">
        <v>239</v>
      </c>
      <c r="E623" s="19" t="s">
        <v>1289</v>
      </c>
      <c r="F623" s="10">
        <v>42036</v>
      </c>
      <c r="G623" s="10">
        <v>44593</v>
      </c>
      <c r="H623" s="11">
        <v>8</v>
      </c>
      <c r="I623" s="20" t="s">
        <v>238</v>
      </c>
      <c r="J623" s="11" t="s">
        <v>240</v>
      </c>
      <c r="K623" s="11" t="s">
        <v>4263</v>
      </c>
      <c r="L623" s="11">
        <v>2</v>
      </c>
    </row>
    <row r="624" spans="1:12">
      <c r="A624" s="11" t="s">
        <v>1061</v>
      </c>
      <c r="D624" s="11" t="s">
        <v>239</v>
      </c>
      <c r="E624" s="19" t="s">
        <v>1290</v>
      </c>
      <c r="F624" s="10">
        <v>42036</v>
      </c>
      <c r="G624" s="10">
        <v>44593</v>
      </c>
      <c r="H624" s="11">
        <v>8</v>
      </c>
      <c r="I624" s="20" t="s">
        <v>238</v>
      </c>
      <c r="J624" s="11" t="s">
        <v>240</v>
      </c>
      <c r="K624" s="11" t="s">
        <v>4263</v>
      </c>
      <c r="L624" s="11">
        <v>2</v>
      </c>
    </row>
    <row r="625" spans="1:12">
      <c r="A625" s="11" t="s">
        <v>1062</v>
      </c>
      <c r="D625" s="11" t="s">
        <v>239</v>
      </c>
      <c r="E625" s="19" t="s">
        <v>1291</v>
      </c>
      <c r="F625" s="10">
        <v>42036</v>
      </c>
      <c r="G625" s="10">
        <v>44593</v>
      </c>
      <c r="H625" s="11">
        <v>8</v>
      </c>
      <c r="I625" s="20" t="s">
        <v>238</v>
      </c>
      <c r="J625" s="11" t="s">
        <v>240</v>
      </c>
      <c r="K625" s="11" t="s">
        <v>4263</v>
      </c>
      <c r="L625" s="11">
        <v>2</v>
      </c>
    </row>
    <row r="626" spans="1:12">
      <c r="A626" s="11" t="s">
        <v>1063</v>
      </c>
      <c r="D626" s="11" t="s">
        <v>239</v>
      </c>
      <c r="E626" s="19" t="s">
        <v>1292</v>
      </c>
      <c r="F626" s="10">
        <v>42036</v>
      </c>
      <c r="G626" s="10">
        <v>44593</v>
      </c>
      <c r="H626" s="11">
        <v>8</v>
      </c>
      <c r="I626" s="20" t="s">
        <v>238</v>
      </c>
      <c r="J626" s="11" t="s">
        <v>240</v>
      </c>
      <c r="K626" s="11" t="s">
        <v>4263</v>
      </c>
      <c r="L626" s="11">
        <v>2</v>
      </c>
    </row>
    <row r="627" spans="1:12">
      <c r="A627" s="11" t="s">
        <v>1064</v>
      </c>
      <c r="D627" s="11" t="s">
        <v>239</v>
      </c>
      <c r="E627" s="19" t="s">
        <v>1293</v>
      </c>
      <c r="F627" s="10">
        <v>42036</v>
      </c>
      <c r="G627" s="10">
        <v>44593</v>
      </c>
      <c r="H627" s="11">
        <v>8</v>
      </c>
      <c r="I627" s="20" t="s">
        <v>238</v>
      </c>
      <c r="J627" s="11" t="s">
        <v>240</v>
      </c>
      <c r="K627" s="11" t="s">
        <v>4263</v>
      </c>
      <c r="L627" s="11">
        <v>2</v>
      </c>
    </row>
    <row r="628" spans="1:12">
      <c r="A628" s="11" t="s">
        <v>1065</v>
      </c>
      <c r="D628" s="11" t="s">
        <v>239</v>
      </c>
      <c r="E628" s="19" t="s">
        <v>1294</v>
      </c>
      <c r="F628" s="10">
        <v>42036</v>
      </c>
      <c r="G628" s="10">
        <v>44593</v>
      </c>
      <c r="H628" s="11">
        <v>8</v>
      </c>
      <c r="I628" s="20" t="s">
        <v>238</v>
      </c>
      <c r="J628" s="11" t="s">
        <v>240</v>
      </c>
      <c r="K628" s="11" t="s">
        <v>4263</v>
      </c>
      <c r="L628" s="11">
        <v>2</v>
      </c>
    </row>
    <row r="629" spans="1:12">
      <c r="A629" s="11" t="s">
        <v>1066</v>
      </c>
      <c r="D629" s="11" t="s">
        <v>239</v>
      </c>
      <c r="E629" s="19" t="s">
        <v>1295</v>
      </c>
      <c r="F629" s="10">
        <v>42036</v>
      </c>
      <c r="G629" s="10">
        <v>44593</v>
      </c>
      <c r="H629" s="11">
        <v>8</v>
      </c>
      <c r="I629" s="20" t="s">
        <v>238</v>
      </c>
      <c r="J629" s="11" t="s">
        <v>240</v>
      </c>
      <c r="K629" s="11" t="s">
        <v>4263</v>
      </c>
      <c r="L629" s="11">
        <v>2</v>
      </c>
    </row>
    <row r="630" spans="1:12">
      <c r="A630" s="11" t="s">
        <v>1067</v>
      </c>
      <c r="D630" s="11" t="s">
        <v>239</v>
      </c>
      <c r="E630" s="19" t="s">
        <v>1296</v>
      </c>
      <c r="F630" s="10">
        <v>42036</v>
      </c>
      <c r="G630" s="10">
        <v>44593</v>
      </c>
      <c r="H630" s="11">
        <v>8</v>
      </c>
      <c r="I630" s="20" t="s">
        <v>238</v>
      </c>
      <c r="J630" s="11" t="s">
        <v>240</v>
      </c>
      <c r="K630" s="11" t="s">
        <v>4263</v>
      </c>
      <c r="L630" s="11">
        <v>2</v>
      </c>
    </row>
    <row r="631" spans="1:12">
      <c r="A631" s="11" t="s">
        <v>1068</v>
      </c>
      <c r="D631" s="11" t="s">
        <v>239</v>
      </c>
      <c r="E631" s="19" t="s">
        <v>1297</v>
      </c>
      <c r="F631" s="10">
        <v>42036</v>
      </c>
      <c r="G631" s="10">
        <v>44593</v>
      </c>
      <c r="H631" s="11">
        <v>8</v>
      </c>
      <c r="I631" s="20" t="s">
        <v>238</v>
      </c>
      <c r="J631" s="11" t="s">
        <v>240</v>
      </c>
      <c r="K631" s="11" t="s">
        <v>4263</v>
      </c>
      <c r="L631" s="11">
        <v>2</v>
      </c>
    </row>
    <row r="632" spans="1:12">
      <c r="A632" s="11" t="s">
        <v>1069</v>
      </c>
      <c r="D632" s="11" t="s">
        <v>239</v>
      </c>
      <c r="E632" s="19" t="s">
        <v>1298</v>
      </c>
      <c r="F632" s="10">
        <v>42036</v>
      </c>
      <c r="G632" s="10">
        <v>44593</v>
      </c>
      <c r="H632" s="11">
        <v>8</v>
      </c>
      <c r="I632" s="20" t="s">
        <v>238</v>
      </c>
      <c r="J632" s="11" t="s">
        <v>240</v>
      </c>
      <c r="K632" s="11" t="s">
        <v>4263</v>
      </c>
      <c r="L632" s="11">
        <v>2</v>
      </c>
    </row>
    <row r="633" spans="1:12">
      <c r="A633" s="11" t="s">
        <v>1070</v>
      </c>
      <c r="D633" s="11" t="s">
        <v>239</v>
      </c>
      <c r="E633" s="19" t="s">
        <v>1299</v>
      </c>
      <c r="F633" s="10">
        <v>42036</v>
      </c>
      <c r="G633" s="10">
        <v>44593</v>
      </c>
      <c r="H633" s="11">
        <v>8</v>
      </c>
      <c r="I633" s="20" t="s">
        <v>238</v>
      </c>
      <c r="J633" s="11" t="s">
        <v>240</v>
      </c>
      <c r="K633" s="11" t="s">
        <v>4263</v>
      </c>
      <c r="L633" s="11">
        <v>2</v>
      </c>
    </row>
    <row r="634" spans="1:12">
      <c r="A634" s="11" t="s">
        <v>1071</v>
      </c>
      <c r="D634" s="11" t="s">
        <v>239</v>
      </c>
      <c r="E634" s="19" t="s">
        <v>1300</v>
      </c>
      <c r="F634" s="10">
        <v>42036</v>
      </c>
      <c r="G634" s="10">
        <v>44593</v>
      </c>
      <c r="H634" s="11">
        <v>8</v>
      </c>
      <c r="I634" s="20" t="s">
        <v>238</v>
      </c>
      <c r="J634" s="11" t="s">
        <v>240</v>
      </c>
      <c r="K634" s="11" t="s">
        <v>4263</v>
      </c>
      <c r="L634" s="11">
        <v>2</v>
      </c>
    </row>
    <row r="635" spans="1:12">
      <c r="A635" s="11" t="s">
        <v>1072</v>
      </c>
      <c r="D635" s="11" t="s">
        <v>239</v>
      </c>
      <c r="E635" s="19" t="s">
        <v>1301</v>
      </c>
      <c r="F635" s="10">
        <v>42036</v>
      </c>
      <c r="G635" s="10">
        <v>44593</v>
      </c>
      <c r="H635" s="11">
        <v>8</v>
      </c>
      <c r="I635" s="20" t="s">
        <v>238</v>
      </c>
      <c r="J635" s="11" t="s">
        <v>240</v>
      </c>
      <c r="K635" s="11" t="s">
        <v>4263</v>
      </c>
      <c r="L635" s="11">
        <v>2</v>
      </c>
    </row>
    <row r="636" spans="1:12">
      <c r="A636" s="11" t="s">
        <v>1013</v>
      </c>
      <c r="D636" s="11" t="s">
        <v>239</v>
      </c>
      <c r="E636" s="19" t="s">
        <v>1302</v>
      </c>
      <c r="F636" s="10">
        <v>42036</v>
      </c>
      <c r="G636" s="10">
        <v>44593</v>
      </c>
      <c r="H636" s="11">
        <v>8</v>
      </c>
      <c r="I636" s="20" t="s">
        <v>238</v>
      </c>
      <c r="J636" s="11" t="s">
        <v>240</v>
      </c>
      <c r="K636" s="11" t="s">
        <v>4263</v>
      </c>
      <c r="L636" s="11">
        <v>2</v>
      </c>
    </row>
    <row r="637" spans="1:12">
      <c r="A637" s="11" t="s">
        <v>1014</v>
      </c>
      <c r="D637" s="11" t="s">
        <v>239</v>
      </c>
      <c r="E637" s="19" t="s">
        <v>1303</v>
      </c>
      <c r="F637" s="10">
        <v>42036</v>
      </c>
      <c r="G637" s="10">
        <v>44593</v>
      </c>
      <c r="H637" s="11">
        <v>8</v>
      </c>
      <c r="I637" s="20" t="s">
        <v>238</v>
      </c>
      <c r="J637" s="11" t="s">
        <v>240</v>
      </c>
      <c r="K637" s="11" t="s">
        <v>4263</v>
      </c>
      <c r="L637" s="11">
        <v>2</v>
      </c>
    </row>
    <row r="638" spans="1:12">
      <c r="A638" s="11" t="s">
        <v>1015</v>
      </c>
      <c r="D638" s="11" t="s">
        <v>239</v>
      </c>
      <c r="E638" s="19" t="s">
        <v>1304</v>
      </c>
      <c r="F638" s="10">
        <v>42036</v>
      </c>
      <c r="G638" s="10">
        <v>44593</v>
      </c>
      <c r="H638" s="11">
        <v>8</v>
      </c>
      <c r="I638" s="20" t="s">
        <v>238</v>
      </c>
      <c r="J638" s="11" t="s">
        <v>240</v>
      </c>
      <c r="K638" s="11" t="s">
        <v>4263</v>
      </c>
      <c r="L638" s="11">
        <v>2</v>
      </c>
    </row>
    <row r="639" spans="1:12">
      <c r="A639" s="11" t="s">
        <v>1016</v>
      </c>
      <c r="D639" s="11" t="s">
        <v>239</v>
      </c>
      <c r="E639" s="19" t="s">
        <v>1305</v>
      </c>
      <c r="F639" s="10">
        <v>42036</v>
      </c>
      <c r="G639" s="10">
        <v>44593</v>
      </c>
      <c r="H639" s="11">
        <v>8</v>
      </c>
      <c r="I639" s="20" t="s">
        <v>238</v>
      </c>
      <c r="J639" s="11" t="s">
        <v>240</v>
      </c>
      <c r="K639" s="11" t="s">
        <v>4263</v>
      </c>
      <c r="L639" s="11">
        <v>2</v>
      </c>
    </row>
    <row r="640" spans="1:12">
      <c r="A640" s="11" t="s">
        <v>1017</v>
      </c>
      <c r="D640" s="11" t="s">
        <v>239</v>
      </c>
      <c r="E640" s="19" t="s">
        <v>1306</v>
      </c>
      <c r="F640" s="10">
        <v>42036</v>
      </c>
      <c r="G640" s="10">
        <v>44593</v>
      </c>
      <c r="H640" s="11">
        <v>8</v>
      </c>
      <c r="I640" s="20" t="s">
        <v>238</v>
      </c>
      <c r="J640" s="11" t="s">
        <v>240</v>
      </c>
      <c r="K640" s="11" t="s">
        <v>4263</v>
      </c>
      <c r="L640" s="11">
        <v>2</v>
      </c>
    </row>
    <row r="641" spans="1:12">
      <c r="A641" s="11" t="s">
        <v>1018</v>
      </c>
      <c r="D641" s="11" t="s">
        <v>239</v>
      </c>
      <c r="E641" s="19" t="s">
        <v>1307</v>
      </c>
      <c r="F641" s="10">
        <v>42036</v>
      </c>
      <c r="G641" s="10">
        <v>44593</v>
      </c>
      <c r="H641" s="11">
        <v>8</v>
      </c>
      <c r="I641" s="20" t="s">
        <v>238</v>
      </c>
      <c r="J641" s="11" t="s">
        <v>240</v>
      </c>
      <c r="K641" s="11" t="s">
        <v>4263</v>
      </c>
      <c r="L641" s="11">
        <v>2</v>
      </c>
    </row>
    <row r="642" spans="1:12">
      <c r="A642" s="11" t="s">
        <v>1019</v>
      </c>
      <c r="D642" s="11" t="s">
        <v>239</v>
      </c>
      <c r="E642" s="19" t="s">
        <v>1308</v>
      </c>
      <c r="F642" s="10">
        <v>42036</v>
      </c>
      <c r="G642" s="10">
        <v>44593</v>
      </c>
      <c r="H642" s="11">
        <v>8</v>
      </c>
      <c r="I642" s="20" t="s">
        <v>238</v>
      </c>
      <c r="J642" s="11" t="s">
        <v>240</v>
      </c>
      <c r="K642" s="11" t="s">
        <v>4263</v>
      </c>
      <c r="L642" s="11">
        <v>2</v>
      </c>
    </row>
    <row r="643" spans="1:12">
      <c r="A643" s="11" t="s">
        <v>1020</v>
      </c>
      <c r="D643" s="11" t="s">
        <v>239</v>
      </c>
      <c r="E643" s="19" t="s">
        <v>1309</v>
      </c>
      <c r="F643" s="10">
        <v>42036</v>
      </c>
      <c r="G643" s="10">
        <v>44593</v>
      </c>
      <c r="H643" s="11">
        <v>8</v>
      </c>
      <c r="I643" s="20" t="s">
        <v>238</v>
      </c>
      <c r="J643" s="11" t="s">
        <v>240</v>
      </c>
      <c r="K643" s="11" t="s">
        <v>4263</v>
      </c>
      <c r="L643" s="11">
        <v>2</v>
      </c>
    </row>
    <row r="644" spans="1:12">
      <c r="A644" s="11" t="s">
        <v>1021</v>
      </c>
      <c r="D644" s="11" t="s">
        <v>239</v>
      </c>
      <c r="E644" s="19" t="s">
        <v>1310</v>
      </c>
      <c r="F644" s="10">
        <v>42036</v>
      </c>
      <c r="G644" s="10">
        <v>44593</v>
      </c>
      <c r="H644" s="11">
        <v>8</v>
      </c>
      <c r="I644" s="20" t="s">
        <v>238</v>
      </c>
      <c r="J644" s="11" t="s">
        <v>240</v>
      </c>
      <c r="K644" s="11" t="s">
        <v>4263</v>
      </c>
      <c r="L644" s="11">
        <v>2</v>
      </c>
    </row>
    <row r="645" spans="1:12">
      <c r="A645" s="11" t="s">
        <v>1073</v>
      </c>
      <c r="D645" s="11" t="s">
        <v>239</v>
      </c>
      <c r="E645" s="19" t="s">
        <v>1311</v>
      </c>
      <c r="F645" s="10">
        <v>42036</v>
      </c>
      <c r="G645" s="10">
        <v>44593</v>
      </c>
      <c r="H645" s="11">
        <v>8</v>
      </c>
      <c r="I645" s="20" t="s">
        <v>238</v>
      </c>
      <c r="J645" s="11" t="s">
        <v>240</v>
      </c>
      <c r="K645" s="11" t="s">
        <v>4263</v>
      </c>
      <c r="L645" s="11">
        <v>2</v>
      </c>
    </row>
    <row r="646" spans="1:12">
      <c r="A646" s="11" t="s">
        <v>1074</v>
      </c>
      <c r="D646" s="11" t="s">
        <v>239</v>
      </c>
      <c r="E646" s="19" t="s">
        <v>1312</v>
      </c>
      <c r="F646" s="10">
        <v>42036</v>
      </c>
      <c r="G646" s="10">
        <v>44593</v>
      </c>
      <c r="H646" s="11">
        <v>8</v>
      </c>
      <c r="I646" s="20" t="s">
        <v>238</v>
      </c>
      <c r="J646" s="11" t="s">
        <v>240</v>
      </c>
      <c r="K646" s="11" t="s">
        <v>4263</v>
      </c>
      <c r="L646" s="11">
        <v>2</v>
      </c>
    </row>
    <row r="647" spans="1:12">
      <c r="A647" s="11" t="s">
        <v>1075</v>
      </c>
      <c r="D647" s="11" t="s">
        <v>239</v>
      </c>
      <c r="E647" s="19" t="s">
        <v>1313</v>
      </c>
      <c r="F647" s="10">
        <v>42036</v>
      </c>
      <c r="G647" s="10">
        <v>44593</v>
      </c>
      <c r="H647" s="11">
        <v>8</v>
      </c>
      <c r="I647" s="20" t="s">
        <v>238</v>
      </c>
      <c r="J647" s="11" t="s">
        <v>240</v>
      </c>
      <c r="K647" s="11" t="s">
        <v>4263</v>
      </c>
      <c r="L647" s="11">
        <v>2</v>
      </c>
    </row>
    <row r="648" spans="1:12">
      <c r="A648" s="11" t="s">
        <v>1025</v>
      </c>
      <c r="D648" s="11" t="s">
        <v>239</v>
      </c>
      <c r="E648" s="19" t="s">
        <v>1314</v>
      </c>
      <c r="F648" s="10">
        <v>42036</v>
      </c>
      <c r="G648" s="10">
        <v>44593</v>
      </c>
      <c r="H648" s="11">
        <v>8</v>
      </c>
      <c r="I648" s="20" t="s">
        <v>238</v>
      </c>
      <c r="J648" s="11" t="s">
        <v>240</v>
      </c>
      <c r="K648" s="11" t="s">
        <v>4263</v>
      </c>
      <c r="L648" s="11">
        <v>2</v>
      </c>
    </row>
    <row r="649" spans="1:12">
      <c r="A649" s="11" t="s">
        <v>1026</v>
      </c>
      <c r="D649" s="11" t="s">
        <v>239</v>
      </c>
      <c r="E649" s="19" t="s">
        <v>1315</v>
      </c>
      <c r="F649" s="10">
        <v>42036</v>
      </c>
      <c r="G649" s="10">
        <v>44593</v>
      </c>
      <c r="H649" s="11">
        <v>8</v>
      </c>
      <c r="I649" s="20" t="s">
        <v>238</v>
      </c>
      <c r="J649" s="11" t="s">
        <v>240</v>
      </c>
      <c r="K649" s="11" t="s">
        <v>4263</v>
      </c>
      <c r="L649" s="11">
        <v>2</v>
      </c>
    </row>
    <row r="650" spans="1:12">
      <c r="A650" s="11" t="s">
        <v>1027</v>
      </c>
      <c r="D650" s="11" t="s">
        <v>239</v>
      </c>
      <c r="E650" s="19" t="s">
        <v>1316</v>
      </c>
      <c r="F650" s="10">
        <v>42036</v>
      </c>
      <c r="G650" s="10">
        <v>44593</v>
      </c>
      <c r="H650" s="11">
        <v>8</v>
      </c>
      <c r="I650" s="20" t="s">
        <v>238</v>
      </c>
      <c r="J650" s="11" t="s">
        <v>240</v>
      </c>
      <c r="K650" s="11" t="s">
        <v>4263</v>
      </c>
      <c r="L650" s="11">
        <v>2</v>
      </c>
    </row>
    <row r="651" spans="1:12">
      <c r="A651" s="11" t="s">
        <v>1028</v>
      </c>
      <c r="D651" s="11" t="s">
        <v>239</v>
      </c>
      <c r="E651" s="19" t="s">
        <v>1317</v>
      </c>
      <c r="F651" s="10">
        <v>42036</v>
      </c>
      <c r="G651" s="10">
        <v>44593</v>
      </c>
      <c r="H651" s="11">
        <v>8</v>
      </c>
      <c r="I651" s="20" t="s">
        <v>238</v>
      </c>
      <c r="J651" s="11" t="s">
        <v>240</v>
      </c>
      <c r="K651" s="11" t="s">
        <v>4263</v>
      </c>
      <c r="L651" s="11">
        <v>2</v>
      </c>
    </row>
    <row r="652" spans="1:12">
      <c r="A652" s="11" t="s">
        <v>1029</v>
      </c>
      <c r="D652" s="11" t="s">
        <v>239</v>
      </c>
      <c r="E652" s="19" t="s">
        <v>1318</v>
      </c>
      <c r="F652" s="10">
        <v>42036</v>
      </c>
      <c r="G652" s="10">
        <v>44593</v>
      </c>
      <c r="H652" s="11">
        <v>8</v>
      </c>
      <c r="I652" s="20" t="s">
        <v>238</v>
      </c>
      <c r="J652" s="11" t="s">
        <v>240</v>
      </c>
      <c r="K652" s="11" t="s">
        <v>4263</v>
      </c>
      <c r="L652" s="11">
        <v>2</v>
      </c>
    </row>
    <row r="653" spans="1:12">
      <c r="A653" s="11" t="s">
        <v>1030</v>
      </c>
      <c r="D653" s="11" t="s">
        <v>239</v>
      </c>
      <c r="E653" s="19" t="s">
        <v>1319</v>
      </c>
      <c r="F653" s="10">
        <v>42036</v>
      </c>
      <c r="G653" s="10">
        <v>44593</v>
      </c>
      <c r="H653" s="11">
        <v>8</v>
      </c>
      <c r="I653" s="20" t="s">
        <v>238</v>
      </c>
      <c r="J653" s="11" t="s">
        <v>240</v>
      </c>
      <c r="K653" s="11" t="s">
        <v>4263</v>
      </c>
      <c r="L653" s="11">
        <v>2</v>
      </c>
    </row>
    <row r="654" spans="1:12">
      <c r="A654" s="11" t="s">
        <v>1031</v>
      </c>
      <c r="D654" s="11" t="s">
        <v>239</v>
      </c>
      <c r="E654" s="19" t="s">
        <v>1320</v>
      </c>
      <c r="F654" s="10">
        <v>42036</v>
      </c>
      <c r="G654" s="10">
        <v>44593</v>
      </c>
      <c r="H654" s="11">
        <v>8</v>
      </c>
      <c r="I654" s="20" t="s">
        <v>238</v>
      </c>
      <c r="J654" s="11" t="s">
        <v>240</v>
      </c>
      <c r="K654" s="11" t="s">
        <v>4263</v>
      </c>
      <c r="L654" s="11">
        <v>2</v>
      </c>
    </row>
    <row r="655" spans="1:12">
      <c r="A655" s="11" t="s">
        <v>1032</v>
      </c>
      <c r="D655" s="11" t="s">
        <v>239</v>
      </c>
      <c r="E655" s="19" t="s">
        <v>1321</v>
      </c>
      <c r="F655" s="10">
        <v>42036</v>
      </c>
      <c r="G655" s="10">
        <v>44593</v>
      </c>
      <c r="H655" s="11">
        <v>8</v>
      </c>
      <c r="I655" s="20" t="s">
        <v>238</v>
      </c>
      <c r="J655" s="11" t="s">
        <v>240</v>
      </c>
      <c r="K655" s="11" t="s">
        <v>4263</v>
      </c>
      <c r="L655" s="11">
        <v>2</v>
      </c>
    </row>
    <row r="656" spans="1:12">
      <c r="A656" s="11" t="s">
        <v>1033</v>
      </c>
      <c r="D656" s="11" t="s">
        <v>239</v>
      </c>
      <c r="E656" s="19" t="s">
        <v>1322</v>
      </c>
      <c r="F656" s="10">
        <v>42036</v>
      </c>
      <c r="G656" s="10">
        <v>44593</v>
      </c>
      <c r="H656" s="11">
        <v>8</v>
      </c>
      <c r="I656" s="20" t="s">
        <v>238</v>
      </c>
      <c r="J656" s="11" t="s">
        <v>240</v>
      </c>
      <c r="K656" s="11" t="s">
        <v>4263</v>
      </c>
      <c r="L656" s="11">
        <v>2</v>
      </c>
    </row>
    <row r="657" spans="1:12">
      <c r="A657" s="11" t="s">
        <v>1034</v>
      </c>
      <c r="D657" s="11" t="s">
        <v>239</v>
      </c>
      <c r="E657" s="19" t="s">
        <v>1323</v>
      </c>
      <c r="F657" s="10">
        <v>42036</v>
      </c>
      <c r="G657" s="10">
        <v>44593</v>
      </c>
      <c r="H657" s="11">
        <v>8</v>
      </c>
      <c r="I657" s="20" t="s">
        <v>238</v>
      </c>
      <c r="J657" s="11" t="s">
        <v>240</v>
      </c>
      <c r="K657" s="11" t="s">
        <v>4263</v>
      </c>
      <c r="L657" s="11">
        <v>2</v>
      </c>
    </row>
    <row r="658" spans="1:12">
      <c r="A658" s="11" t="s">
        <v>1035</v>
      </c>
      <c r="D658" s="11" t="s">
        <v>239</v>
      </c>
      <c r="E658" s="19" t="s">
        <v>1324</v>
      </c>
      <c r="F658" s="10">
        <v>42036</v>
      </c>
      <c r="G658" s="10">
        <v>44593</v>
      </c>
      <c r="H658" s="11">
        <v>8</v>
      </c>
      <c r="I658" s="20" t="s">
        <v>238</v>
      </c>
      <c r="J658" s="11" t="s">
        <v>240</v>
      </c>
      <c r="K658" s="11" t="s">
        <v>4263</v>
      </c>
      <c r="L658" s="11">
        <v>2</v>
      </c>
    </row>
    <row r="659" spans="1:12">
      <c r="A659" s="11" t="s">
        <v>1036</v>
      </c>
      <c r="D659" s="11" t="s">
        <v>239</v>
      </c>
      <c r="E659" s="19" t="s">
        <v>1325</v>
      </c>
      <c r="F659" s="10">
        <v>42036</v>
      </c>
      <c r="G659" s="10">
        <v>44593</v>
      </c>
      <c r="H659" s="11">
        <v>8</v>
      </c>
      <c r="I659" s="20" t="s">
        <v>238</v>
      </c>
      <c r="J659" s="11" t="s">
        <v>240</v>
      </c>
      <c r="K659" s="11" t="s">
        <v>4263</v>
      </c>
      <c r="L659" s="11">
        <v>2</v>
      </c>
    </row>
    <row r="660" spans="1:12">
      <c r="A660" s="11" t="s">
        <v>1076</v>
      </c>
      <c r="D660" s="11" t="s">
        <v>239</v>
      </c>
      <c r="E660" s="19" t="s">
        <v>1326</v>
      </c>
      <c r="F660" s="10">
        <v>42036</v>
      </c>
      <c r="G660" s="10">
        <v>44593</v>
      </c>
      <c r="H660" s="11">
        <v>8</v>
      </c>
      <c r="I660" s="20" t="s">
        <v>238</v>
      </c>
      <c r="J660" s="11" t="s">
        <v>240</v>
      </c>
      <c r="K660" s="11" t="s">
        <v>4263</v>
      </c>
      <c r="L660" s="11">
        <v>2</v>
      </c>
    </row>
    <row r="661" spans="1:12">
      <c r="A661" s="11" t="s">
        <v>1077</v>
      </c>
      <c r="D661" s="11" t="s">
        <v>239</v>
      </c>
      <c r="E661" s="19" t="s">
        <v>1327</v>
      </c>
      <c r="F661" s="10">
        <v>42036</v>
      </c>
      <c r="G661" s="10">
        <v>44593</v>
      </c>
      <c r="H661" s="11">
        <v>8</v>
      </c>
      <c r="I661" s="20" t="s">
        <v>238</v>
      </c>
      <c r="J661" s="11" t="s">
        <v>240</v>
      </c>
      <c r="K661" s="11" t="s">
        <v>4263</v>
      </c>
      <c r="L661" s="11">
        <v>2</v>
      </c>
    </row>
    <row r="662" spans="1:12">
      <c r="A662" s="11" t="s">
        <v>1078</v>
      </c>
      <c r="D662" s="11" t="s">
        <v>239</v>
      </c>
      <c r="E662" s="19" t="s">
        <v>1328</v>
      </c>
      <c r="F662" s="10">
        <v>42036</v>
      </c>
      <c r="G662" s="10">
        <v>44593</v>
      </c>
      <c r="H662" s="11">
        <v>8</v>
      </c>
      <c r="I662" s="20" t="s">
        <v>238</v>
      </c>
      <c r="J662" s="11" t="s">
        <v>240</v>
      </c>
      <c r="K662" s="11" t="s">
        <v>4263</v>
      </c>
      <c r="L662" s="11">
        <v>2</v>
      </c>
    </row>
    <row r="663" spans="1:12">
      <c r="A663" s="11" t="s">
        <v>1079</v>
      </c>
      <c r="D663" s="11" t="s">
        <v>239</v>
      </c>
      <c r="E663" s="19" t="s">
        <v>1329</v>
      </c>
      <c r="F663" s="10">
        <v>42036</v>
      </c>
      <c r="G663" s="10">
        <v>44593</v>
      </c>
      <c r="H663" s="11">
        <v>8</v>
      </c>
      <c r="I663" s="20" t="s">
        <v>238</v>
      </c>
      <c r="J663" s="11" t="s">
        <v>240</v>
      </c>
      <c r="K663" s="11" t="s">
        <v>4263</v>
      </c>
      <c r="L663" s="11">
        <v>2</v>
      </c>
    </row>
    <row r="664" spans="1:12">
      <c r="A664" s="11" t="s">
        <v>1080</v>
      </c>
      <c r="D664" s="11" t="s">
        <v>239</v>
      </c>
      <c r="E664" s="19" t="s">
        <v>1330</v>
      </c>
      <c r="F664" s="10">
        <v>42036</v>
      </c>
      <c r="G664" s="10">
        <v>44593</v>
      </c>
      <c r="H664" s="11">
        <v>8</v>
      </c>
      <c r="I664" s="20" t="s">
        <v>238</v>
      </c>
      <c r="J664" s="11" t="s">
        <v>240</v>
      </c>
      <c r="K664" s="11" t="s">
        <v>4263</v>
      </c>
      <c r="L664" s="11">
        <v>2</v>
      </c>
    </row>
    <row r="665" spans="1:12">
      <c r="A665" s="11" t="s">
        <v>1081</v>
      </c>
      <c r="D665" s="11" t="s">
        <v>239</v>
      </c>
      <c r="E665" s="19" t="s">
        <v>1331</v>
      </c>
      <c r="F665" s="10">
        <v>42036</v>
      </c>
      <c r="G665" s="10">
        <v>44593</v>
      </c>
      <c r="H665" s="11">
        <v>8</v>
      </c>
      <c r="I665" s="20" t="s">
        <v>238</v>
      </c>
      <c r="J665" s="11" t="s">
        <v>240</v>
      </c>
      <c r="K665" s="11" t="s">
        <v>4263</v>
      </c>
      <c r="L665" s="11">
        <v>2</v>
      </c>
    </row>
    <row r="666" spans="1:12">
      <c r="A666" s="11" t="s">
        <v>1082</v>
      </c>
      <c r="D666" s="11" t="s">
        <v>239</v>
      </c>
      <c r="E666" s="19" t="s">
        <v>1332</v>
      </c>
      <c r="F666" s="10">
        <v>42036</v>
      </c>
      <c r="G666" s="10">
        <v>44593</v>
      </c>
      <c r="H666" s="11">
        <v>8</v>
      </c>
      <c r="I666" s="20" t="s">
        <v>238</v>
      </c>
      <c r="J666" s="11" t="s">
        <v>240</v>
      </c>
      <c r="K666" s="11" t="s">
        <v>4263</v>
      </c>
      <c r="L666" s="11">
        <v>2</v>
      </c>
    </row>
    <row r="667" spans="1:12">
      <c r="A667" s="11" t="s">
        <v>1083</v>
      </c>
      <c r="D667" s="11" t="s">
        <v>239</v>
      </c>
      <c r="E667" s="19" t="s">
        <v>1333</v>
      </c>
      <c r="F667" s="10">
        <v>42036</v>
      </c>
      <c r="G667" s="10">
        <v>44593</v>
      </c>
      <c r="H667" s="11">
        <v>8</v>
      </c>
      <c r="I667" s="20" t="s">
        <v>238</v>
      </c>
      <c r="J667" s="11" t="s">
        <v>240</v>
      </c>
      <c r="K667" s="11" t="s">
        <v>4263</v>
      </c>
      <c r="L667" s="11">
        <v>2</v>
      </c>
    </row>
    <row r="668" spans="1:12">
      <c r="A668" s="11" t="s">
        <v>1084</v>
      </c>
      <c r="D668" s="11" t="s">
        <v>239</v>
      </c>
      <c r="E668" s="19" t="s">
        <v>1334</v>
      </c>
      <c r="F668" s="10">
        <v>42036</v>
      </c>
      <c r="G668" s="10">
        <v>44593</v>
      </c>
      <c r="H668" s="11">
        <v>8</v>
      </c>
      <c r="I668" s="20" t="s">
        <v>238</v>
      </c>
      <c r="J668" s="11" t="s">
        <v>240</v>
      </c>
      <c r="K668" s="11" t="s">
        <v>4263</v>
      </c>
      <c r="L668" s="11">
        <v>2</v>
      </c>
    </row>
    <row r="669" spans="1:12">
      <c r="A669" s="11" t="s">
        <v>1085</v>
      </c>
      <c r="D669" s="11" t="s">
        <v>239</v>
      </c>
      <c r="E669" s="19" t="s">
        <v>1335</v>
      </c>
      <c r="F669" s="10">
        <v>42036</v>
      </c>
      <c r="G669" s="10">
        <v>44593</v>
      </c>
      <c r="H669" s="11">
        <v>8</v>
      </c>
      <c r="I669" s="20" t="s">
        <v>238</v>
      </c>
      <c r="J669" s="11" t="s">
        <v>240</v>
      </c>
      <c r="K669" s="11" t="s">
        <v>4263</v>
      </c>
      <c r="L669" s="11">
        <v>2</v>
      </c>
    </row>
    <row r="670" spans="1:12">
      <c r="A670" s="11" t="s">
        <v>1086</v>
      </c>
      <c r="D670" s="11" t="s">
        <v>239</v>
      </c>
      <c r="E670" s="19" t="s">
        <v>1336</v>
      </c>
      <c r="F670" s="10">
        <v>42036</v>
      </c>
      <c r="G670" s="10">
        <v>44593</v>
      </c>
      <c r="H670" s="11">
        <v>8</v>
      </c>
      <c r="I670" s="20" t="s">
        <v>238</v>
      </c>
      <c r="J670" s="11" t="s">
        <v>240</v>
      </c>
      <c r="K670" s="11" t="s">
        <v>4263</v>
      </c>
      <c r="L670" s="11">
        <v>2</v>
      </c>
    </row>
    <row r="671" spans="1:12">
      <c r="A671" s="11" t="s">
        <v>1087</v>
      </c>
      <c r="D671" s="11" t="s">
        <v>239</v>
      </c>
      <c r="E671" s="19" t="s">
        <v>1337</v>
      </c>
      <c r="F671" s="10">
        <v>42036</v>
      </c>
      <c r="G671" s="10">
        <v>44593</v>
      </c>
      <c r="H671" s="11">
        <v>8</v>
      </c>
      <c r="I671" s="20" t="s">
        <v>238</v>
      </c>
      <c r="J671" s="11" t="s">
        <v>240</v>
      </c>
      <c r="K671" s="11" t="s">
        <v>4263</v>
      </c>
      <c r="L671" s="11">
        <v>2</v>
      </c>
    </row>
    <row r="672" spans="1:12">
      <c r="A672" s="11" t="s">
        <v>1088</v>
      </c>
      <c r="D672" s="11" t="s">
        <v>239</v>
      </c>
      <c r="E672" s="19" t="s">
        <v>1338</v>
      </c>
      <c r="F672" s="10">
        <v>42036</v>
      </c>
      <c r="G672" s="10">
        <v>44593</v>
      </c>
      <c r="H672" s="11">
        <v>8</v>
      </c>
      <c r="I672" s="20" t="s">
        <v>238</v>
      </c>
      <c r="J672" s="11" t="s">
        <v>240</v>
      </c>
      <c r="K672" s="11" t="s">
        <v>4263</v>
      </c>
      <c r="L672" s="11">
        <v>2</v>
      </c>
    </row>
    <row r="673" spans="1:12">
      <c r="A673" s="11" t="s">
        <v>1089</v>
      </c>
      <c r="D673" s="11" t="s">
        <v>239</v>
      </c>
      <c r="E673" s="19" t="s">
        <v>1339</v>
      </c>
      <c r="F673" s="10">
        <v>42036</v>
      </c>
      <c r="G673" s="10">
        <v>44593</v>
      </c>
      <c r="H673" s="11">
        <v>8</v>
      </c>
      <c r="I673" s="20" t="s">
        <v>238</v>
      </c>
      <c r="J673" s="11" t="s">
        <v>240</v>
      </c>
      <c r="K673" s="11" t="s">
        <v>4263</v>
      </c>
      <c r="L673" s="11">
        <v>2</v>
      </c>
    </row>
    <row r="674" spans="1:12">
      <c r="A674" s="11" t="s">
        <v>1090</v>
      </c>
      <c r="D674" s="11" t="s">
        <v>239</v>
      </c>
      <c r="E674" s="19" t="s">
        <v>1340</v>
      </c>
      <c r="F674" s="10">
        <v>42036</v>
      </c>
      <c r="G674" s="10">
        <v>44593</v>
      </c>
      <c r="H674" s="11">
        <v>8</v>
      </c>
      <c r="I674" s="20" t="s">
        <v>238</v>
      </c>
      <c r="J674" s="11" t="s">
        <v>240</v>
      </c>
      <c r="K674" s="11" t="s">
        <v>4263</v>
      </c>
      <c r="L674" s="11">
        <v>2</v>
      </c>
    </row>
    <row r="675" spans="1:12">
      <c r="A675" s="11" t="s">
        <v>1091</v>
      </c>
      <c r="D675" s="11" t="s">
        <v>239</v>
      </c>
      <c r="E675" s="19" t="s">
        <v>1341</v>
      </c>
      <c r="F675" s="10">
        <v>42036</v>
      </c>
      <c r="G675" s="10">
        <v>44593</v>
      </c>
      <c r="H675" s="11">
        <v>8</v>
      </c>
      <c r="I675" s="20" t="s">
        <v>238</v>
      </c>
      <c r="J675" s="11" t="s">
        <v>240</v>
      </c>
      <c r="K675" s="11" t="s">
        <v>4263</v>
      </c>
      <c r="L675" s="11">
        <v>2</v>
      </c>
    </row>
    <row r="676" spans="1:12">
      <c r="A676" s="11" t="s">
        <v>1092</v>
      </c>
      <c r="D676" s="11" t="s">
        <v>239</v>
      </c>
      <c r="E676" s="19" t="s">
        <v>1342</v>
      </c>
      <c r="F676" s="10">
        <v>42036</v>
      </c>
      <c r="G676" s="10">
        <v>44593</v>
      </c>
      <c r="H676" s="11">
        <v>8</v>
      </c>
      <c r="I676" s="20" t="s">
        <v>238</v>
      </c>
      <c r="J676" s="11" t="s">
        <v>240</v>
      </c>
      <c r="K676" s="11" t="s">
        <v>4263</v>
      </c>
      <c r="L676" s="11">
        <v>2</v>
      </c>
    </row>
    <row r="677" spans="1:12">
      <c r="A677" s="11" t="s">
        <v>1093</v>
      </c>
      <c r="D677" s="11" t="s">
        <v>239</v>
      </c>
      <c r="E677" s="19" t="s">
        <v>1343</v>
      </c>
      <c r="F677" s="10">
        <v>42036</v>
      </c>
      <c r="G677" s="10">
        <v>44593</v>
      </c>
      <c r="H677" s="11">
        <v>8</v>
      </c>
      <c r="I677" s="20" t="s">
        <v>238</v>
      </c>
      <c r="J677" s="11" t="s">
        <v>240</v>
      </c>
      <c r="K677" s="11" t="s">
        <v>4263</v>
      </c>
      <c r="L677" s="11">
        <v>2</v>
      </c>
    </row>
    <row r="678" spans="1:12">
      <c r="A678" s="11" t="s">
        <v>1094</v>
      </c>
      <c r="D678" s="11" t="s">
        <v>239</v>
      </c>
      <c r="E678" s="19" t="s">
        <v>1344</v>
      </c>
      <c r="F678" s="10">
        <v>42036</v>
      </c>
      <c r="G678" s="10">
        <v>44593</v>
      </c>
      <c r="H678" s="11">
        <v>8</v>
      </c>
      <c r="I678" s="20" t="s">
        <v>238</v>
      </c>
      <c r="J678" s="11" t="s">
        <v>240</v>
      </c>
      <c r="K678" s="11" t="s">
        <v>4263</v>
      </c>
      <c r="L678" s="11">
        <v>2</v>
      </c>
    </row>
    <row r="679" spans="1:12">
      <c r="A679" s="11" t="s">
        <v>1095</v>
      </c>
      <c r="D679" s="11" t="s">
        <v>239</v>
      </c>
      <c r="E679" s="19" t="s">
        <v>1345</v>
      </c>
      <c r="F679" s="10">
        <v>42036</v>
      </c>
      <c r="G679" s="10">
        <v>44593</v>
      </c>
      <c r="H679" s="11">
        <v>8</v>
      </c>
      <c r="I679" s="20" t="s">
        <v>238</v>
      </c>
      <c r="J679" s="11" t="s">
        <v>240</v>
      </c>
      <c r="K679" s="11" t="s">
        <v>4263</v>
      </c>
      <c r="L679" s="11">
        <v>2</v>
      </c>
    </row>
    <row r="680" spans="1:12">
      <c r="A680" s="11" t="s">
        <v>1096</v>
      </c>
      <c r="D680" s="11" t="s">
        <v>239</v>
      </c>
      <c r="E680" s="19" t="s">
        <v>1346</v>
      </c>
      <c r="F680" s="10">
        <v>42036</v>
      </c>
      <c r="G680" s="10">
        <v>44593</v>
      </c>
      <c r="H680" s="11">
        <v>8</v>
      </c>
      <c r="I680" s="20" t="s">
        <v>238</v>
      </c>
      <c r="J680" s="11" t="s">
        <v>240</v>
      </c>
      <c r="K680" s="11" t="s">
        <v>4263</v>
      </c>
      <c r="L680" s="11">
        <v>2</v>
      </c>
    </row>
    <row r="681" spans="1:12">
      <c r="A681" s="11" t="s">
        <v>1097</v>
      </c>
      <c r="D681" s="11" t="s">
        <v>239</v>
      </c>
      <c r="E681" s="19" t="s">
        <v>1347</v>
      </c>
      <c r="F681" s="10">
        <v>42036</v>
      </c>
      <c r="G681" s="10">
        <v>44593</v>
      </c>
      <c r="H681" s="11">
        <v>8</v>
      </c>
      <c r="I681" s="20" t="s">
        <v>238</v>
      </c>
      <c r="J681" s="11" t="s">
        <v>240</v>
      </c>
      <c r="K681" s="11" t="s">
        <v>4263</v>
      </c>
      <c r="L681" s="11">
        <v>2</v>
      </c>
    </row>
    <row r="682" spans="1:12">
      <c r="A682" s="11" t="s">
        <v>1098</v>
      </c>
      <c r="D682" s="11" t="s">
        <v>239</v>
      </c>
      <c r="E682" s="19" t="s">
        <v>1348</v>
      </c>
      <c r="F682" s="10">
        <v>42036</v>
      </c>
      <c r="G682" s="10">
        <v>44593</v>
      </c>
      <c r="H682" s="11">
        <v>8</v>
      </c>
      <c r="I682" s="20" t="s">
        <v>238</v>
      </c>
      <c r="J682" s="11" t="s">
        <v>240</v>
      </c>
      <c r="K682" s="11" t="s">
        <v>4263</v>
      </c>
      <c r="L682" s="11">
        <v>2</v>
      </c>
    </row>
    <row r="683" spans="1:12">
      <c r="A683" s="11" t="s">
        <v>1099</v>
      </c>
      <c r="D683" s="11" t="s">
        <v>239</v>
      </c>
      <c r="E683" s="19" t="s">
        <v>1349</v>
      </c>
      <c r="F683" s="10">
        <v>42036</v>
      </c>
      <c r="G683" s="10">
        <v>44593</v>
      </c>
      <c r="H683" s="11">
        <v>8</v>
      </c>
      <c r="I683" s="20" t="s">
        <v>238</v>
      </c>
      <c r="J683" s="11" t="s">
        <v>240</v>
      </c>
      <c r="K683" s="11" t="s">
        <v>4263</v>
      </c>
      <c r="L683" s="11">
        <v>2</v>
      </c>
    </row>
    <row r="684" spans="1:12">
      <c r="A684" s="11" t="s">
        <v>1100</v>
      </c>
      <c r="D684" s="11" t="s">
        <v>239</v>
      </c>
      <c r="E684" s="19" t="s">
        <v>1350</v>
      </c>
      <c r="F684" s="10">
        <v>42036</v>
      </c>
      <c r="G684" s="10">
        <v>44593</v>
      </c>
      <c r="H684" s="11">
        <v>8</v>
      </c>
      <c r="I684" s="20" t="s">
        <v>238</v>
      </c>
      <c r="J684" s="11" t="s">
        <v>240</v>
      </c>
      <c r="K684" s="11" t="s">
        <v>4263</v>
      </c>
      <c r="L684" s="11">
        <v>2</v>
      </c>
    </row>
    <row r="685" spans="1:12">
      <c r="A685" s="11" t="s">
        <v>1101</v>
      </c>
      <c r="D685" s="11" t="s">
        <v>239</v>
      </c>
      <c r="E685" s="19" t="s">
        <v>1351</v>
      </c>
      <c r="F685" s="10">
        <v>42036</v>
      </c>
      <c r="G685" s="10">
        <v>44593</v>
      </c>
      <c r="H685" s="11">
        <v>8</v>
      </c>
      <c r="I685" s="20" t="s">
        <v>238</v>
      </c>
      <c r="J685" s="11" t="s">
        <v>240</v>
      </c>
      <c r="K685" s="11" t="s">
        <v>4263</v>
      </c>
      <c r="L685" s="11">
        <v>2</v>
      </c>
    </row>
    <row r="686" spans="1:12">
      <c r="A686" s="11" t="s">
        <v>1102</v>
      </c>
      <c r="D686" s="11" t="s">
        <v>239</v>
      </c>
      <c r="E686" s="19" t="s">
        <v>1352</v>
      </c>
      <c r="F686" s="10">
        <v>42036</v>
      </c>
      <c r="G686" s="10">
        <v>44593</v>
      </c>
      <c r="H686" s="11">
        <v>8</v>
      </c>
      <c r="I686" s="20" t="s">
        <v>238</v>
      </c>
      <c r="J686" s="11" t="s">
        <v>240</v>
      </c>
      <c r="K686" s="11" t="s">
        <v>4263</v>
      </c>
      <c r="L686" s="11">
        <v>2</v>
      </c>
    </row>
    <row r="687" spans="1:12">
      <c r="A687" s="11" t="s">
        <v>1103</v>
      </c>
      <c r="D687" s="11" t="s">
        <v>239</v>
      </c>
      <c r="E687" s="19" t="s">
        <v>1353</v>
      </c>
      <c r="F687" s="10">
        <v>42036</v>
      </c>
      <c r="G687" s="10">
        <v>44593</v>
      </c>
      <c r="H687" s="11">
        <v>8</v>
      </c>
      <c r="I687" s="20" t="s">
        <v>238</v>
      </c>
      <c r="J687" s="11" t="s">
        <v>240</v>
      </c>
      <c r="K687" s="11" t="s">
        <v>4263</v>
      </c>
      <c r="L687" s="11">
        <v>2</v>
      </c>
    </row>
    <row r="688" spans="1:12">
      <c r="A688" s="11" t="s">
        <v>1104</v>
      </c>
      <c r="D688" s="11" t="s">
        <v>239</v>
      </c>
      <c r="E688" s="19" t="s">
        <v>1354</v>
      </c>
      <c r="F688" s="10">
        <v>42036</v>
      </c>
      <c r="G688" s="10">
        <v>44593</v>
      </c>
      <c r="H688" s="11">
        <v>8</v>
      </c>
      <c r="I688" s="20" t="s">
        <v>238</v>
      </c>
      <c r="J688" s="11" t="s">
        <v>240</v>
      </c>
      <c r="K688" s="11" t="s">
        <v>4263</v>
      </c>
      <c r="L688" s="11">
        <v>2</v>
      </c>
    </row>
    <row r="689" spans="1:12">
      <c r="A689" s="11" t="s">
        <v>1105</v>
      </c>
      <c r="D689" s="11" t="s">
        <v>239</v>
      </c>
      <c r="E689" s="19" t="s">
        <v>1355</v>
      </c>
      <c r="F689" s="10">
        <v>42036</v>
      </c>
      <c r="G689" s="10">
        <v>44593</v>
      </c>
      <c r="H689" s="11">
        <v>8</v>
      </c>
      <c r="I689" s="20" t="s">
        <v>238</v>
      </c>
      <c r="J689" s="11" t="s">
        <v>240</v>
      </c>
      <c r="K689" s="11" t="s">
        <v>4263</v>
      </c>
      <c r="L689" s="11">
        <v>2</v>
      </c>
    </row>
    <row r="690" spans="1:12">
      <c r="A690" s="11" t="s">
        <v>1106</v>
      </c>
      <c r="D690" s="11" t="s">
        <v>239</v>
      </c>
      <c r="E690" s="19" t="s">
        <v>1356</v>
      </c>
      <c r="F690" s="10">
        <v>42036</v>
      </c>
      <c r="G690" s="10">
        <v>44593</v>
      </c>
      <c r="H690" s="11">
        <v>8</v>
      </c>
      <c r="I690" s="20" t="s">
        <v>238</v>
      </c>
      <c r="J690" s="11" t="s">
        <v>240</v>
      </c>
      <c r="K690" s="11" t="s">
        <v>4263</v>
      </c>
      <c r="L690" s="11">
        <v>2</v>
      </c>
    </row>
    <row r="691" spans="1:12">
      <c r="A691" s="11" t="s">
        <v>1107</v>
      </c>
      <c r="D691" s="11" t="s">
        <v>239</v>
      </c>
      <c r="E691" s="19" t="s">
        <v>1357</v>
      </c>
      <c r="F691" s="10">
        <v>42036</v>
      </c>
      <c r="G691" s="10">
        <v>44593</v>
      </c>
      <c r="H691" s="11">
        <v>8</v>
      </c>
      <c r="I691" s="20" t="s">
        <v>238</v>
      </c>
      <c r="J691" s="11" t="s">
        <v>240</v>
      </c>
      <c r="K691" s="11" t="s">
        <v>4263</v>
      </c>
      <c r="L691" s="11">
        <v>2</v>
      </c>
    </row>
    <row r="692" spans="1:12">
      <c r="A692" s="11" t="s">
        <v>1108</v>
      </c>
      <c r="D692" s="11" t="s">
        <v>239</v>
      </c>
      <c r="E692" s="19" t="s">
        <v>1358</v>
      </c>
      <c r="F692" s="10">
        <v>42036</v>
      </c>
      <c r="G692" s="10">
        <v>44593</v>
      </c>
      <c r="H692" s="11">
        <v>8</v>
      </c>
      <c r="I692" s="20" t="s">
        <v>238</v>
      </c>
      <c r="J692" s="11" t="s">
        <v>240</v>
      </c>
      <c r="K692" s="11" t="s">
        <v>4263</v>
      </c>
      <c r="L692" s="11">
        <v>2</v>
      </c>
    </row>
    <row r="693" spans="1:12">
      <c r="A693" s="11" t="s">
        <v>1109</v>
      </c>
      <c r="D693" s="11" t="s">
        <v>239</v>
      </c>
      <c r="E693" s="19" t="s">
        <v>1359</v>
      </c>
      <c r="F693" s="10">
        <v>42036</v>
      </c>
      <c r="G693" s="10">
        <v>44593</v>
      </c>
      <c r="H693" s="11">
        <v>8</v>
      </c>
      <c r="I693" s="20" t="s">
        <v>238</v>
      </c>
      <c r="J693" s="11" t="s">
        <v>240</v>
      </c>
      <c r="K693" s="11" t="s">
        <v>4263</v>
      </c>
      <c r="L693" s="11">
        <v>2</v>
      </c>
    </row>
    <row r="694" spans="1:12">
      <c r="A694" s="11" t="s">
        <v>1110</v>
      </c>
      <c r="D694" s="11" t="s">
        <v>239</v>
      </c>
      <c r="E694" s="19" t="s">
        <v>1360</v>
      </c>
      <c r="F694" s="10">
        <v>42036</v>
      </c>
      <c r="G694" s="10">
        <v>44593</v>
      </c>
      <c r="H694" s="11">
        <v>8</v>
      </c>
      <c r="I694" s="20" t="s">
        <v>238</v>
      </c>
      <c r="J694" s="11" t="s">
        <v>240</v>
      </c>
      <c r="K694" s="11" t="s">
        <v>4263</v>
      </c>
      <c r="L694" s="11">
        <v>2</v>
      </c>
    </row>
    <row r="695" spans="1:12">
      <c r="A695" s="11" t="s">
        <v>1111</v>
      </c>
      <c r="D695" s="11" t="s">
        <v>239</v>
      </c>
      <c r="E695" s="19" t="s">
        <v>1361</v>
      </c>
      <c r="F695" s="10">
        <v>42036</v>
      </c>
      <c r="G695" s="10">
        <v>44593</v>
      </c>
      <c r="H695" s="11">
        <v>8</v>
      </c>
      <c r="I695" s="20" t="s">
        <v>238</v>
      </c>
      <c r="J695" s="11" t="s">
        <v>240</v>
      </c>
      <c r="K695" s="11" t="s">
        <v>4263</v>
      </c>
      <c r="L695" s="11">
        <v>2</v>
      </c>
    </row>
    <row r="696" spans="1:12">
      <c r="A696" s="11" t="s">
        <v>1112</v>
      </c>
      <c r="D696" s="11" t="s">
        <v>239</v>
      </c>
      <c r="E696" s="19" t="s">
        <v>1362</v>
      </c>
      <c r="F696" s="10">
        <v>42036</v>
      </c>
      <c r="G696" s="10">
        <v>44593</v>
      </c>
      <c r="H696" s="11">
        <v>8</v>
      </c>
      <c r="I696" s="20" t="s">
        <v>238</v>
      </c>
      <c r="J696" s="11" t="s">
        <v>240</v>
      </c>
      <c r="K696" s="11" t="s">
        <v>4263</v>
      </c>
      <c r="L696" s="11">
        <v>2</v>
      </c>
    </row>
    <row r="697" spans="1:12">
      <c r="A697" s="11" t="s">
        <v>1113</v>
      </c>
      <c r="D697" s="11" t="s">
        <v>239</v>
      </c>
      <c r="E697" s="19" t="s">
        <v>1363</v>
      </c>
      <c r="F697" s="10">
        <v>42036</v>
      </c>
      <c r="G697" s="10">
        <v>44593</v>
      </c>
      <c r="H697" s="11">
        <v>8</v>
      </c>
      <c r="I697" s="20" t="s">
        <v>238</v>
      </c>
      <c r="J697" s="11" t="s">
        <v>240</v>
      </c>
      <c r="K697" s="11" t="s">
        <v>4263</v>
      </c>
      <c r="L697" s="11">
        <v>2</v>
      </c>
    </row>
    <row r="698" spans="1:12">
      <c r="A698" s="11" t="s">
        <v>1114</v>
      </c>
      <c r="D698" s="11" t="s">
        <v>239</v>
      </c>
      <c r="E698" s="19" t="s">
        <v>1364</v>
      </c>
      <c r="F698" s="10">
        <v>42036</v>
      </c>
      <c r="G698" s="10">
        <v>44593</v>
      </c>
      <c r="H698" s="11">
        <v>8</v>
      </c>
      <c r="I698" s="20" t="s">
        <v>238</v>
      </c>
      <c r="J698" s="11" t="s">
        <v>240</v>
      </c>
      <c r="K698" s="11" t="s">
        <v>4263</v>
      </c>
      <c r="L698" s="11">
        <v>2</v>
      </c>
    </row>
    <row r="699" spans="1:12">
      <c r="A699" s="11" t="s">
        <v>1115</v>
      </c>
      <c r="D699" s="11" t="s">
        <v>239</v>
      </c>
      <c r="E699" s="19" t="s">
        <v>1365</v>
      </c>
      <c r="F699" s="10">
        <v>42036</v>
      </c>
      <c r="G699" s="10">
        <v>44593</v>
      </c>
      <c r="H699" s="11">
        <v>8</v>
      </c>
      <c r="I699" s="20" t="s">
        <v>238</v>
      </c>
      <c r="J699" s="11" t="s">
        <v>240</v>
      </c>
      <c r="K699" s="11" t="s">
        <v>4263</v>
      </c>
      <c r="L699" s="11">
        <v>2</v>
      </c>
    </row>
    <row r="700" spans="1:12">
      <c r="A700" s="11" t="s">
        <v>1116</v>
      </c>
      <c r="D700" s="11" t="s">
        <v>239</v>
      </c>
      <c r="E700" s="19" t="s">
        <v>1366</v>
      </c>
      <c r="F700" s="10">
        <v>42036</v>
      </c>
      <c r="G700" s="10">
        <v>44593</v>
      </c>
      <c r="H700" s="11">
        <v>8</v>
      </c>
      <c r="I700" s="20" t="s">
        <v>238</v>
      </c>
      <c r="J700" s="11" t="s">
        <v>240</v>
      </c>
      <c r="K700" s="11" t="s">
        <v>4263</v>
      </c>
      <c r="L700" s="11">
        <v>2</v>
      </c>
    </row>
    <row r="701" spans="1:12">
      <c r="A701" s="11" t="s">
        <v>1117</v>
      </c>
      <c r="D701" s="11" t="s">
        <v>239</v>
      </c>
      <c r="E701" s="19" t="s">
        <v>1367</v>
      </c>
      <c r="F701" s="10">
        <v>42036</v>
      </c>
      <c r="G701" s="10">
        <v>44593</v>
      </c>
      <c r="H701" s="11">
        <v>8</v>
      </c>
      <c r="I701" s="20" t="s">
        <v>238</v>
      </c>
      <c r="J701" s="11" t="s">
        <v>240</v>
      </c>
      <c r="K701" s="11" t="s">
        <v>4263</v>
      </c>
      <c r="L701" s="11">
        <v>2</v>
      </c>
    </row>
    <row r="702" spans="1:12">
      <c r="A702" s="11" t="s">
        <v>1118</v>
      </c>
      <c r="D702" s="11" t="s">
        <v>239</v>
      </c>
      <c r="E702" s="19" t="s">
        <v>1368</v>
      </c>
      <c r="F702" s="10">
        <v>42036</v>
      </c>
      <c r="G702" s="10">
        <v>44593</v>
      </c>
      <c r="H702" s="11">
        <v>8</v>
      </c>
      <c r="I702" s="20" t="s">
        <v>238</v>
      </c>
      <c r="J702" s="11" t="s">
        <v>240</v>
      </c>
      <c r="K702" s="11" t="s">
        <v>4263</v>
      </c>
      <c r="L702" s="11">
        <v>2</v>
      </c>
    </row>
    <row r="703" spans="1:12">
      <c r="A703" s="11" t="s">
        <v>1119</v>
      </c>
      <c r="D703" s="11" t="s">
        <v>239</v>
      </c>
      <c r="E703" s="19" t="s">
        <v>1369</v>
      </c>
      <c r="F703" s="10">
        <v>42036</v>
      </c>
      <c r="G703" s="10">
        <v>44593</v>
      </c>
      <c r="H703" s="11">
        <v>8</v>
      </c>
      <c r="I703" s="20" t="s">
        <v>238</v>
      </c>
      <c r="J703" s="11" t="s">
        <v>240</v>
      </c>
      <c r="K703" s="11" t="s">
        <v>4263</v>
      </c>
      <c r="L703" s="11">
        <v>2</v>
      </c>
    </row>
    <row r="704" spans="1:12">
      <c r="A704" s="11" t="s">
        <v>1120</v>
      </c>
      <c r="D704" s="11" t="s">
        <v>239</v>
      </c>
      <c r="E704" s="19" t="s">
        <v>1370</v>
      </c>
      <c r="F704" s="10">
        <v>42036</v>
      </c>
      <c r="G704" s="10">
        <v>44593</v>
      </c>
      <c r="H704" s="11">
        <v>8</v>
      </c>
      <c r="I704" s="20" t="s">
        <v>238</v>
      </c>
      <c r="J704" s="11" t="s">
        <v>240</v>
      </c>
      <c r="K704" s="11" t="s">
        <v>4263</v>
      </c>
      <c r="L704" s="11">
        <v>2</v>
      </c>
    </row>
    <row r="705" spans="1:12">
      <c r="A705" s="11" t="s">
        <v>1121</v>
      </c>
      <c r="D705" s="11" t="s">
        <v>239</v>
      </c>
      <c r="E705" s="19" t="s">
        <v>1371</v>
      </c>
      <c r="F705" s="10">
        <v>42036</v>
      </c>
      <c r="G705" s="10">
        <v>44593</v>
      </c>
      <c r="H705" s="11">
        <v>8</v>
      </c>
      <c r="I705" s="20" t="s">
        <v>238</v>
      </c>
      <c r="J705" s="11" t="s">
        <v>240</v>
      </c>
      <c r="K705" s="11" t="s">
        <v>4263</v>
      </c>
      <c r="L705" s="11">
        <v>2</v>
      </c>
    </row>
    <row r="706" spans="1:12">
      <c r="A706" s="11" t="s">
        <v>1122</v>
      </c>
      <c r="D706" s="11" t="s">
        <v>239</v>
      </c>
      <c r="E706" s="19" t="s">
        <v>1372</v>
      </c>
      <c r="F706" s="10">
        <v>42036</v>
      </c>
      <c r="G706" s="10">
        <v>44593</v>
      </c>
      <c r="H706" s="11">
        <v>8</v>
      </c>
      <c r="I706" s="20" t="s">
        <v>238</v>
      </c>
      <c r="J706" s="11" t="s">
        <v>240</v>
      </c>
      <c r="K706" s="11" t="s">
        <v>4263</v>
      </c>
      <c r="L706" s="11">
        <v>2</v>
      </c>
    </row>
    <row r="707" spans="1:12">
      <c r="A707" s="11" t="s">
        <v>1123</v>
      </c>
      <c r="D707" s="11" t="s">
        <v>239</v>
      </c>
      <c r="E707" s="19" t="s">
        <v>1373</v>
      </c>
      <c r="F707" s="10">
        <v>42036</v>
      </c>
      <c r="G707" s="10">
        <v>44593</v>
      </c>
      <c r="H707" s="11">
        <v>8</v>
      </c>
      <c r="I707" s="20" t="s">
        <v>238</v>
      </c>
      <c r="J707" s="11" t="s">
        <v>240</v>
      </c>
      <c r="K707" s="11" t="s">
        <v>4263</v>
      </c>
      <c r="L707" s="11">
        <v>2</v>
      </c>
    </row>
    <row r="708" spans="1:12">
      <c r="A708" s="11" t="s">
        <v>1124</v>
      </c>
      <c r="D708" s="11" t="s">
        <v>239</v>
      </c>
      <c r="E708" s="19" t="s">
        <v>1374</v>
      </c>
      <c r="F708" s="10">
        <v>42036</v>
      </c>
      <c r="G708" s="10">
        <v>44593</v>
      </c>
      <c r="H708" s="11">
        <v>8</v>
      </c>
      <c r="I708" s="20" t="s">
        <v>238</v>
      </c>
      <c r="J708" s="11" t="s">
        <v>240</v>
      </c>
      <c r="K708" s="11" t="s">
        <v>4263</v>
      </c>
      <c r="L708" s="11">
        <v>2</v>
      </c>
    </row>
    <row r="709" spans="1:12">
      <c r="A709" s="11" t="s">
        <v>1125</v>
      </c>
      <c r="D709" s="11" t="s">
        <v>239</v>
      </c>
      <c r="E709" s="19" t="s">
        <v>1375</v>
      </c>
      <c r="F709" s="10">
        <v>42036</v>
      </c>
      <c r="G709" s="10">
        <v>44593</v>
      </c>
      <c r="H709" s="11">
        <v>8</v>
      </c>
      <c r="I709" s="20" t="s">
        <v>238</v>
      </c>
      <c r="J709" s="11" t="s">
        <v>240</v>
      </c>
      <c r="K709" s="11" t="s">
        <v>4263</v>
      </c>
      <c r="L709" s="11">
        <v>2</v>
      </c>
    </row>
    <row r="710" spans="1:12">
      <c r="A710" s="11" t="s">
        <v>1126</v>
      </c>
      <c r="D710" s="11" t="s">
        <v>239</v>
      </c>
      <c r="E710" s="19" t="s">
        <v>1376</v>
      </c>
      <c r="F710" s="10">
        <v>42036</v>
      </c>
      <c r="G710" s="10">
        <v>44593</v>
      </c>
      <c r="H710" s="11">
        <v>8</v>
      </c>
      <c r="I710" s="20" t="s">
        <v>238</v>
      </c>
      <c r="J710" s="11" t="s">
        <v>240</v>
      </c>
      <c r="K710" s="11" t="s">
        <v>4263</v>
      </c>
      <c r="L710" s="11">
        <v>2</v>
      </c>
    </row>
    <row r="711" spans="1:12">
      <c r="A711" s="11" t="s">
        <v>1127</v>
      </c>
      <c r="D711" s="11" t="s">
        <v>239</v>
      </c>
      <c r="E711" s="19" t="s">
        <v>1377</v>
      </c>
      <c r="F711" s="10">
        <v>42036</v>
      </c>
      <c r="G711" s="10">
        <v>44593</v>
      </c>
      <c r="H711" s="11">
        <v>8</v>
      </c>
      <c r="I711" s="20" t="s">
        <v>238</v>
      </c>
      <c r="J711" s="11" t="s">
        <v>240</v>
      </c>
      <c r="K711" s="11" t="s">
        <v>4263</v>
      </c>
      <c r="L711" s="11">
        <v>2</v>
      </c>
    </row>
    <row r="712" spans="1:12">
      <c r="A712" s="11" t="s">
        <v>1128</v>
      </c>
      <c r="D712" s="11" t="s">
        <v>239</v>
      </c>
      <c r="E712" s="19" t="s">
        <v>1378</v>
      </c>
      <c r="F712" s="10">
        <v>42036</v>
      </c>
      <c r="G712" s="10">
        <v>44593</v>
      </c>
      <c r="H712" s="11">
        <v>8</v>
      </c>
      <c r="I712" s="20" t="s">
        <v>238</v>
      </c>
      <c r="J712" s="11" t="s">
        <v>240</v>
      </c>
      <c r="K712" s="11" t="s">
        <v>4263</v>
      </c>
      <c r="L712" s="11">
        <v>2</v>
      </c>
    </row>
    <row r="713" spans="1:12">
      <c r="A713" s="11" t="s">
        <v>1129</v>
      </c>
      <c r="D713" s="11" t="s">
        <v>239</v>
      </c>
      <c r="E713" s="19" t="s">
        <v>1379</v>
      </c>
      <c r="F713" s="10">
        <v>42036</v>
      </c>
      <c r="G713" s="10">
        <v>44593</v>
      </c>
      <c r="H713" s="11">
        <v>8</v>
      </c>
      <c r="I713" s="20" t="s">
        <v>238</v>
      </c>
      <c r="J713" s="11" t="s">
        <v>240</v>
      </c>
      <c r="K713" s="11" t="s">
        <v>4263</v>
      </c>
      <c r="L713" s="11">
        <v>2</v>
      </c>
    </row>
    <row r="714" spans="1:12">
      <c r="A714" s="11" t="s">
        <v>1130</v>
      </c>
      <c r="D714" s="11" t="s">
        <v>239</v>
      </c>
      <c r="E714" s="19" t="s">
        <v>1380</v>
      </c>
      <c r="F714" s="10">
        <v>42036</v>
      </c>
      <c r="G714" s="10">
        <v>44593</v>
      </c>
      <c r="H714" s="11">
        <v>8</v>
      </c>
      <c r="I714" s="20" t="s">
        <v>238</v>
      </c>
      <c r="J714" s="11" t="s">
        <v>240</v>
      </c>
      <c r="K714" s="11" t="s">
        <v>4263</v>
      </c>
      <c r="L714" s="11">
        <v>2</v>
      </c>
    </row>
    <row r="715" spans="1:12">
      <c r="A715" s="11" t="s">
        <v>1131</v>
      </c>
      <c r="D715" s="11" t="s">
        <v>239</v>
      </c>
      <c r="E715" s="19" t="s">
        <v>1381</v>
      </c>
      <c r="F715" s="10">
        <v>42036</v>
      </c>
      <c r="G715" s="10">
        <v>44593</v>
      </c>
      <c r="H715" s="11">
        <v>8</v>
      </c>
      <c r="I715" s="20" t="s">
        <v>238</v>
      </c>
      <c r="J715" s="11" t="s">
        <v>240</v>
      </c>
      <c r="K715" s="11" t="s">
        <v>4263</v>
      </c>
      <c r="L715" s="11">
        <v>2</v>
      </c>
    </row>
    <row r="716" spans="1:12">
      <c r="A716" s="11" t="s">
        <v>1132</v>
      </c>
      <c r="D716" s="11" t="s">
        <v>239</v>
      </c>
      <c r="E716" s="19" t="s">
        <v>1382</v>
      </c>
      <c r="F716" s="10">
        <v>42036</v>
      </c>
      <c r="G716" s="10">
        <v>44593</v>
      </c>
      <c r="H716" s="11">
        <v>8</v>
      </c>
      <c r="I716" s="20" t="s">
        <v>238</v>
      </c>
      <c r="J716" s="11" t="s">
        <v>240</v>
      </c>
      <c r="K716" s="11" t="s">
        <v>4263</v>
      </c>
      <c r="L716" s="11">
        <v>2</v>
      </c>
    </row>
    <row r="717" spans="1:12">
      <c r="A717" s="11" t="s">
        <v>1133</v>
      </c>
      <c r="D717" s="11" t="s">
        <v>239</v>
      </c>
      <c r="E717" s="19" t="s">
        <v>1383</v>
      </c>
      <c r="F717" s="10">
        <v>42036</v>
      </c>
      <c r="G717" s="10">
        <v>44593</v>
      </c>
      <c r="H717" s="11">
        <v>8</v>
      </c>
      <c r="I717" s="20" t="s">
        <v>238</v>
      </c>
      <c r="J717" s="11" t="s">
        <v>240</v>
      </c>
      <c r="K717" s="11" t="s">
        <v>4263</v>
      </c>
      <c r="L717" s="11">
        <v>2</v>
      </c>
    </row>
    <row r="718" spans="1:12">
      <c r="A718" s="11" t="s">
        <v>1134</v>
      </c>
      <c r="D718" s="11" t="s">
        <v>239</v>
      </c>
      <c r="E718" s="19" t="s">
        <v>1384</v>
      </c>
      <c r="F718" s="10">
        <v>42036</v>
      </c>
      <c r="G718" s="10">
        <v>44593</v>
      </c>
      <c r="H718" s="11">
        <v>8</v>
      </c>
      <c r="I718" s="20" t="s">
        <v>238</v>
      </c>
      <c r="J718" s="11" t="s">
        <v>240</v>
      </c>
      <c r="K718" s="11" t="s">
        <v>4263</v>
      </c>
      <c r="L718" s="11">
        <v>2</v>
      </c>
    </row>
    <row r="719" spans="1:12">
      <c r="A719" s="11" t="s">
        <v>1135</v>
      </c>
      <c r="D719" s="11" t="s">
        <v>239</v>
      </c>
      <c r="E719" s="19" t="s">
        <v>1385</v>
      </c>
      <c r="F719" s="10">
        <v>42036</v>
      </c>
      <c r="G719" s="10">
        <v>44593</v>
      </c>
      <c r="H719" s="11">
        <v>8</v>
      </c>
      <c r="I719" s="20" t="s">
        <v>238</v>
      </c>
      <c r="J719" s="11" t="s">
        <v>240</v>
      </c>
      <c r="K719" s="11" t="s">
        <v>4263</v>
      </c>
      <c r="L719" s="11">
        <v>2</v>
      </c>
    </row>
    <row r="720" spans="1:12">
      <c r="A720" s="11" t="s">
        <v>1136</v>
      </c>
      <c r="D720" s="11" t="s">
        <v>239</v>
      </c>
      <c r="E720" s="19" t="s">
        <v>1386</v>
      </c>
      <c r="F720" s="10">
        <v>42036</v>
      </c>
      <c r="G720" s="10">
        <v>44593</v>
      </c>
      <c r="H720" s="11">
        <v>8</v>
      </c>
      <c r="I720" s="20" t="s">
        <v>238</v>
      </c>
      <c r="J720" s="11" t="s">
        <v>240</v>
      </c>
      <c r="K720" s="11" t="s">
        <v>4263</v>
      </c>
      <c r="L720" s="11">
        <v>2</v>
      </c>
    </row>
    <row r="721" spans="1:12">
      <c r="A721" s="11" t="s">
        <v>1137</v>
      </c>
      <c r="D721" s="11" t="s">
        <v>239</v>
      </c>
      <c r="E721" s="19" t="s">
        <v>1387</v>
      </c>
      <c r="F721" s="10">
        <v>42036</v>
      </c>
      <c r="G721" s="10">
        <v>44593</v>
      </c>
      <c r="H721" s="11">
        <v>8</v>
      </c>
      <c r="I721" s="20" t="s">
        <v>238</v>
      </c>
      <c r="J721" s="11" t="s">
        <v>240</v>
      </c>
      <c r="K721" s="11" t="s">
        <v>4263</v>
      </c>
      <c r="L721" s="11">
        <v>2</v>
      </c>
    </row>
    <row r="722" spans="1:12">
      <c r="A722" s="11" t="s">
        <v>1138</v>
      </c>
      <c r="D722" s="11" t="s">
        <v>239</v>
      </c>
      <c r="E722" s="19" t="s">
        <v>1388</v>
      </c>
      <c r="F722" s="10">
        <v>42036</v>
      </c>
      <c r="G722" s="10">
        <v>44593</v>
      </c>
      <c r="H722" s="11">
        <v>8</v>
      </c>
      <c r="I722" s="20" t="s">
        <v>238</v>
      </c>
      <c r="J722" s="11" t="s">
        <v>240</v>
      </c>
      <c r="K722" s="11" t="s">
        <v>4263</v>
      </c>
      <c r="L722" s="11">
        <v>2</v>
      </c>
    </row>
    <row r="723" spans="1:12">
      <c r="A723" s="11" t="s">
        <v>1139</v>
      </c>
      <c r="D723" s="11" t="s">
        <v>239</v>
      </c>
      <c r="E723" s="19" t="s">
        <v>1389</v>
      </c>
      <c r="F723" s="10">
        <v>42036</v>
      </c>
      <c r="G723" s="10">
        <v>44593</v>
      </c>
      <c r="H723" s="11">
        <v>8</v>
      </c>
      <c r="I723" s="20" t="s">
        <v>238</v>
      </c>
      <c r="J723" s="11" t="s">
        <v>240</v>
      </c>
      <c r="K723" s="11" t="s">
        <v>4263</v>
      </c>
      <c r="L723" s="11">
        <v>2</v>
      </c>
    </row>
    <row r="724" spans="1:12">
      <c r="A724" s="11" t="s">
        <v>1140</v>
      </c>
      <c r="D724" s="11" t="s">
        <v>239</v>
      </c>
      <c r="E724" s="19" t="s">
        <v>1390</v>
      </c>
      <c r="F724" s="10">
        <v>42036</v>
      </c>
      <c r="G724" s="10">
        <v>44593</v>
      </c>
      <c r="H724" s="11">
        <v>8</v>
      </c>
      <c r="I724" s="20" t="s">
        <v>238</v>
      </c>
      <c r="J724" s="11" t="s">
        <v>240</v>
      </c>
      <c r="K724" s="11" t="s">
        <v>4263</v>
      </c>
      <c r="L724" s="11">
        <v>2</v>
      </c>
    </row>
    <row r="725" spans="1:12">
      <c r="A725" s="11" t="s">
        <v>1141</v>
      </c>
      <c r="D725" s="11" t="s">
        <v>239</v>
      </c>
      <c r="E725" s="19" t="s">
        <v>1391</v>
      </c>
      <c r="F725" s="10">
        <v>42036</v>
      </c>
      <c r="G725" s="10">
        <v>44593</v>
      </c>
      <c r="H725" s="11">
        <v>8</v>
      </c>
      <c r="I725" s="20" t="s">
        <v>238</v>
      </c>
      <c r="J725" s="11" t="s">
        <v>240</v>
      </c>
      <c r="K725" s="11" t="s">
        <v>4263</v>
      </c>
      <c r="L725" s="11">
        <v>2</v>
      </c>
    </row>
    <row r="726" spans="1:12">
      <c r="A726" s="11" t="s">
        <v>1142</v>
      </c>
      <c r="D726" s="11" t="s">
        <v>239</v>
      </c>
      <c r="E726" s="19" t="s">
        <v>1392</v>
      </c>
      <c r="F726" s="10">
        <v>42036</v>
      </c>
      <c r="G726" s="10">
        <v>44593</v>
      </c>
      <c r="H726" s="11">
        <v>8</v>
      </c>
      <c r="I726" s="20" t="s">
        <v>238</v>
      </c>
      <c r="J726" s="11" t="s">
        <v>240</v>
      </c>
      <c r="K726" s="11" t="s">
        <v>4263</v>
      </c>
      <c r="L726" s="11">
        <v>2</v>
      </c>
    </row>
    <row r="727" spans="1:12">
      <c r="A727" s="11" t="s">
        <v>1143</v>
      </c>
      <c r="D727" s="11" t="s">
        <v>239</v>
      </c>
      <c r="E727" s="19" t="s">
        <v>1393</v>
      </c>
      <c r="F727" s="10">
        <v>42036</v>
      </c>
      <c r="G727" s="10">
        <v>44593</v>
      </c>
      <c r="H727" s="11">
        <v>8</v>
      </c>
      <c r="I727" s="20" t="s">
        <v>238</v>
      </c>
      <c r="J727" s="11" t="s">
        <v>240</v>
      </c>
      <c r="K727" s="11" t="s">
        <v>4263</v>
      </c>
      <c r="L727" s="11">
        <v>2</v>
      </c>
    </row>
    <row r="728" spans="1:12">
      <c r="A728" s="11" t="s">
        <v>1144</v>
      </c>
      <c r="D728" s="11" t="s">
        <v>239</v>
      </c>
      <c r="E728" s="19" t="s">
        <v>1394</v>
      </c>
      <c r="F728" s="10">
        <v>42036</v>
      </c>
      <c r="G728" s="10">
        <v>44593</v>
      </c>
      <c r="H728" s="11">
        <v>8</v>
      </c>
      <c r="I728" s="20" t="s">
        <v>238</v>
      </c>
      <c r="J728" s="11" t="s">
        <v>240</v>
      </c>
      <c r="K728" s="11" t="s">
        <v>4263</v>
      </c>
      <c r="L728" s="11">
        <v>2</v>
      </c>
    </row>
    <row r="729" spans="1:12">
      <c r="A729" s="11" t="s">
        <v>1145</v>
      </c>
      <c r="D729" s="11" t="s">
        <v>239</v>
      </c>
      <c r="E729" s="19" t="s">
        <v>1395</v>
      </c>
      <c r="F729" s="10">
        <v>42036</v>
      </c>
      <c r="G729" s="10">
        <v>44593</v>
      </c>
      <c r="H729" s="11">
        <v>8</v>
      </c>
      <c r="I729" s="20" t="s">
        <v>238</v>
      </c>
      <c r="J729" s="11" t="s">
        <v>240</v>
      </c>
      <c r="K729" s="11" t="s">
        <v>4263</v>
      </c>
      <c r="L729" s="11">
        <v>2</v>
      </c>
    </row>
    <row r="730" spans="1:12">
      <c r="A730" s="11" t="s">
        <v>1146</v>
      </c>
      <c r="D730" s="11" t="s">
        <v>239</v>
      </c>
      <c r="E730" s="19" t="s">
        <v>1396</v>
      </c>
      <c r="F730" s="10">
        <v>42036</v>
      </c>
      <c r="G730" s="10">
        <v>44593</v>
      </c>
      <c r="H730" s="11">
        <v>8</v>
      </c>
      <c r="I730" s="20" t="s">
        <v>238</v>
      </c>
      <c r="J730" s="11" t="s">
        <v>240</v>
      </c>
      <c r="K730" s="11" t="s">
        <v>4263</v>
      </c>
      <c r="L730" s="11">
        <v>2</v>
      </c>
    </row>
    <row r="731" spans="1:12">
      <c r="A731" s="11" t="s">
        <v>1147</v>
      </c>
      <c r="D731" s="11" t="s">
        <v>239</v>
      </c>
      <c r="E731" s="19" t="s">
        <v>1397</v>
      </c>
      <c r="F731" s="10">
        <v>42036</v>
      </c>
      <c r="G731" s="10">
        <v>44593</v>
      </c>
      <c r="H731" s="11">
        <v>8</v>
      </c>
      <c r="I731" s="20" t="s">
        <v>238</v>
      </c>
      <c r="J731" s="11" t="s">
        <v>240</v>
      </c>
      <c r="K731" s="11" t="s">
        <v>4263</v>
      </c>
      <c r="L731" s="11">
        <v>2</v>
      </c>
    </row>
    <row r="732" spans="1:12">
      <c r="A732" s="11" t="s">
        <v>1148</v>
      </c>
      <c r="D732" s="11" t="s">
        <v>239</v>
      </c>
      <c r="E732" s="19" t="s">
        <v>1398</v>
      </c>
      <c r="F732" s="10">
        <v>42036</v>
      </c>
      <c r="G732" s="10">
        <v>44593</v>
      </c>
      <c r="H732" s="11">
        <v>8</v>
      </c>
      <c r="I732" s="20" t="s">
        <v>238</v>
      </c>
      <c r="J732" s="11" t="s">
        <v>240</v>
      </c>
      <c r="K732" s="11" t="s">
        <v>4263</v>
      </c>
      <c r="L732" s="11">
        <v>2</v>
      </c>
    </row>
    <row r="733" spans="1:12">
      <c r="A733" s="11" t="s">
        <v>1149</v>
      </c>
      <c r="D733" s="11" t="s">
        <v>239</v>
      </c>
      <c r="E733" s="19" t="s">
        <v>1399</v>
      </c>
      <c r="F733" s="10">
        <v>42036</v>
      </c>
      <c r="G733" s="10">
        <v>44593</v>
      </c>
      <c r="H733" s="11">
        <v>8</v>
      </c>
      <c r="I733" s="20" t="s">
        <v>238</v>
      </c>
      <c r="J733" s="11" t="s">
        <v>240</v>
      </c>
      <c r="K733" s="11" t="s">
        <v>4263</v>
      </c>
      <c r="L733" s="11">
        <v>2</v>
      </c>
    </row>
    <row r="734" spans="1:12">
      <c r="A734" s="11" t="s">
        <v>1150</v>
      </c>
      <c r="D734" s="11" t="s">
        <v>239</v>
      </c>
      <c r="E734" s="19" t="s">
        <v>1400</v>
      </c>
      <c r="F734" s="10">
        <v>42036</v>
      </c>
      <c r="G734" s="10">
        <v>44593</v>
      </c>
      <c r="H734" s="11">
        <v>8</v>
      </c>
      <c r="I734" s="20" t="s">
        <v>238</v>
      </c>
      <c r="J734" s="11" t="s">
        <v>240</v>
      </c>
      <c r="K734" s="11" t="s">
        <v>4263</v>
      </c>
      <c r="L734" s="11">
        <v>2</v>
      </c>
    </row>
    <row r="735" spans="1:12">
      <c r="A735" s="11" t="s">
        <v>1151</v>
      </c>
      <c r="D735" s="11" t="s">
        <v>239</v>
      </c>
      <c r="E735" s="19" t="s">
        <v>1401</v>
      </c>
      <c r="F735" s="10">
        <v>42036</v>
      </c>
      <c r="G735" s="10">
        <v>44593</v>
      </c>
      <c r="H735" s="11">
        <v>8</v>
      </c>
      <c r="I735" s="20" t="s">
        <v>238</v>
      </c>
      <c r="J735" s="11" t="s">
        <v>240</v>
      </c>
      <c r="K735" s="11" t="s">
        <v>4263</v>
      </c>
      <c r="L735" s="11">
        <v>2</v>
      </c>
    </row>
    <row r="736" spans="1:12">
      <c r="A736" s="11" t="s">
        <v>1152</v>
      </c>
      <c r="D736" s="11" t="s">
        <v>239</v>
      </c>
      <c r="E736" s="19" t="s">
        <v>1402</v>
      </c>
      <c r="F736" s="10">
        <v>42036</v>
      </c>
      <c r="G736" s="10">
        <v>44593</v>
      </c>
      <c r="H736" s="11">
        <v>8</v>
      </c>
      <c r="I736" s="20" t="s">
        <v>238</v>
      </c>
      <c r="J736" s="11" t="s">
        <v>240</v>
      </c>
      <c r="K736" s="11" t="s">
        <v>4263</v>
      </c>
      <c r="L736" s="11">
        <v>2</v>
      </c>
    </row>
    <row r="737" spans="1:12">
      <c r="A737" s="11" t="s">
        <v>1153</v>
      </c>
      <c r="D737" s="11" t="s">
        <v>239</v>
      </c>
      <c r="E737" s="19" t="s">
        <v>1403</v>
      </c>
      <c r="F737" s="10">
        <v>42036</v>
      </c>
      <c r="G737" s="10">
        <v>44593</v>
      </c>
      <c r="H737" s="11">
        <v>8</v>
      </c>
      <c r="I737" s="20" t="s">
        <v>238</v>
      </c>
      <c r="J737" s="11" t="s">
        <v>240</v>
      </c>
      <c r="K737" s="11" t="s">
        <v>4263</v>
      </c>
      <c r="L737" s="11">
        <v>2</v>
      </c>
    </row>
    <row r="738" spans="1:12">
      <c r="A738" s="11" t="s">
        <v>1154</v>
      </c>
      <c r="D738" s="11" t="s">
        <v>239</v>
      </c>
      <c r="E738" s="19" t="s">
        <v>1404</v>
      </c>
      <c r="F738" s="10">
        <v>42036</v>
      </c>
      <c r="G738" s="10">
        <v>44593</v>
      </c>
      <c r="H738" s="11">
        <v>8</v>
      </c>
      <c r="I738" s="20" t="s">
        <v>238</v>
      </c>
      <c r="J738" s="11" t="s">
        <v>240</v>
      </c>
      <c r="K738" s="11" t="s">
        <v>4263</v>
      </c>
      <c r="L738" s="11">
        <v>2</v>
      </c>
    </row>
    <row r="739" spans="1:12">
      <c r="A739" s="11" t="s">
        <v>1155</v>
      </c>
      <c r="D739" s="11" t="s">
        <v>239</v>
      </c>
      <c r="E739" s="19" t="s">
        <v>1405</v>
      </c>
      <c r="F739" s="10">
        <v>42036</v>
      </c>
      <c r="G739" s="10">
        <v>44593</v>
      </c>
      <c r="H739" s="11">
        <v>8</v>
      </c>
      <c r="I739" s="20" t="s">
        <v>238</v>
      </c>
      <c r="J739" s="11" t="s">
        <v>240</v>
      </c>
      <c r="K739" s="11" t="s">
        <v>4263</v>
      </c>
      <c r="L739" s="11">
        <v>2</v>
      </c>
    </row>
    <row r="740" spans="1:12">
      <c r="A740" s="11" t="s">
        <v>1156</v>
      </c>
      <c r="D740" s="11" t="s">
        <v>239</v>
      </c>
      <c r="E740" s="19" t="s">
        <v>1406</v>
      </c>
      <c r="F740" s="10">
        <v>42036</v>
      </c>
      <c r="G740" s="10">
        <v>44593</v>
      </c>
      <c r="H740" s="11">
        <v>8</v>
      </c>
      <c r="I740" s="20" t="s">
        <v>238</v>
      </c>
      <c r="J740" s="11" t="s">
        <v>240</v>
      </c>
      <c r="K740" s="11" t="s">
        <v>4263</v>
      </c>
      <c r="L740" s="11">
        <v>2</v>
      </c>
    </row>
    <row r="741" spans="1:12">
      <c r="A741" s="11" t="s">
        <v>1157</v>
      </c>
      <c r="D741" s="11" t="s">
        <v>239</v>
      </c>
      <c r="E741" s="19" t="s">
        <v>1407</v>
      </c>
      <c r="F741" s="10">
        <v>42036</v>
      </c>
      <c r="G741" s="10">
        <v>44593</v>
      </c>
      <c r="H741" s="11">
        <v>8</v>
      </c>
      <c r="I741" s="20" t="s">
        <v>238</v>
      </c>
      <c r="J741" s="11" t="s">
        <v>240</v>
      </c>
      <c r="K741" s="11" t="s">
        <v>4263</v>
      </c>
      <c r="L741" s="11">
        <v>2</v>
      </c>
    </row>
    <row r="742" spans="1:12">
      <c r="A742" s="11" t="s">
        <v>1158</v>
      </c>
      <c r="D742" s="11" t="s">
        <v>239</v>
      </c>
      <c r="E742" s="19" t="s">
        <v>1408</v>
      </c>
      <c r="F742" s="10">
        <v>42036</v>
      </c>
      <c r="G742" s="10">
        <v>44593</v>
      </c>
      <c r="H742" s="11">
        <v>8</v>
      </c>
      <c r="I742" s="20" t="s">
        <v>238</v>
      </c>
      <c r="J742" s="11" t="s">
        <v>240</v>
      </c>
      <c r="K742" s="11" t="s">
        <v>4263</v>
      </c>
      <c r="L742" s="11">
        <v>2</v>
      </c>
    </row>
    <row r="743" spans="1:12">
      <c r="A743" s="11" t="s">
        <v>1159</v>
      </c>
      <c r="D743" s="11" t="s">
        <v>239</v>
      </c>
      <c r="E743" s="19" t="s">
        <v>1409</v>
      </c>
      <c r="F743" s="10">
        <v>42036</v>
      </c>
      <c r="G743" s="10">
        <v>44593</v>
      </c>
      <c r="H743" s="11">
        <v>8</v>
      </c>
      <c r="I743" s="20" t="s">
        <v>238</v>
      </c>
      <c r="J743" s="11" t="s">
        <v>240</v>
      </c>
      <c r="K743" s="11" t="s">
        <v>4263</v>
      </c>
      <c r="L743" s="11">
        <v>2</v>
      </c>
    </row>
    <row r="744" spans="1:12">
      <c r="A744" s="11" t="s">
        <v>1160</v>
      </c>
      <c r="D744" s="11" t="s">
        <v>239</v>
      </c>
      <c r="E744" s="19" t="s">
        <v>1410</v>
      </c>
      <c r="F744" s="10">
        <v>42036</v>
      </c>
      <c r="G744" s="10">
        <v>44593</v>
      </c>
      <c r="H744" s="11">
        <v>8</v>
      </c>
      <c r="I744" s="20" t="s">
        <v>238</v>
      </c>
      <c r="J744" s="11" t="s">
        <v>240</v>
      </c>
      <c r="K744" s="11" t="s">
        <v>4263</v>
      </c>
      <c r="L744" s="11">
        <v>2</v>
      </c>
    </row>
    <row r="745" spans="1:12">
      <c r="A745" s="11" t="s">
        <v>1161</v>
      </c>
      <c r="D745" s="11" t="s">
        <v>239</v>
      </c>
      <c r="E745" s="19" t="s">
        <v>1411</v>
      </c>
      <c r="F745" s="10">
        <v>42036</v>
      </c>
      <c r="G745" s="10">
        <v>44593</v>
      </c>
      <c r="H745" s="11">
        <v>8</v>
      </c>
      <c r="I745" s="20" t="s">
        <v>238</v>
      </c>
      <c r="J745" s="11" t="s">
        <v>240</v>
      </c>
      <c r="K745" s="11" t="s">
        <v>4263</v>
      </c>
      <c r="L745" s="11">
        <v>2</v>
      </c>
    </row>
    <row r="746" spans="1:12">
      <c r="A746" s="11" t="s">
        <v>1162</v>
      </c>
      <c r="D746" s="11" t="s">
        <v>239</v>
      </c>
      <c r="E746" s="19" t="s">
        <v>1412</v>
      </c>
      <c r="F746" s="10">
        <v>42036</v>
      </c>
      <c r="G746" s="10">
        <v>44593</v>
      </c>
      <c r="H746" s="11">
        <v>8</v>
      </c>
      <c r="I746" s="20" t="s">
        <v>238</v>
      </c>
      <c r="J746" s="11" t="s">
        <v>240</v>
      </c>
      <c r="K746" s="11" t="s">
        <v>4263</v>
      </c>
      <c r="L746" s="11">
        <v>2</v>
      </c>
    </row>
    <row r="747" spans="1:12">
      <c r="A747" s="11" t="s">
        <v>1163</v>
      </c>
      <c r="D747" s="11" t="s">
        <v>239</v>
      </c>
      <c r="E747" s="19" t="s">
        <v>1413</v>
      </c>
      <c r="F747" s="10">
        <v>42036</v>
      </c>
      <c r="G747" s="10">
        <v>44593</v>
      </c>
      <c r="H747" s="11">
        <v>8</v>
      </c>
      <c r="I747" s="20" t="s">
        <v>238</v>
      </c>
      <c r="J747" s="11" t="s">
        <v>240</v>
      </c>
      <c r="K747" s="11" t="s">
        <v>4263</v>
      </c>
      <c r="L747" s="11">
        <v>2</v>
      </c>
    </row>
    <row r="748" spans="1:12">
      <c r="A748" s="11" t="s">
        <v>1164</v>
      </c>
      <c r="D748" s="11" t="s">
        <v>239</v>
      </c>
      <c r="E748" s="19" t="s">
        <v>1414</v>
      </c>
      <c r="F748" s="10">
        <v>42036</v>
      </c>
      <c r="G748" s="10">
        <v>44593</v>
      </c>
      <c r="H748" s="11">
        <v>8</v>
      </c>
      <c r="I748" s="20" t="s">
        <v>238</v>
      </c>
      <c r="J748" s="11" t="s">
        <v>240</v>
      </c>
      <c r="K748" s="11" t="s">
        <v>4263</v>
      </c>
      <c r="L748" s="11">
        <v>2</v>
      </c>
    </row>
    <row r="749" spans="1:12">
      <c r="A749" s="11" t="s">
        <v>1165</v>
      </c>
      <c r="D749" s="11" t="s">
        <v>239</v>
      </c>
      <c r="E749" s="19" t="s">
        <v>1415</v>
      </c>
      <c r="F749" s="10">
        <v>42036</v>
      </c>
      <c r="G749" s="10">
        <v>44593</v>
      </c>
      <c r="H749" s="11">
        <v>8</v>
      </c>
      <c r="I749" s="20" t="s">
        <v>238</v>
      </c>
      <c r="J749" s="11" t="s">
        <v>240</v>
      </c>
      <c r="K749" s="11" t="s">
        <v>4263</v>
      </c>
      <c r="L749" s="11">
        <v>2</v>
      </c>
    </row>
    <row r="750" spans="1:12">
      <c r="A750" s="11" t="s">
        <v>1166</v>
      </c>
      <c r="D750" s="11" t="s">
        <v>239</v>
      </c>
      <c r="E750" s="19" t="s">
        <v>1416</v>
      </c>
      <c r="F750" s="10">
        <v>42036</v>
      </c>
      <c r="G750" s="10">
        <v>44593</v>
      </c>
      <c r="H750" s="11">
        <v>8</v>
      </c>
      <c r="I750" s="20" t="s">
        <v>238</v>
      </c>
      <c r="J750" s="11" t="s">
        <v>240</v>
      </c>
      <c r="K750" s="11" t="s">
        <v>4263</v>
      </c>
      <c r="L750" s="11">
        <v>2</v>
      </c>
    </row>
    <row r="751" spans="1:12">
      <c r="A751" s="11" t="s">
        <v>1167</v>
      </c>
      <c r="D751" s="11" t="s">
        <v>239</v>
      </c>
      <c r="E751" s="19" t="s">
        <v>1417</v>
      </c>
      <c r="F751" s="10">
        <v>42036</v>
      </c>
      <c r="G751" s="10">
        <v>44593</v>
      </c>
      <c r="H751" s="11">
        <v>8</v>
      </c>
      <c r="I751" s="20" t="s">
        <v>238</v>
      </c>
      <c r="J751" s="11" t="s">
        <v>240</v>
      </c>
      <c r="K751" s="11" t="s">
        <v>4263</v>
      </c>
      <c r="L751" s="11">
        <v>2</v>
      </c>
    </row>
    <row r="752" spans="1:12">
      <c r="A752" s="11" t="s">
        <v>1168</v>
      </c>
      <c r="D752" s="11" t="s">
        <v>239</v>
      </c>
      <c r="E752" s="19" t="s">
        <v>1418</v>
      </c>
      <c r="F752" s="10">
        <v>42036</v>
      </c>
      <c r="G752" s="10">
        <v>44593</v>
      </c>
      <c r="H752" s="11">
        <v>8</v>
      </c>
      <c r="I752" s="20" t="s">
        <v>238</v>
      </c>
      <c r="J752" s="11" t="s">
        <v>240</v>
      </c>
      <c r="K752" s="11" t="s">
        <v>4263</v>
      </c>
      <c r="L752" s="11">
        <v>2</v>
      </c>
    </row>
    <row r="753" spans="1:12">
      <c r="A753" s="11" t="s">
        <v>1169</v>
      </c>
      <c r="D753" s="11" t="s">
        <v>239</v>
      </c>
      <c r="E753" s="19" t="s">
        <v>1419</v>
      </c>
      <c r="F753" s="10">
        <v>42036</v>
      </c>
      <c r="G753" s="10">
        <v>44593</v>
      </c>
      <c r="H753" s="11">
        <v>8</v>
      </c>
      <c r="I753" s="20" t="s">
        <v>238</v>
      </c>
      <c r="J753" s="11" t="s">
        <v>240</v>
      </c>
      <c r="K753" s="11" t="s">
        <v>4263</v>
      </c>
      <c r="L753" s="11">
        <v>2</v>
      </c>
    </row>
    <row r="754" spans="1:12">
      <c r="A754" s="11" t="s">
        <v>1170</v>
      </c>
      <c r="D754" s="11" t="s">
        <v>239</v>
      </c>
      <c r="E754" s="19" t="s">
        <v>1420</v>
      </c>
      <c r="F754" s="10">
        <v>42036</v>
      </c>
      <c r="G754" s="10">
        <v>44593</v>
      </c>
      <c r="H754" s="11">
        <v>8</v>
      </c>
      <c r="I754" s="20" t="s">
        <v>238</v>
      </c>
      <c r="J754" s="11" t="s">
        <v>240</v>
      </c>
      <c r="K754" s="11" t="s">
        <v>4263</v>
      </c>
      <c r="L754" s="11">
        <v>2</v>
      </c>
    </row>
    <row r="755" spans="1:12">
      <c r="A755" s="11" t="s">
        <v>1171</v>
      </c>
      <c r="D755" s="11" t="s">
        <v>239</v>
      </c>
      <c r="E755" s="19" t="s">
        <v>1421</v>
      </c>
      <c r="F755" s="10">
        <v>42036</v>
      </c>
      <c r="G755" s="10">
        <v>44593</v>
      </c>
      <c r="H755" s="11">
        <v>8</v>
      </c>
      <c r="I755" s="20" t="s">
        <v>238</v>
      </c>
      <c r="J755" s="11" t="s">
        <v>240</v>
      </c>
      <c r="K755" s="11" t="s">
        <v>4263</v>
      </c>
      <c r="L755" s="11">
        <v>2</v>
      </c>
    </row>
    <row r="756" spans="1:12">
      <c r="A756" s="11" t="s">
        <v>1172</v>
      </c>
      <c r="D756" s="11" t="s">
        <v>239</v>
      </c>
      <c r="E756" s="19" t="s">
        <v>1422</v>
      </c>
      <c r="F756" s="10">
        <v>42036</v>
      </c>
      <c r="G756" s="10">
        <v>44593</v>
      </c>
      <c r="H756" s="11">
        <v>8</v>
      </c>
      <c r="I756" s="20" t="s">
        <v>238</v>
      </c>
      <c r="J756" s="11" t="s">
        <v>240</v>
      </c>
      <c r="K756" s="11" t="s">
        <v>4263</v>
      </c>
      <c r="L756" s="11">
        <v>2</v>
      </c>
    </row>
    <row r="757" spans="1:12">
      <c r="A757" s="11" t="s">
        <v>1173</v>
      </c>
      <c r="D757" s="11" t="s">
        <v>239</v>
      </c>
      <c r="E757" s="19" t="s">
        <v>1423</v>
      </c>
      <c r="F757" s="10">
        <v>42036</v>
      </c>
      <c r="G757" s="10">
        <v>44593</v>
      </c>
      <c r="H757" s="11">
        <v>8</v>
      </c>
      <c r="I757" s="20" t="s">
        <v>238</v>
      </c>
      <c r="J757" s="11" t="s">
        <v>240</v>
      </c>
      <c r="K757" s="11" t="s">
        <v>4263</v>
      </c>
      <c r="L757" s="11">
        <v>2</v>
      </c>
    </row>
    <row r="758" spans="1:12">
      <c r="A758" s="11" t="s">
        <v>1174</v>
      </c>
      <c r="D758" s="11" t="s">
        <v>239</v>
      </c>
      <c r="E758" s="19" t="s">
        <v>1424</v>
      </c>
      <c r="F758" s="10">
        <v>42036</v>
      </c>
      <c r="G758" s="10">
        <v>44593</v>
      </c>
      <c r="H758" s="11">
        <v>8</v>
      </c>
      <c r="I758" s="20" t="s">
        <v>238</v>
      </c>
      <c r="J758" s="11" t="s">
        <v>240</v>
      </c>
      <c r="K758" s="11" t="s">
        <v>4263</v>
      </c>
      <c r="L758" s="11">
        <v>2</v>
      </c>
    </row>
    <row r="759" spans="1:12">
      <c r="A759" s="11" t="s">
        <v>1175</v>
      </c>
      <c r="D759" s="11" t="s">
        <v>239</v>
      </c>
      <c r="E759" s="19" t="s">
        <v>1425</v>
      </c>
      <c r="F759" s="10">
        <v>42036</v>
      </c>
      <c r="G759" s="10">
        <v>44593</v>
      </c>
      <c r="H759" s="11">
        <v>8</v>
      </c>
      <c r="I759" s="20" t="s">
        <v>238</v>
      </c>
      <c r="J759" s="11" t="s">
        <v>240</v>
      </c>
      <c r="K759" s="11" t="s">
        <v>4263</v>
      </c>
      <c r="L759" s="11">
        <v>2</v>
      </c>
    </row>
    <row r="760" spans="1:12">
      <c r="A760" s="11" t="s">
        <v>1176</v>
      </c>
      <c r="D760" s="11" t="s">
        <v>239</v>
      </c>
      <c r="E760" s="19" t="s">
        <v>1426</v>
      </c>
      <c r="F760" s="10">
        <v>42036</v>
      </c>
      <c r="G760" s="10">
        <v>44593</v>
      </c>
      <c r="H760" s="11">
        <v>8</v>
      </c>
      <c r="I760" s="20" t="s">
        <v>238</v>
      </c>
      <c r="J760" s="11" t="s">
        <v>240</v>
      </c>
      <c r="K760" s="11" t="s">
        <v>4263</v>
      </c>
      <c r="L760" s="11">
        <v>2</v>
      </c>
    </row>
    <row r="761" spans="1:12">
      <c r="A761" s="11" t="s">
        <v>1177</v>
      </c>
      <c r="D761" s="11" t="s">
        <v>239</v>
      </c>
      <c r="E761" s="19" t="s">
        <v>1427</v>
      </c>
      <c r="F761" s="10">
        <v>42036</v>
      </c>
      <c r="G761" s="10">
        <v>44593</v>
      </c>
      <c r="H761" s="11">
        <v>8</v>
      </c>
      <c r="I761" s="20" t="s">
        <v>238</v>
      </c>
      <c r="J761" s="11" t="s">
        <v>240</v>
      </c>
      <c r="K761" s="11" t="s">
        <v>4263</v>
      </c>
      <c r="L761" s="11">
        <v>2</v>
      </c>
    </row>
    <row r="762" spans="1:12">
      <c r="A762" s="11" t="s">
        <v>1428</v>
      </c>
      <c r="D762" s="11" t="s">
        <v>239</v>
      </c>
      <c r="E762" s="19" t="s">
        <v>1636</v>
      </c>
      <c r="F762" s="10">
        <v>42036</v>
      </c>
      <c r="G762" s="10">
        <v>44593</v>
      </c>
      <c r="H762" s="11">
        <v>8</v>
      </c>
      <c r="I762" s="20" t="s">
        <v>238</v>
      </c>
      <c r="J762" s="11" t="s">
        <v>240</v>
      </c>
      <c r="K762" s="11" t="s">
        <v>4263</v>
      </c>
      <c r="L762" s="11">
        <v>2</v>
      </c>
    </row>
    <row r="763" spans="1:12">
      <c r="A763" s="11" t="s">
        <v>1429</v>
      </c>
      <c r="D763" s="11" t="s">
        <v>239</v>
      </c>
      <c r="E763" s="19" t="s">
        <v>1637</v>
      </c>
      <c r="F763" s="10">
        <v>42036</v>
      </c>
      <c r="G763" s="10">
        <v>44593</v>
      </c>
      <c r="H763" s="11">
        <v>8</v>
      </c>
      <c r="I763" s="20" t="s">
        <v>238</v>
      </c>
      <c r="J763" s="11" t="s">
        <v>240</v>
      </c>
      <c r="K763" s="11" t="s">
        <v>4263</v>
      </c>
      <c r="L763" s="11">
        <v>2</v>
      </c>
    </row>
    <row r="764" spans="1:12">
      <c r="A764" s="11" t="s">
        <v>1430</v>
      </c>
      <c r="D764" s="11" t="s">
        <v>239</v>
      </c>
      <c r="E764" s="19" t="s">
        <v>1638</v>
      </c>
      <c r="F764" s="10">
        <v>42036</v>
      </c>
      <c r="G764" s="10">
        <v>44593</v>
      </c>
      <c r="H764" s="11">
        <v>8</v>
      </c>
      <c r="I764" s="20" t="s">
        <v>238</v>
      </c>
      <c r="J764" s="11" t="s">
        <v>240</v>
      </c>
      <c r="K764" s="11" t="s">
        <v>4263</v>
      </c>
      <c r="L764" s="11">
        <v>2</v>
      </c>
    </row>
    <row r="765" spans="1:12">
      <c r="A765" s="11" t="s">
        <v>1431</v>
      </c>
      <c r="D765" s="11" t="s">
        <v>239</v>
      </c>
      <c r="E765" s="19" t="s">
        <v>1639</v>
      </c>
      <c r="F765" s="10">
        <v>42036</v>
      </c>
      <c r="G765" s="10">
        <v>44593</v>
      </c>
      <c r="H765" s="11">
        <v>8</v>
      </c>
      <c r="I765" s="20" t="s">
        <v>238</v>
      </c>
      <c r="J765" s="11" t="s">
        <v>240</v>
      </c>
      <c r="K765" s="11" t="s">
        <v>4263</v>
      </c>
      <c r="L765" s="11">
        <v>2</v>
      </c>
    </row>
    <row r="766" spans="1:12">
      <c r="A766" s="11" t="s">
        <v>1432</v>
      </c>
      <c r="D766" s="11" t="s">
        <v>239</v>
      </c>
      <c r="E766" s="19" t="s">
        <v>1640</v>
      </c>
      <c r="F766" s="10">
        <v>42036</v>
      </c>
      <c r="G766" s="10">
        <v>44593</v>
      </c>
      <c r="H766" s="11">
        <v>8</v>
      </c>
      <c r="I766" s="20" t="s">
        <v>238</v>
      </c>
      <c r="J766" s="11" t="s">
        <v>240</v>
      </c>
      <c r="K766" s="11" t="s">
        <v>4263</v>
      </c>
      <c r="L766" s="11">
        <v>2</v>
      </c>
    </row>
    <row r="767" spans="1:12">
      <c r="A767" s="11" t="s">
        <v>1433</v>
      </c>
      <c r="D767" s="11" t="s">
        <v>239</v>
      </c>
      <c r="E767" s="19" t="s">
        <v>1641</v>
      </c>
      <c r="F767" s="10">
        <v>42036</v>
      </c>
      <c r="G767" s="10">
        <v>44593</v>
      </c>
      <c r="H767" s="11">
        <v>8</v>
      </c>
      <c r="I767" s="20" t="s">
        <v>238</v>
      </c>
      <c r="J767" s="11" t="s">
        <v>240</v>
      </c>
      <c r="K767" s="11" t="s">
        <v>4263</v>
      </c>
      <c r="L767" s="11">
        <v>2</v>
      </c>
    </row>
    <row r="768" spans="1:12">
      <c r="A768" s="11" t="s">
        <v>1434</v>
      </c>
      <c r="D768" s="11" t="s">
        <v>239</v>
      </c>
      <c r="E768" s="19" t="s">
        <v>1642</v>
      </c>
      <c r="F768" s="10">
        <v>42036</v>
      </c>
      <c r="G768" s="10">
        <v>44593</v>
      </c>
      <c r="H768" s="11">
        <v>8</v>
      </c>
      <c r="I768" s="20" t="s">
        <v>238</v>
      </c>
      <c r="J768" s="11" t="s">
        <v>240</v>
      </c>
      <c r="K768" s="11" t="s">
        <v>4263</v>
      </c>
      <c r="L768" s="11">
        <v>2</v>
      </c>
    </row>
    <row r="769" spans="1:12">
      <c r="A769" s="11" t="s">
        <v>1435</v>
      </c>
      <c r="D769" s="11" t="s">
        <v>239</v>
      </c>
      <c r="E769" s="19" t="s">
        <v>1643</v>
      </c>
      <c r="F769" s="10">
        <v>42036</v>
      </c>
      <c r="G769" s="10">
        <v>44593</v>
      </c>
      <c r="H769" s="11">
        <v>8</v>
      </c>
      <c r="I769" s="20" t="s">
        <v>238</v>
      </c>
      <c r="J769" s="11" t="s">
        <v>240</v>
      </c>
      <c r="K769" s="11" t="s">
        <v>4263</v>
      </c>
      <c r="L769" s="11">
        <v>2</v>
      </c>
    </row>
    <row r="770" spans="1:12">
      <c r="A770" s="11" t="s">
        <v>1436</v>
      </c>
      <c r="D770" s="11" t="s">
        <v>239</v>
      </c>
      <c r="E770" s="19" t="s">
        <v>1644</v>
      </c>
      <c r="F770" s="10">
        <v>42036</v>
      </c>
      <c r="G770" s="10">
        <v>44593</v>
      </c>
      <c r="H770" s="11">
        <v>8</v>
      </c>
      <c r="I770" s="20" t="s">
        <v>238</v>
      </c>
      <c r="J770" s="11" t="s">
        <v>240</v>
      </c>
      <c r="K770" s="11" t="s">
        <v>4263</v>
      </c>
      <c r="L770" s="11">
        <v>2</v>
      </c>
    </row>
    <row r="771" spans="1:12">
      <c r="A771" s="11" t="s">
        <v>1437</v>
      </c>
      <c r="D771" s="11" t="s">
        <v>239</v>
      </c>
      <c r="E771" s="19" t="s">
        <v>1645</v>
      </c>
      <c r="F771" s="10">
        <v>42036</v>
      </c>
      <c r="G771" s="10">
        <v>44593</v>
      </c>
      <c r="H771" s="11">
        <v>8</v>
      </c>
      <c r="I771" s="20" t="s">
        <v>238</v>
      </c>
      <c r="J771" s="11" t="s">
        <v>240</v>
      </c>
      <c r="K771" s="11" t="s">
        <v>4263</v>
      </c>
      <c r="L771" s="11">
        <v>2</v>
      </c>
    </row>
    <row r="772" spans="1:12">
      <c r="A772" s="11" t="s">
        <v>1438</v>
      </c>
      <c r="D772" s="11" t="s">
        <v>239</v>
      </c>
      <c r="E772" s="19" t="s">
        <v>1646</v>
      </c>
      <c r="F772" s="10">
        <v>42036</v>
      </c>
      <c r="G772" s="10">
        <v>44593</v>
      </c>
      <c r="H772" s="11">
        <v>8</v>
      </c>
      <c r="I772" s="20" t="s">
        <v>238</v>
      </c>
      <c r="J772" s="11" t="s">
        <v>240</v>
      </c>
      <c r="K772" s="11" t="s">
        <v>4263</v>
      </c>
      <c r="L772" s="11">
        <v>2</v>
      </c>
    </row>
    <row r="773" spans="1:12">
      <c r="A773" s="11" t="s">
        <v>1439</v>
      </c>
      <c r="D773" s="11" t="s">
        <v>239</v>
      </c>
      <c r="E773" s="19" t="s">
        <v>1647</v>
      </c>
      <c r="F773" s="10">
        <v>42036</v>
      </c>
      <c r="G773" s="10">
        <v>44593</v>
      </c>
      <c r="H773" s="11">
        <v>8</v>
      </c>
      <c r="I773" s="20" t="s">
        <v>238</v>
      </c>
      <c r="J773" s="11" t="s">
        <v>240</v>
      </c>
      <c r="K773" s="11" t="s">
        <v>4263</v>
      </c>
      <c r="L773" s="11">
        <v>2</v>
      </c>
    </row>
    <row r="774" spans="1:12">
      <c r="A774" s="11" t="s">
        <v>1440</v>
      </c>
      <c r="D774" s="11" t="s">
        <v>239</v>
      </c>
      <c r="E774" s="19" t="s">
        <v>1648</v>
      </c>
      <c r="F774" s="10">
        <v>42036</v>
      </c>
      <c r="G774" s="10">
        <v>44593</v>
      </c>
      <c r="H774" s="11">
        <v>8</v>
      </c>
      <c r="I774" s="20" t="s">
        <v>238</v>
      </c>
      <c r="J774" s="11" t="s">
        <v>240</v>
      </c>
      <c r="K774" s="11" t="s">
        <v>4263</v>
      </c>
      <c r="L774" s="11">
        <v>2</v>
      </c>
    </row>
    <row r="775" spans="1:12">
      <c r="A775" s="11" t="s">
        <v>1441</v>
      </c>
      <c r="D775" s="11" t="s">
        <v>239</v>
      </c>
      <c r="E775" s="19" t="s">
        <v>1649</v>
      </c>
      <c r="F775" s="10">
        <v>42036</v>
      </c>
      <c r="G775" s="10">
        <v>44593</v>
      </c>
      <c r="H775" s="11">
        <v>8</v>
      </c>
      <c r="I775" s="20" t="s">
        <v>238</v>
      </c>
      <c r="J775" s="11" t="s">
        <v>240</v>
      </c>
      <c r="K775" s="11" t="s">
        <v>4263</v>
      </c>
      <c r="L775" s="11">
        <v>2</v>
      </c>
    </row>
    <row r="776" spans="1:12">
      <c r="A776" s="11" t="s">
        <v>1442</v>
      </c>
      <c r="D776" s="11" t="s">
        <v>239</v>
      </c>
      <c r="E776" s="19" t="s">
        <v>1650</v>
      </c>
      <c r="F776" s="10">
        <v>42036</v>
      </c>
      <c r="G776" s="10">
        <v>44593</v>
      </c>
      <c r="H776" s="11">
        <v>8</v>
      </c>
      <c r="I776" s="20" t="s">
        <v>238</v>
      </c>
      <c r="J776" s="11" t="s">
        <v>240</v>
      </c>
      <c r="K776" s="11" t="s">
        <v>4263</v>
      </c>
      <c r="L776" s="11">
        <v>2</v>
      </c>
    </row>
    <row r="777" spans="1:12">
      <c r="A777" s="11" t="s">
        <v>1443</v>
      </c>
      <c r="D777" s="11" t="s">
        <v>239</v>
      </c>
      <c r="E777" s="19" t="s">
        <v>1651</v>
      </c>
      <c r="F777" s="10">
        <v>42036</v>
      </c>
      <c r="G777" s="10">
        <v>44593</v>
      </c>
      <c r="H777" s="11">
        <v>8</v>
      </c>
      <c r="I777" s="20" t="s">
        <v>238</v>
      </c>
      <c r="J777" s="11" t="s">
        <v>240</v>
      </c>
      <c r="K777" s="11" t="s">
        <v>4263</v>
      </c>
      <c r="L777" s="11">
        <v>2</v>
      </c>
    </row>
    <row r="778" spans="1:12">
      <c r="A778" s="11" t="s">
        <v>1444</v>
      </c>
      <c r="D778" s="11" t="s">
        <v>239</v>
      </c>
      <c r="E778" s="19" t="s">
        <v>1652</v>
      </c>
      <c r="F778" s="10">
        <v>42036</v>
      </c>
      <c r="G778" s="10">
        <v>44593</v>
      </c>
      <c r="H778" s="11">
        <v>8</v>
      </c>
      <c r="I778" s="20" t="s">
        <v>238</v>
      </c>
      <c r="J778" s="11" t="s">
        <v>240</v>
      </c>
      <c r="K778" s="11" t="s">
        <v>4263</v>
      </c>
      <c r="L778" s="11">
        <v>2</v>
      </c>
    </row>
    <row r="779" spans="1:12">
      <c r="A779" s="11" t="s">
        <v>1445</v>
      </c>
      <c r="D779" s="11" t="s">
        <v>239</v>
      </c>
      <c r="E779" s="19" t="s">
        <v>1653</v>
      </c>
      <c r="F779" s="10">
        <v>42036</v>
      </c>
      <c r="G779" s="10">
        <v>44593</v>
      </c>
      <c r="H779" s="11">
        <v>8</v>
      </c>
      <c r="I779" s="20" t="s">
        <v>238</v>
      </c>
      <c r="J779" s="11" t="s">
        <v>240</v>
      </c>
      <c r="K779" s="11" t="s">
        <v>4263</v>
      </c>
      <c r="L779" s="11">
        <v>2</v>
      </c>
    </row>
    <row r="780" spans="1:12">
      <c r="A780" s="11" t="s">
        <v>1446</v>
      </c>
      <c r="D780" s="11" t="s">
        <v>239</v>
      </c>
      <c r="E780" s="19" t="s">
        <v>1654</v>
      </c>
      <c r="F780" s="10">
        <v>42036</v>
      </c>
      <c r="G780" s="10">
        <v>44593</v>
      </c>
      <c r="H780" s="11">
        <v>8</v>
      </c>
      <c r="I780" s="20" t="s">
        <v>238</v>
      </c>
      <c r="J780" s="11" t="s">
        <v>240</v>
      </c>
      <c r="K780" s="11" t="s">
        <v>4263</v>
      </c>
      <c r="L780" s="11">
        <v>2</v>
      </c>
    </row>
    <row r="781" spans="1:12">
      <c r="A781" s="11" t="s">
        <v>1447</v>
      </c>
      <c r="D781" s="11" t="s">
        <v>239</v>
      </c>
      <c r="E781" s="19" t="s">
        <v>1655</v>
      </c>
      <c r="F781" s="10">
        <v>42036</v>
      </c>
      <c r="G781" s="10">
        <v>44593</v>
      </c>
      <c r="H781" s="11">
        <v>8</v>
      </c>
      <c r="I781" s="20" t="s">
        <v>238</v>
      </c>
      <c r="J781" s="11" t="s">
        <v>240</v>
      </c>
      <c r="K781" s="11" t="s">
        <v>4263</v>
      </c>
      <c r="L781" s="11">
        <v>2</v>
      </c>
    </row>
    <row r="782" spans="1:12">
      <c r="A782" s="11" t="s">
        <v>1448</v>
      </c>
      <c r="D782" s="11" t="s">
        <v>239</v>
      </c>
      <c r="E782" s="19" t="s">
        <v>1656</v>
      </c>
      <c r="F782" s="10">
        <v>42036</v>
      </c>
      <c r="G782" s="10">
        <v>44593</v>
      </c>
      <c r="H782" s="11">
        <v>8</v>
      </c>
      <c r="I782" s="20" t="s">
        <v>238</v>
      </c>
      <c r="J782" s="11" t="s">
        <v>240</v>
      </c>
      <c r="K782" s="11" t="s">
        <v>4263</v>
      </c>
      <c r="L782" s="11">
        <v>2</v>
      </c>
    </row>
    <row r="783" spans="1:12">
      <c r="A783" s="11" t="s">
        <v>1449</v>
      </c>
      <c r="D783" s="11" t="s">
        <v>239</v>
      </c>
      <c r="E783" s="19" t="s">
        <v>1657</v>
      </c>
      <c r="F783" s="10">
        <v>42036</v>
      </c>
      <c r="G783" s="10">
        <v>44593</v>
      </c>
      <c r="H783" s="11">
        <v>8</v>
      </c>
      <c r="I783" s="20" t="s">
        <v>238</v>
      </c>
      <c r="J783" s="11" t="s">
        <v>240</v>
      </c>
      <c r="K783" s="11" t="s">
        <v>4263</v>
      </c>
      <c r="L783" s="11">
        <v>2</v>
      </c>
    </row>
    <row r="784" spans="1:12">
      <c r="A784" s="11" t="s">
        <v>1450</v>
      </c>
      <c r="D784" s="11" t="s">
        <v>239</v>
      </c>
      <c r="E784" s="19" t="s">
        <v>1658</v>
      </c>
      <c r="F784" s="10">
        <v>42036</v>
      </c>
      <c r="G784" s="10">
        <v>44593</v>
      </c>
      <c r="H784" s="11">
        <v>8</v>
      </c>
      <c r="I784" s="20" t="s">
        <v>238</v>
      </c>
      <c r="J784" s="11" t="s">
        <v>240</v>
      </c>
      <c r="K784" s="11" t="s">
        <v>4263</v>
      </c>
      <c r="L784" s="11">
        <v>2</v>
      </c>
    </row>
    <row r="785" spans="1:12">
      <c r="A785" s="11" t="s">
        <v>1451</v>
      </c>
      <c r="D785" s="11" t="s">
        <v>239</v>
      </c>
      <c r="E785" s="19" t="s">
        <v>1659</v>
      </c>
      <c r="F785" s="10">
        <v>42036</v>
      </c>
      <c r="G785" s="10">
        <v>44593</v>
      </c>
      <c r="H785" s="11">
        <v>8</v>
      </c>
      <c r="I785" s="20" t="s">
        <v>238</v>
      </c>
      <c r="J785" s="11" t="s">
        <v>240</v>
      </c>
      <c r="K785" s="11" t="s">
        <v>4263</v>
      </c>
      <c r="L785" s="11">
        <v>2</v>
      </c>
    </row>
    <row r="786" spans="1:12">
      <c r="A786" s="11" t="s">
        <v>1452</v>
      </c>
      <c r="D786" s="11" t="s">
        <v>239</v>
      </c>
      <c r="E786" s="19" t="s">
        <v>1660</v>
      </c>
      <c r="F786" s="10">
        <v>42036</v>
      </c>
      <c r="G786" s="10">
        <v>44593</v>
      </c>
      <c r="H786" s="11">
        <v>8</v>
      </c>
      <c r="I786" s="20" t="s">
        <v>238</v>
      </c>
      <c r="J786" s="11" t="s">
        <v>240</v>
      </c>
      <c r="K786" s="11" t="s">
        <v>4263</v>
      </c>
      <c r="L786" s="11">
        <v>2</v>
      </c>
    </row>
    <row r="787" spans="1:12">
      <c r="A787" s="11" t="s">
        <v>1453</v>
      </c>
      <c r="D787" s="11" t="s">
        <v>239</v>
      </c>
      <c r="E787" s="19" t="s">
        <v>1661</v>
      </c>
      <c r="F787" s="10">
        <v>42036</v>
      </c>
      <c r="G787" s="10">
        <v>44593</v>
      </c>
      <c r="H787" s="11">
        <v>8</v>
      </c>
      <c r="I787" s="20" t="s">
        <v>238</v>
      </c>
      <c r="J787" s="11" t="s">
        <v>240</v>
      </c>
      <c r="K787" s="11" t="s">
        <v>4263</v>
      </c>
      <c r="L787" s="11">
        <v>2</v>
      </c>
    </row>
    <row r="788" spans="1:12">
      <c r="A788" s="11" t="s">
        <v>1454</v>
      </c>
      <c r="D788" s="11" t="s">
        <v>239</v>
      </c>
      <c r="E788" s="19" t="s">
        <v>1662</v>
      </c>
      <c r="F788" s="10">
        <v>42036</v>
      </c>
      <c r="G788" s="10">
        <v>44593</v>
      </c>
      <c r="H788" s="11">
        <v>8</v>
      </c>
      <c r="I788" s="20" t="s">
        <v>238</v>
      </c>
      <c r="J788" s="11" t="s">
        <v>240</v>
      </c>
      <c r="K788" s="11" t="s">
        <v>4263</v>
      </c>
      <c r="L788" s="11">
        <v>2</v>
      </c>
    </row>
    <row r="789" spans="1:12">
      <c r="A789" s="11" t="s">
        <v>1455</v>
      </c>
      <c r="D789" s="11" t="s">
        <v>239</v>
      </c>
      <c r="E789" s="19" t="s">
        <v>1663</v>
      </c>
      <c r="F789" s="10">
        <v>42036</v>
      </c>
      <c r="G789" s="10">
        <v>44593</v>
      </c>
      <c r="H789" s="11">
        <v>8</v>
      </c>
      <c r="I789" s="20" t="s">
        <v>238</v>
      </c>
      <c r="J789" s="11" t="s">
        <v>240</v>
      </c>
      <c r="K789" s="11" t="s">
        <v>4263</v>
      </c>
      <c r="L789" s="11">
        <v>2</v>
      </c>
    </row>
    <row r="790" spans="1:12">
      <c r="A790" s="11" t="s">
        <v>1456</v>
      </c>
      <c r="D790" s="11" t="s">
        <v>239</v>
      </c>
      <c r="E790" s="19" t="s">
        <v>1664</v>
      </c>
      <c r="F790" s="10">
        <v>42036</v>
      </c>
      <c r="G790" s="10">
        <v>44593</v>
      </c>
      <c r="H790" s="11">
        <v>8</v>
      </c>
      <c r="I790" s="20" t="s">
        <v>238</v>
      </c>
      <c r="J790" s="11" t="s">
        <v>240</v>
      </c>
      <c r="K790" s="11" t="s">
        <v>4263</v>
      </c>
      <c r="L790" s="11">
        <v>2</v>
      </c>
    </row>
    <row r="791" spans="1:12">
      <c r="A791" s="11" t="s">
        <v>1457</v>
      </c>
      <c r="D791" s="11" t="s">
        <v>239</v>
      </c>
      <c r="E791" s="19" t="s">
        <v>1665</v>
      </c>
      <c r="F791" s="10">
        <v>42036</v>
      </c>
      <c r="G791" s="10">
        <v>44593</v>
      </c>
      <c r="H791" s="11">
        <v>8</v>
      </c>
      <c r="I791" s="20" t="s">
        <v>238</v>
      </c>
      <c r="J791" s="11" t="s">
        <v>240</v>
      </c>
      <c r="K791" s="11" t="s">
        <v>4263</v>
      </c>
      <c r="L791" s="11">
        <v>2</v>
      </c>
    </row>
    <row r="792" spans="1:12">
      <c r="A792" s="11" t="s">
        <v>1458</v>
      </c>
      <c r="D792" s="11" t="s">
        <v>239</v>
      </c>
      <c r="E792" s="19" t="s">
        <v>1666</v>
      </c>
      <c r="F792" s="10">
        <v>42036</v>
      </c>
      <c r="G792" s="10">
        <v>44593</v>
      </c>
      <c r="H792" s="11">
        <v>8</v>
      </c>
      <c r="I792" s="20" t="s">
        <v>238</v>
      </c>
      <c r="J792" s="11" t="s">
        <v>240</v>
      </c>
      <c r="K792" s="11" t="s">
        <v>4263</v>
      </c>
      <c r="L792" s="11">
        <v>2</v>
      </c>
    </row>
    <row r="793" spans="1:12">
      <c r="A793" s="11" t="s">
        <v>1459</v>
      </c>
      <c r="D793" s="11" t="s">
        <v>239</v>
      </c>
      <c r="E793" s="19" t="s">
        <v>1667</v>
      </c>
      <c r="F793" s="10">
        <v>42036</v>
      </c>
      <c r="G793" s="10">
        <v>44593</v>
      </c>
      <c r="H793" s="11">
        <v>8</v>
      </c>
      <c r="I793" s="20" t="s">
        <v>238</v>
      </c>
      <c r="J793" s="11" t="s">
        <v>240</v>
      </c>
      <c r="K793" s="11" t="s">
        <v>4263</v>
      </c>
      <c r="L793" s="11">
        <v>2</v>
      </c>
    </row>
    <row r="794" spans="1:12">
      <c r="A794" s="11" t="s">
        <v>1460</v>
      </c>
      <c r="D794" s="11" t="s">
        <v>239</v>
      </c>
      <c r="E794" s="19" t="s">
        <v>1668</v>
      </c>
      <c r="F794" s="10">
        <v>42036</v>
      </c>
      <c r="G794" s="10">
        <v>44593</v>
      </c>
      <c r="H794" s="11">
        <v>8</v>
      </c>
      <c r="I794" s="20" t="s">
        <v>238</v>
      </c>
      <c r="J794" s="11" t="s">
        <v>240</v>
      </c>
      <c r="K794" s="11" t="s">
        <v>4263</v>
      </c>
      <c r="L794" s="11">
        <v>2</v>
      </c>
    </row>
    <row r="795" spans="1:12">
      <c r="A795" s="11" t="s">
        <v>1461</v>
      </c>
      <c r="D795" s="11" t="s">
        <v>239</v>
      </c>
      <c r="E795" s="19" t="s">
        <v>1669</v>
      </c>
      <c r="F795" s="10">
        <v>42036</v>
      </c>
      <c r="G795" s="10">
        <v>44593</v>
      </c>
      <c r="H795" s="11">
        <v>8</v>
      </c>
      <c r="I795" s="20" t="s">
        <v>238</v>
      </c>
      <c r="J795" s="11" t="s">
        <v>240</v>
      </c>
      <c r="K795" s="11" t="s">
        <v>4263</v>
      </c>
      <c r="L795" s="11">
        <v>2</v>
      </c>
    </row>
    <row r="796" spans="1:12">
      <c r="A796" s="11" t="s">
        <v>1462</v>
      </c>
      <c r="D796" s="11" t="s">
        <v>239</v>
      </c>
      <c r="E796" s="19" t="s">
        <v>1670</v>
      </c>
      <c r="F796" s="10">
        <v>42036</v>
      </c>
      <c r="G796" s="10">
        <v>44593</v>
      </c>
      <c r="H796" s="11">
        <v>8</v>
      </c>
      <c r="I796" s="20" t="s">
        <v>238</v>
      </c>
      <c r="J796" s="11" t="s">
        <v>240</v>
      </c>
      <c r="K796" s="11" t="s">
        <v>4263</v>
      </c>
      <c r="L796" s="11">
        <v>2</v>
      </c>
    </row>
    <row r="797" spans="1:12">
      <c r="A797" s="11" t="s">
        <v>1463</v>
      </c>
      <c r="D797" s="11" t="s">
        <v>239</v>
      </c>
      <c r="E797" s="19" t="s">
        <v>1671</v>
      </c>
      <c r="F797" s="10">
        <v>42036</v>
      </c>
      <c r="G797" s="10">
        <v>44593</v>
      </c>
      <c r="H797" s="11">
        <v>8</v>
      </c>
      <c r="I797" s="20" t="s">
        <v>238</v>
      </c>
      <c r="J797" s="11" t="s">
        <v>240</v>
      </c>
      <c r="K797" s="11" t="s">
        <v>4263</v>
      </c>
      <c r="L797" s="11">
        <v>2</v>
      </c>
    </row>
    <row r="798" spans="1:12">
      <c r="A798" s="11" t="s">
        <v>1154</v>
      </c>
      <c r="D798" s="11" t="s">
        <v>239</v>
      </c>
      <c r="E798" s="19" t="s">
        <v>1672</v>
      </c>
      <c r="F798" s="10">
        <v>42036</v>
      </c>
      <c r="G798" s="10">
        <v>44593</v>
      </c>
      <c r="H798" s="11">
        <v>8</v>
      </c>
      <c r="I798" s="20" t="s">
        <v>238</v>
      </c>
      <c r="J798" s="11" t="s">
        <v>240</v>
      </c>
      <c r="K798" s="11" t="s">
        <v>4263</v>
      </c>
      <c r="L798" s="11">
        <v>2</v>
      </c>
    </row>
    <row r="799" spans="1:12">
      <c r="A799" s="11" t="s">
        <v>1155</v>
      </c>
      <c r="D799" s="11" t="s">
        <v>239</v>
      </c>
      <c r="E799" s="19" t="s">
        <v>1673</v>
      </c>
      <c r="F799" s="10">
        <v>42036</v>
      </c>
      <c r="G799" s="10">
        <v>44593</v>
      </c>
      <c r="H799" s="11">
        <v>8</v>
      </c>
      <c r="I799" s="20" t="s">
        <v>238</v>
      </c>
      <c r="J799" s="11" t="s">
        <v>240</v>
      </c>
      <c r="K799" s="11" t="s">
        <v>4263</v>
      </c>
      <c r="L799" s="11">
        <v>2</v>
      </c>
    </row>
    <row r="800" spans="1:12">
      <c r="A800" s="11" t="s">
        <v>1156</v>
      </c>
      <c r="D800" s="11" t="s">
        <v>239</v>
      </c>
      <c r="E800" s="19" t="s">
        <v>1674</v>
      </c>
      <c r="F800" s="10">
        <v>42036</v>
      </c>
      <c r="G800" s="10">
        <v>44593</v>
      </c>
      <c r="H800" s="11">
        <v>8</v>
      </c>
      <c r="I800" s="20" t="s">
        <v>238</v>
      </c>
      <c r="J800" s="11" t="s">
        <v>240</v>
      </c>
      <c r="K800" s="11" t="s">
        <v>4263</v>
      </c>
      <c r="L800" s="11">
        <v>2</v>
      </c>
    </row>
    <row r="801" spans="1:12">
      <c r="A801" s="11" t="s">
        <v>1157</v>
      </c>
      <c r="D801" s="11" t="s">
        <v>239</v>
      </c>
      <c r="E801" s="19" t="s">
        <v>1675</v>
      </c>
      <c r="F801" s="10">
        <v>42036</v>
      </c>
      <c r="G801" s="10">
        <v>44593</v>
      </c>
      <c r="H801" s="11">
        <v>8</v>
      </c>
      <c r="I801" s="20" t="s">
        <v>238</v>
      </c>
      <c r="J801" s="11" t="s">
        <v>240</v>
      </c>
      <c r="K801" s="11" t="s">
        <v>4263</v>
      </c>
      <c r="L801" s="11">
        <v>2</v>
      </c>
    </row>
    <row r="802" spans="1:12">
      <c r="A802" s="11" t="s">
        <v>1158</v>
      </c>
      <c r="D802" s="11" t="s">
        <v>239</v>
      </c>
      <c r="E802" s="19" t="s">
        <v>1676</v>
      </c>
      <c r="F802" s="10">
        <v>42036</v>
      </c>
      <c r="G802" s="10">
        <v>44593</v>
      </c>
      <c r="H802" s="11">
        <v>8</v>
      </c>
      <c r="I802" s="20" t="s">
        <v>238</v>
      </c>
      <c r="J802" s="11" t="s">
        <v>240</v>
      </c>
      <c r="K802" s="11" t="s">
        <v>4263</v>
      </c>
      <c r="L802" s="11">
        <v>2</v>
      </c>
    </row>
    <row r="803" spans="1:12">
      <c r="A803" s="11" t="s">
        <v>1159</v>
      </c>
      <c r="D803" s="11" t="s">
        <v>239</v>
      </c>
      <c r="E803" s="19" t="s">
        <v>1677</v>
      </c>
      <c r="F803" s="10">
        <v>42036</v>
      </c>
      <c r="G803" s="10">
        <v>44593</v>
      </c>
      <c r="H803" s="11">
        <v>8</v>
      </c>
      <c r="I803" s="20" t="s">
        <v>238</v>
      </c>
      <c r="J803" s="11" t="s">
        <v>240</v>
      </c>
      <c r="K803" s="11" t="s">
        <v>4263</v>
      </c>
      <c r="L803" s="11">
        <v>2</v>
      </c>
    </row>
    <row r="804" spans="1:12">
      <c r="A804" s="11" t="s">
        <v>1160</v>
      </c>
      <c r="D804" s="11" t="s">
        <v>239</v>
      </c>
      <c r="E804" s="19" t="s">
        <v>1678</v>
      </c>
      <c r="F804" s="10">
        <v>42036</v>
      </c>
      <c r="G804" s="10">
        <v>44593</v>
      </c>
      <c r="H804" s="11">
        <v>8</v>
      </c>
      <c r="I804" s="20" t="s">
        <v>238</v>
      </c>
      <c r="J804" s="11" t="s">
        <v>240</v>
      </c>
      <c r="K804" s="11" t="s">
        <v>4263</v>
      </c>
      <c r="L804" s="11">
        <v>2</v>
      </c>
    </row>
    <row r="805" spans="1:12">
      <c r="A805" s="11" t="s">
        <v>1161</v>
      </c>
      <c r="D805" s="11" t="s">
        <v>239</v>
      </c>
      <c r="E805" s="19" t="s">
        <v>1679</v>
      </c>
      <c r="F805" s="10">
        <v>42036</v>
      </c>
      <c r="G805" s="10">
        <v>44593</v>
      </c>
      <c r="H805" s="11">
        <v>8</v>
      </c>
      <c r="I805" s="20" t="s">
        <v>238</v>
      </c>
      <c r="J805" s="11" t="s">
        <v>240</v>
      </c>
      <c r="K805" s="11" t="s">
        <v>4263</v>
      </c>
      <c r="L805" s="11">
        <v>2</v>
      </c>
    </row>
    <row r="806" spans="1:12">
      <c r="A806" s="11" t="s">
        <v>1162</v>
      </c>
      <c r="D806" s="11" t="s">
        <v>239</v>
      </c>
      <c r="E806" s="19" t="s">
        <v>1680</v>
      </c>
      <c r="F806" s="10">
        <v>42036</v>
      </c>
      <c r="G806" s="10">
        <v>44593</v>
      </c>
      <c r="H806" s="11">
        <v>8</v>
      </c>
      <c r="I806" s="20" t="s">
        <v>238</v>
      </c>
      <c r="J806" s="11" t="s">
        <v>240</v>
      </c>
      <c r="K806" s="11" t="s">
        <v>4263</v>
      </c>
      <c r="L806" s="11">
        <v>2</v>
      </c>
    </row>
    <row r="807" spans="1:12">
      <c r="A807" s="11" t="s">
        <v>1464</v>
      </c>
      <c r="D807" s="11" t="s">
        <v>239</v>
      </c>
      <c r="E807" s="19" t="s">
        <v>1681</v>
      </c>
      <c r="F807" s="10">
        <v>42036</v>
      </c>
      <c r="G807" s="10">
        <v>44593</v>
      </c>
      <c r="H807" s="11">
        <v>8</v>
      </c>
      <c r="I807" s="20" t="s">
        <v>238</v>
      </c>
      <c r="J807" s="11" t="s">
        <v>240</v>
      </c>
      <c r="K807" s="11" t="s">
        <v>4263</v>
      </c>
      <c r="L807" s="11">
        <v>2</v>
      </c>
    </row>
    <row r="808" spans="1:12">
      <c r="A808" s="11" t="s">
        <v>1465</v>
      </c>
      <c r="D808" s="11" t="s">
        <v>239</v>
      </c>
      <c r="E808" s="19" t="s">
        <v>1682</v>
      </c>
      <c r="F808" s="10">
        <v>42036</v>
      </c>
      <c r="G808" s="10">
        <v>44593</v>
      </c>
      <c r="H808" s="11">
        <v>8</v>
      </c>
      <c r="I808" s="20" t="s">
        <v>238</v>
      </c>
      <c r="J808" s="11" t="s">
        <v>240</v>
      </c>
      <c r="K808" s="11" t="s">
        <v>4263</v>
      </c>
      <c r="L808" s="11">
        <v>2</v>
      </c>
    </row>
    <row r="809" spans="1:12">
      <c r="A809" s="11" t="s">
        <v>1466</v>
      </c>
      <c r="D809" s="11" t="s">
        <v>239</v>
      </c>
      <c r="E809" s="19" t="s">
        <v>1683</v>
      </c>
      <c r="F809" s="10">
        <v>42036</v>
      </c>
      <c r="G809" s="10">
        <v>44593</v>
      </c>
      <c r="H809" s="11">
        <v>8</v>
      </c>
      <c r="I809" s="20" t="s">
        <v>238</v>
      </c>
      <c r="J809" s="11" t="s">
        <v>240</v>
      </c>
      <c r="K809" s="11" t="s">
        <v>4263</v>
      </c>
      <c r="L809" s="11">
        <v>2</v>
      </c>
    </row>
    <row r="810" spans="1:12">
      <c r="A810" s="11" t="s">
        <v>1166</v>
      </c>
      <c r="D810" s="11" t="s">
        <v>239</v>
      </c>
      <c r="E810" s="19" t="s">
        <v>1684</v>
      </c>
      <c r="F810" s="10">
        <v>42036</v>
      </c>
      <c r="G810" s="10">
        <v>44593</v>
      </c>
      <c r="H810" s="11">
        <v>8</v>
      </c>
      <c r="I810" s="20" t="s">
        <v>238</v>
      </c>
      <c r="J810" s="11" t="s">
        <v>240</v>
      </c>
      <c r="K810" s="11" t="s">
        <v>4263</v>
      </c>
      <c r="L810" s="11">
        <v>2</v>
      </c>
    </row>
    <row r="811" spans="1:12">
      <c r="A811" s="11" t="s">
        <v>1167</v>
      </c>
      <c r="D811" s="11" t="s">
        <v>239</v>
      </c>
      <c r="E811" s="19" t="s">
        <v>1685</v>
      </c>
      <c r="F811" s="10">
        <v>42036</v>
      </c>
      <c r="G811" s="10">
        <v>44593</v>
      </c>
      <c r="H811" s="11">
        <v>8</v>
      </c>
      <c r="I811" s="20" t="s">
        <v>238</v>
      </c>
      <c r="J811" s="11" t="s">
        <v>240</v>
      </c>
      <c r="K811" s="11" t="s">
        <v>4263</v>
      </c>
      <c r="L811" s="11">
        <v>2</v>
      </c>
    </row>
    <row r="812" spans="1:12">
      <c r="A812" s="11" t="s">
        <v>1168</v>
      </c>
      <c r="D812" s="11" t="s">
        <v>239</v>
      </c>
      <c r="E812" s="19" t="s">
        <v>1686</v>
      </c>
      <c r="F812" s="10">
        <v>42036</v>
      </c>
      <c r="G812" s="10">
        <v>44593</v>
      </c>
      <c r="H812" s="11">
        <v>8</v>
      </c>
      <c r="I812" s="20" t="s">
        <v>238</v>
      </c>
      <c r="J812" s="11" t="s">
        <v>240</v>
      </c>
      <c r="K812" s="11" t="s">
        <v>4263</v>
      </c>
      <c r="L812" s="11">
        <v>2</v>
      </c>
    </row>
    <row r="813" spans="1:12">
      <c r="A813" s="11" t="s">
        <v>1169</v>
      </c>
      <c r="D813" s="11" t="s">
        <v>239</v>
      </c>
      <c r="E813" s="19" t="s">
        <v>1687</v>
      </c>
      <c r="F813" s="10">
        <v>42036</v>
      </c>
      <c r="G813" s="10">
        <v>44593</v>
      </c>
      <c r="H813" s="11">
        <v>8</v>
      </c>
      <c r="I813" s="20" t="s">
        <v>238</v>
      </c>
      <c r="J813" s="11" t="s">
        <v>240</v>
      </c>
      <c r="K813" s="11" t="s">
        <v>4263</v>
      </c>
      <c r="L813" s="11">
        <v>2</v>
      </c>
    </row>
    <row r="814" spans="1:12">
      <c r="A814" s="11" t="s">
        <v>1170</v>
      </c>
      <c r="D814" s="11" t="s">
        <v>239</v>
      </c>
      <c r="E814" s="19" t="s">
        <v>1688</v>
      </c>
      <c r="F814" s="10">
        <v>42036</v>
      </c>
      <c r="G814" s="10">
        <v>44593</v>
      </c>
      <c r="H814" s="11">
        <v>8</v>
      </c>
      <c r="I814" s="20" t="s">
        <v>238</v>
      </c>
      <c r="J814" s="11" t="s">
        <v>240</v>
      </c>
      <c r="K814" s="11" t="s">
        <v>4263</v>
      </c>
      <c r="L814" s="11">
        <v>2</v>
      </c>
    </row>
    <row r="815" spans="1:12">
      <c r="A815" s="11" t="s">
        <v>1171</v>
      </c>
      <c r="D815" s="11" t="s">
        <v>239</v>
      </c>
      <c r="E815" s="19" t="s">
        <v>1689</v>
      </c>
      <c r="F815" s="10">
        <v>42036</v>
      </c>
      <c r="G815" s="10">
        <v>44593</v>
      </c>
      <c r="H815" s="11">
        <v>8</v>
      </c>
      <c r="I815" s="20" t="s">
        <v>238</v>
      </c>
      <c r="J815" s="11" t="s">
        <v>240</v>
      </c>
      <c r="K815" s="11" t="s">
        <v>4263</v>
      </c>
      <c r="L815" s="11">
        <v>2</v>
      </c>
    </row>
    <row r="816" spans="1:12">
      <c r="A816" s="11" t="s">
        <v>1172</v>
      </c>
      <c r="D816" s="11" t="s">
        <v>239</v>
      </c>
      <c r="E816" s="19" t="s">
        <v>1690</v>
      </c>
      <c r="F816" s="10">
        <v>42036</v>
      </c>
      <c r="G816" s="10">
        <v>44593</v>
      </c>
      <c r="H816" s="11">
        <v>8</v>
      </c>
      <c r="I816" s="20" t="s">
        <v>238</v>
      </c>
      <c r="J816" s="11" t="s">
        <v>240</v>
      </c>
      <c r="K816" s="11" t="s">
        <v>4263</v>
      </c>
      <c r="L816" s="11">
        <v>2</v>
      </c>
    </row>
    <row r="817" spans="1:12">
      <c r="A817" s="11" t="s">
        <v>1173</v>
      </c>
      <c r="D817" s="11" t="s">
        <v>239</v>
      </c>
      <c r="E817" s="19" t="s">
        <v>1691</v>
      </c>
      <c r="F817" s="10">
        <v>42036</v>
      </c>
      <c r="G817" s="10">
        <v>44593</v>
      </c>
      <c r="H817" s="11">
        <v>8</v>
      </c>
      <c r="I817" s="20" t="s">
        <v>238</v>
      </c>
      <c r="J817" s="11" t="s">
        <v>240</v>
      </c>
      <c r="K817" s="11" t="s">
        <v>4263</v>
      </c>
      <c r="L817" s="11">
        <v>2</v>
      </c>
    </row>
    <row r="818" spans="1:12">
      <c r="A818" s="11" t="s">
        <v>1174</v>
      </c>
      <c r="D818" s="11" t="s">
        <v>239</v>
      </c>
      <c r="E818" s="19" t="s">
        <v>1692</v>
      </c>
      <c r="F818" s="10">
        <v>42036</v>
      </c>
      <c r="G818" s="10">
        <v>44593</v>
      </c>
      <c r="H818" s="11">
        <v>8</v>
      </c>
      <c r="I818" s="20" t="s">
        <v>238</v>
      </c>
      <c r="J818" s="11" t="s">
        <v>240</v>
      </c>
      <c r="K818" s="11" t="s">
        <v>4263</v>
      </c>
      <c r="L818" s="11">
        <v>2</v>
      </c>
    </row>
    <row r="819" spans="1:12">
      <c r="A819" s="11" t="s">
        <v>1175</v>
      </c>
      <c r="D819" s="11" t="s">
        <v>239</v>
      </c>
      <c r="E819" s="19" t="s">
        <v>1693</v>
      </c>
      <c r="F819" s="10">
        <v>42036</v>
      </c>
      <c r="G819" s="10">
        <v>44593</v>
      </c>
      <c r="H819" s="11">
        <v>8</v>
      </c>
      <c r="I819" s="20" t="s">
        <v>238</v>
      </c>
      <c r="J819" s="11" t="s">
        <v>240</v>
      </c>
      <c r="K819" s="11" t="s">
        <v>4263</v>
      </c>
      <c r="L819" s="11">
        <v>2</v>
      </c>
    </row>
    <row r="820" spans="1:12">
      <c r="A820" s="11" t="s">
        <v>1176</v>
      </c>
      <c r="D820" s="11" t="s">
        <v>239</v>
      </c>
      <c r="E820" s="19" t="s">
        <v>1694</v>
      </c>
      <c r="F820" s="10">
        <v>42036</v>
      </c>
      <c r="G820" s="10">
        <v>44593</v>
      </c>
      <c r="H820" s="11">
        <v>8</v>
      </c>
      <c r="I820" s="20" t="s">
        <v>238</v>
      </c>
      <c r="J820" s="11" t="s">
        <v>240</v>
      </c>
      <c r="K820" s="11" t="s">
        <v>4263</v>
      </c>
      <c r="L820" s="11">
        <v>2</v>
      </c>
    </row>
    <row r="821" spans="1:12">
      <c r="A821" s="11" t="s">
        <v>1177</v>
      </c>
      <c r="D821" s="11" t="s">
        <v>239</v>
      </c>
      <c r="E821" s="19" t="s">
        <v>1695</v>
      </c>
      <c r="F821" s="10">
        <v>42036</v>
      </c>
      <c r="G821" s="10">
        <v>44593</v>
      </c>
      <c r="H821" s="11">
        <v>8</v>
      </c>
      <c r="I821" s="20" t="s">
        <v>238</v>
      </c>
      <c r="J821" s="11" t="s">
        <v>240</v>
      </c>
      <c r="K821" s="11" t="s">
        <v>4263</v>
      </c>
      <c r="L821" s="11">
        <v>2</v>
      </c>
    </row>
    <row r="822" spans="1:12">
      <c r="A822" s="11" t="s">
        <v>1467</v>
      </c>
      <c r="D822" s="11" t="s">
        <v>239</v>
      </c>
      <c r="E822" s="19" t="s">
        <v>1696</v>
      </c>
      <c r="F822" s="10">
        <v>42036</v>
      </c>
      <c r="G822" s="10">
        <v>44593</v>
      </c>
      <c r="H822" s="11">
        <v>8</v>
      </c>
      <c r="I822" s="20" t="s">
        <v>238</v>
      </c>
      <c r="J822" s="11" t="s">
        <v>240</v>
      </c>
      <c r="K822" s="11" t="s">
        <v>4263</v>
      </c>
      <c r="L822" s="11">
        <v>2</v>
      </c>
    </row>
    <row r="823" spans="1:12">
      <c r="A823" s="11" t="s">
        <v>1468</v>
      </c>
      <c r="D823" s="11" t="s">
        <v>239</v>
      </c>
      <c r="E823" s="19" t="s">
        <v>1697</v>
      </c>
      <c r="F823" s="10">
        <v>42036</v>
      </c>
      <c r="G823" s="10">
        <v>44593</v>
      </c>
      <c r="H823" s="11">
        <v>8</v>
      </c>
      <c r="I823" s="20" t="s">
        <v>238</v>
      </c>
      <c r="J823" s="11" t="s">
        <v>240</v>
      </c>
      <c r="K823" s="11" t="s">
        <v>4263</v>
      </c>
      <c r="L823" s="11">
        <v>2</v>
      </c>
    </row>
    <row r="824" spans="1:12">
      <c r="A824" s="11" t="s">
        <v>1469</v>
      </c>
      <c r="D824" s="11" t="s">
        <v>239</v>
      </c>
      <c r="E824" s="19" t="s">
        <v>1698</v>
      </c>
      <c r="F824" s="10">
        <v>42036</v>
      </c>
      <c r="G824" s="10">
        <v>44593</v>
      </c>
      <c r="H824" s="11">
        <v>8</v>
      </c>
      <c r="I824" s="20" t="s">
        <v>238</v>
      </c>
      <c r="J824" s="11" t="s">
        <v>240</v>
      </c>
      <c r="K824" s="11" t="s">
        <v>4263</v>
      </c>
      <c r="L824" s="11">
        <v>2</v>
      </c>
    </row>
    <row r="825" spans="1:12">
      <c r="A825" s="11" t="s">
        <v>1470</v>
      </c>
      <c r="D825" s="11" t="s">
        <v>239</v>
      </c>
      <c r="E825" s="19" t="s">
        <v>1699</v>
      </c>
      <c r="F825" s="10">
        <v>42036</v>
      </c>
      <c r="G825" s="10">
        <v>44593</v>
      </c>
      <c r="H825" s="11">
        <v>8</v>
      </c>
      <c r="I825" s="20" t="s">
        <v>238</v>
      </c>
      <c r="J825" s="11" t="s">
        <v>240</v>
      </c>
      <c r="K825" s="11" t="s">
        <v>4263</v>
      </c>
      <c r="L825" s="11">
        <v>2</v>
      </c>
    </row>
    <row r="826" spans="1:12">
      <c r="A826" s="11" t="s">
        <v>1471</v>
      </c>
      <c r="D826" s="11" t="s">
        <v>239</v>
      </c>
      <c r="E826" s="19" t="s">
        <v>1700</v>
      </c>
      <c r="F826" s="10">
        <v>42036</v>
      </c>
      <c r="G826" s="10">
        <v>44593</v>
      </c>
      <c r="H826" s="11">
        <v>8</v>
      </c>
      <c r="I826" s="20" t="s">
        <v>238</v>
      </c>
      <c r="J826" s="11" t="s">
        <v>240</v>
      </c>
      <c r="K826" s="11" t="s">
        <v>4263</v>
      </c>
      <c r="L826" s="11">
        <v>2</v>
      </c>
    </row>
    <row r="827" spans="1:12">
      <c r="A827" s="11" t="s">
        <v>1472</v>
      </c>
      <c r="D827" s="11" t="s">
        <v>239</v>
      </c>
      <c r="E827" s="19" t="s">
        <v>1701</v>
      </c>
      <c r="F827" s="10">
        <v>42036</v>
      </c>
      <c r="G827" s="10">
        <v>44593</v>
      </c>
      <c r="H827" s="11">
        <v>8</v>
      </c>
      <c r="I827" s="20" t="s">
        <v>238</v>
      </c>
      <c r="J827" s="11" t="s">
        <v>240</v>
      </c>
      <c r="K827" s="11" t="s">
        <v>4263</v>
      </c>
      <c r="L827" s="11">
        <v>2</v>
      </c>
    </row>
    <row r="828" spans="1:12">
      <c r="A828" s="11" t="s">
        <v>1473</v>
      </c>
      <c r="D828" s="11" t="s">
        <v>239</v>
      </c>
      <c r="E828" s="19" t="s">
        <v>1702</v>
      </c>
      <c r="F828" s="10">
        <v>42036</v>
      </c>
      <c r="G828" s="10">
        <v>44593</v>
      </c>
      <c r="H828" s="11">
        <v>8</v>
      </c>
      <c r="I828" s="20" t="s">
        <v>238</v>
      </c>
      <c r="J828" s="11" t="s">
        <v>240</v>
      </c>
      <c r="K828" s="11" t="s">
        <v>4263</v>
      </c>
      <c r="L828" s="11">
        <v>2</v>
      </c>
    </row>
    <row r="829" spans="1:12">
      <c r="A829" s="11" t="s">
        <v>1474</v>
      </c>
      <c r="D829" s="11" t="s">
        <v>239</v>
      </c>
      <c r="E829" s="19" t="s">
        <v>1703</v>
      </c>
      <c r="F829" s="10">
        <v>42036</v>
      </c>
      <c r="G829" s="10">
        <v>44593</v>
      </c>
      <c r="H829" s="11">
        <v>8</v>
      </c>
      <c r="I829" s="20" t="s">
        <v>238</v>
      </c>
      <c r="J829" s="11" t="s">
        <v>240</v>
      </c>
      <c r="K829" s="11" t="s">
        <v>4263</v>
      </c>
      <c r="L829" s="11">
        <v>2</v>
      </c>
    </row>
    <row r="830" spans="1:12">
      <c r="A830" s="11" t="s">
        <v>1475</v>
      </c>
      <c r="D830" s="11" t="s">
        <v>239</v>
      </c>
      <c r="E830" s="19" t="s">
        <v>1704</v>
      </c>
      <c r="F830" s="10">
        <v>42036</v>
      </c>
      <c r="G830" s="10">
        <v>44593</v>
      </c>
      <c r="H830" s="11">
        <v>8</v>
      </c>
      <c r="I830" s="20" t="s">
        <v>238</v>
      </c>
      <c r="J830" s="11" t="s">
        <v>240</v>
      </c>
      <c r="K830" s="11" t="s">
        <v>4263</v>
      </c>
      <c r="L830" s="11">
        <v>2</v>
      </c>
    </row>
    <row r="831" spans="1:12">
      <c r="A831" s="11" t="s">
        <v>1476</v>
      </c>
      <c r="D831" s="11" t="s">
        <v>239</v>
      </c>
      <c r="E831" s="19" t="s">
        <v>1705</v>
      </c>
      <c r="F831" s="10">
        <v>42036</v>
      </c>
      <c r="G831" s="10">
        <v>44593</v>
      </c>
      <c r="H831" s="11">
        <v>8</v>
      </c>
      <c r="I831" s="20" t="s">
        <v>238</v>
      </c>
      <c r="J831" s="11" t="s">
        <v>240</v>
      </c>
      <c r="K831" s="11" t="s">
        <v>4263</v>
      </c>
      <c r="L831" s="11">
        <v>2</v>
      </c>
    </row>
    <row r="832" spans="1:12">
      <c r="A832" s="11" t="s">
        <v>1477</v>
      </c>
      <c r="D832" s="11" t="s">
        <v>239</v>
      </c>
      <c r="E832" s="19" t="s">
        <v>1706</v>
      </c>
      <c r="F832" s="10">
        <v>42036</v>
      </c>
      <c r="G832" s="10">
        <v>44593</v>
      </c>
      <c r="H832" s="11">
        <v>8</v>
      </c>
      <c r="I832" s="20" t="s">
        <v>238</v>
      </c>
      <c r="J832" s="11" t="s">
        <v>240</v>
      </c>
      <c r="K832" s="11" t="s">
        <v>4263</v>
      </c>
      <c r="L832" s="11">
        <v>2</v>
      </c>
    </row>
    <row r="833" spans="1:12">
      <c r="A833" s="11" t="s">
        <v>1478</v>
      </c>
      <c r="D833" s="11" t="s">
        <v>239</v>
      </c>
      <c r="E833" s="19" t="s">
        <v>1707</v>
      </c>
      <c r="F833" s="10">
        <v>42036</v>
      </c>
      <c r="G833" s="10">
        <v>44593</v>
      </c>
      <c r="H833" s="11">
        <v>8</v>
      </c>
      <c r="I833" s="20" t="s">
        <v>238</v>
      </c>
      <c r="J833" s="11" t="s">
        <v>240</v>
      </c>
      <c r="K833" s="11" t="s">
        <v>4263</v>
      </c>
      <c r="L833" s="11">
        <v>2</v>
      </c>
    </row>
    <row r="834" spans="1:12">
      <c r="A834" s="11" t="s">
        <v>1479</v>
      </c>
      <c r="D834" s="11" t="s">
        <v>239</v>
      </c>
      <c r="E834" s="19" t="s">
        <v>1708</v>
      </c>
      <c r="F834" s="10">
        <v>42036</v>
      </c>
      <c r="G834" s="10">
        <v>44593</v>
      </c>
      <c r="H834" s="11">
        <v>8</v>
      </c>
      <c r="I834" s="20" t="s">
        <v>238</v>
      </c>
      <c r="J834" s="11" t="s">
        <v>240</v>
      </c>
      <c r="K834" s="11" t="s">
        <v>4263</v>
      </c>
      <c r="L834" s="11">
        <v>2</v>
      </c>
    </row>
    <row r="835" spans="1:12">
      <c r="A835" s="11" t="s">
        <v>1480</v>
      </c>
      <c r="D835" s="11" t="s">
        <v>239</v>
      </c>
      <c r="E835" s="19" t="s">
        <v>1709</v>
      </c>
      <c r="F835" s="10">
        <v>42036</v>
      </c>
      <c r="G835" s="10">
        <v>44593</v>
      </c>
      <c r="H835" s="11">
        <v>8</v>
      </c>
      <c r="I835" s="20" t="s">
        <v>238</v>
      </c>
      <c r="J835" s="11" t="s">
        <v>240</v>
      </c>
      <c r="K835" s="11" t="s">
        <v>4263</v>
      </c>
      <c r="L835" s="11">
        <v>2</v>
      </c>
    </row>
    <row r="836" spans="1:12">
      <c r="A836" s="11" t="s">
        <v>1481</v>
      </c>
      <c r="D836" s="11" t="s">
        <v>239</v>
      </c>
      <c r="E836" s="19" t="s">
        <v>1710</v>
      </c>
      <c r="F836" s="10">
        <v>42036</v>
      </c>
      <c r="G836" s="10">
        <v>44593</v>
      </c>
      <c r="H836" s="11">
        <v>8</v>
      </c>
      <c r="I836" s="20" t="s">
        <v>238</v>
      </c>
      <c r="J836" s="11" t="s">
        <v>240</v>
      </c>
      <c r="K836" s="11" t="s">
        <v>4263</v>
      </c>
      <c r="L836" s="11">
        <v>2</v>
      </c>
    </row>
    <row r="837" spans="1:12">
      <c r="A837" s="11" t="s">
        <v>1482</v>
      </c>
      <c r="D837" s="11" t="s">
        <v>239</v>
      </c>
      <c r="E837" s="19" t="s">
        <v>1711</v>
      </c>
      <c r="F837" s="10">
        <v>42036</v>
      </c>
      <c r="G837" s="10">
        <v>44593</v>
      </c>
      <c r="H837" s="11">
        <v>8</v>
      </c>
      <c r="I837" s="20" t="s">
        <v>238</v>
      </c>
      <c r="J837" s="11" t="s">
        <v>240</v>
      </c>
      <c r="K837" s="11" t="s">
        <v>4263</v>
      </c>
      <c r="L837" s="11">
        <v>2</v>
      </c>
    </row>
    <row r="838" spans="1:12">
      <c r="A838" s="11" t="s">
        <v>1483</v>
      </c>
      <c r="D838" s="11" t="s">
        <v>239</v>
      </c>
      <c r="E838" s="19" t="s">
        <v>1712</v>
      </c>
      <c r="F838" s="10">
        <v>42036</v>
      </c>
      <c r="G838" s="10">
        <v>44593</v>
      </c>
      <c r="H838" s="11">
        <v>8</v>
      </c>
      <c r="I838" s="20" t="s">
        <v>238</v>
      </c>
      <c r="J838" s="11" t="s">
        <v>240</v>
      </c>
      <c r="K838" s="11" t="s">
        <v>4263</v>
      </c>
      <c r="L838" s="11">
        <v>2</v>
      </c>
    </row>
    <row r="839" spans="1:12">
      <c r="A839" s="11" t="s">
        <v>1484</v>
      </c>
      <c r="D839" s="11" t="s">
        <v>239</v>
      </c>
      <c r="E839" s="19" t="s">
        <v>1713</v>
      </c>
      <c r="F839" s="10">
        <v>42036</v>
      </c>
      <c r="G839" s="10">
        <v>44593</v>
      </c>
      <c r="H839" s="11">
        <v>8</v>
      </c>
      <c r="I839" s="20" t="s">
        <v>238</v>
      </c>
      <c r="J839" s="11" t="s">
        <v>240</v>
      </c>
      <c r="K839" s="11" t="s">
        <v>4263</v>
      </c>
      <c r="L839" s="11">
        <v>2</v>
      </c>
    </row>
    <row r="840" spans="1:12">
      <c r="A840" s="11" t="s">
        <v>1485</v>
      </c>
      <c r="D840" s="11" t="s">
        <v>239</v>
      </c>
      <c r="E840" s="19" t="s">
        <v>1714</v>
      </c>
      <c r="F840" s="10">
        <v>42036</v>
      </c>
      <c r="G840" s="10">
        <v>44593</v>
      </c>
      <c r="H840" s="11">
        <v>8</v>
      </c>
      <c r="I840" s="20" t="s">
        <v>238</v>
      </c>
      <c r="J840" s="11" t="s">
        <v>240</v>
      </c>
      <c r="K840" s="11" t="s">
        <v>4263</v>
      </c>
      <c r="L840" s="11">
        <v>2</v>
      </c>
    </row>
    <row r="841" spans="1:12">
      <c r="A841" s="11" t="s">
        <v>1486</v>
      </c>
      <c r="D841" s="11" t="s">
        <v>239</v>
      </c>
      <c r="E841" s="19" t="s">
        <v>1715</v>
      </c>
      <c r="F841" s="10">
        <v>42036</v>
      </c>
      <c r="G841" s="10">
        <v>44593</v>
      </c>
      <c r="H841" s="11">
        <v>8</v>
      </c>
      <c r="I841" s="20" t="s">
        <v>238</v>
      </c>
      <c r="J841" s="11" t="s">
        <v>240</v>
      </c>
      <c r="K841" s="11" t="s">
        <v>4263</v>
      </c>
      <c r="L841" s="11">
        <v>2</v>
      </c>
    </row>
    <row r="842" spans="1:12">
      <c r="A842" s="11" t="s">
        <v>1487</v>
      </c>
      <c r="D842" s="11" t="s">
        <v>239</v>
      </c>
      <c r="E842" s="19" t="s">
        <v>1716</v>
      </c>
      <c r="F842" s="10">
        <v>42036</v>
      </c>
      <c r="G842" s="10">
        <v>44593</v>
      </c>
      <c r="H842" s="11">
        <v>8</v>
      </c>
      <c r="I842" s="20" t="s">
        <v>238</v>
      </c>
      <c r="J842" s="11" t="s">
        <v>240</v>
      </c>
      <c r="K842" s="11" t="s">
        <v>4263</v>
      </c>
      <c r="L842" s="11">
        <v>2</v>
      </c>
    </row>
    <row r="843" spans="1:12">
      <c r="A843" s="11" t="s">
        <v>1488</v>
      </c>
      <c r="D843" s="11" t="s">
        <v>239</v>
      </c>
      <c r="E843" s="19" t="s">
        <v>1717</v>
      </c>
      <c r="F843" s="10">
        <v>42036</v>
      </c>
      <c r="G843" s="10">
        <v>44593</v>
      </c>
      <c r="H843" s="11">
        <v>8</v>
      </c>
      <c r="I843" s="20" t="s">
        <v>238</v>
      </c>
      <c r="J843" s="11" t="s">
        <v>240</v>
      </c>
      <c r="K843" s="11" t="s">
        <v>4263</v>
      </c>
      <c r="L843" s="11">
        <v>2</v>
      </c>
    </row>
    <row r="844" spans="1:12">
      <c r="A844" s="11" t="s">
        <v>1489</v>
      </c>
      <c r="D844" s="11" t="s">
        <v>239</v>
      </c>
      <c r="E844" s="19" t="s">
        <v>1718</v>
      </c>
      <c r="F844" s="10">
        <v>42036</v>
      </c>
      <c r="G844" s="10">
        <v>44593</v>
      </c>
      <c r="H844" s="11">
        <v>8</v>
      </c>
      <c r="I844" s="20" t="s">
        <v>238</v>
      </c>
      <c r="J844" s="11" t="s">
        <v>240</v>
      </c>
      <c r="K844" s="11" t="s">
        <v>4263</v>
      </c>
      <c r="L844" s="11">
        <v>2</v>
      </c>
    </row>
    <row r="845" spans="1:12">
      <c r="A845" s="11" t="s">
        <v>1490</v>
      </c>
      <c r="D845" s="11" t="s">
        <v>239</v>
      </c>
      <c r="E845" s="19" t="s">
        <v>1719</v>
      </c>
      <c r="F845" s="10">
        <v>42036</v>
      </c>
      <c r="G845" s="10">
        <v>44593</v>
      </c>
      <c r="H845" s="11">
        <v>8</v>
      </c>
      <c r="I845" s="20" t="s">
        <v>238</v>
      </c>
      <c r="J845" s="11" t="s">
        <v>240</v>
      </c>
      <c r="K845" s="11" t="s">
        <v>4263</v>
      </c>
      <c r="L845" s="11">
        <v>2</v>
      </c>
    </row>
    <row r="846" spans="1:12">
      <c r="A846" s="11" t="s">
        <v>1491</v>
      </c>
      <c r="D846" s="11" t="s">
        <v>239</v>
      </c>
      <c r="E846" s="19" t="s">
        <v>1720</v>
      </c>
      <c r="F846" s="10">
        <v>42036</v>
      </c>
      <c r="G846" s="10">
        <v>44593</v>
      </c>
      <c r="H846" s="11">
        <v>8</v>
      </c>
      <c r="I846" s="20" t="s">
        <v>238</v>
      </c>
      <c r="J846" s="11" t="s">
        <v>240</v>
      </c>
      <c r="K846" s="11" t="s">
        <v>4263</v>
      </c>
      <c r="L846" s="11">
        <v>2</v>
      </c>
    </row>
    <row r="847" spans="1:12">
      <c r="A847" s="11" t="s">
        <v>1492</v>
      </c>
      <c r="D847" s="11" t="s">
        <v>239</v>
      </c>
      <c r="E847" s="19" t="s">
        <v>1721</v>
      </c>
      <c r="F847" s="10">
        <v>42036</v>
      </c>
      <c r="G847" s="10">
        <v>44593</v>
      </c>
      <c r="H847" s="11">
        <v>8</v>
      </c>
      <c r="I847" s="20" t="s">
        <v>238</v>
      </c>
      <c r="J847" s="11" t="s">
        <v>240</v>
      </c>
      <c r="K847" s="11" t="s">
        <v>4263</v>
      </c>
      <c r="L847" s="11">
        <v>2</v>
      </c>
    </row>
    <row r="848" spans="1:12">
      <c r="A848" s="11" t="s">
        <v>1493</v>
      </c>
      <c r="D848" s="11" t="s">
        <v>239</v>
      </c>
      <c r="E848" s="19" t="s">
        <v>1722</v>
      </c>
      <c r="F848" s="10">
        <v>42036</v>
      </c>
      <c r="G848" s="10">
        <v>44593</v>
      </c>
      <c r="H848" s="11">
        <v>8</v>
      </c>
      <c r="I848" s="20" t="s">
        <v>238</v>
      </c>
      <c r="J848" s="11" t="s">
        <v>240</v>
      </c>
      <c r="K848" s="11" t="s">
        <v>4263</v>
      </c>
      <c r="L848" s="11">
        <v>2</v>
      </c>
    </row>
    <row r="849" spans="1:12">
      <c r="A849" s="11" t="s">
        <v>1494</v>
      </c>
      <c r="D849" s="11" t="s">
        <v>239</v>
      </c>
      <c r="E849" s="19" t="s">
        <v>1723</v>
      </c>
      <c r="F849" s="10">
        <v>42036</v>
      </c>
      <c r="G849" s="10">
        <v>44593</v>
      </c>
      <c r="H849" s="11">
        <v>8</v>
      </c>
      <c r="I849" s="20" t="s">
        <v>238</v>
      </c>
      <c r="J849" s="11" t="s">
        <v>240</v>
      </c>
      <c r="K849" s="11" t="s">
        <v>4263</v>
      </c>
      <c r="L849" s="11">
        <v>2</v>
      </c>
    </row>
    <row r="850" spans="1:12">
      <c r="A850" s="11" t="s">
        <v>1495</v>
      </c>
      <c r="D850" s="11" t="s">
        <v>239</v>
      </c>
      <c r="E850" s="19" t="s">
        <v>1724</v>
      </c>
      <c r="F850" s="10">
        <v>42036</v>
      </c>
      <c r="G850" s="10">
        <v>44593</v>
      </c>
      <c r="H850" s="11">
        <v>8</v>
      </c>
      <c r="I850" s="20" t="s">
        <v>238</v>
      </c>
      <c r="J850" s="11" t="s">
        <v>240</v>
      </c>
      <c r="K850" s="11" t="s">
        <v>4263</v>
      </c>
      <c r="L850" s="11">
        <v>2</v>
      </c>
    </row>
    <row r="851" spans="1:12">
      <c r="A851" s="11" t="s">
        <v>1496</v>
      </c>
      <c r="D851" s="11" t="s">
        <v>239</v>
      </c>
      <c r="E851" s="19" t="s">
        <v>1725</v>
      </c>
      <c r="F851" s="10">
        <v>42036</v>
      </c>
      <c r="G851" s="10">
        <v>44593</v>
      </c>
      <c r="H851" s="11">
        <v>8</v>
      </c>
      <c r="I851" s="20" t="s">
        <v>238</v>
      </c>
      <c r="J851" s="11" t="s">
        <v>240</v>
      </c>
      <c r="K851" s="11" t="s">
        <v>4263</v>
      </c>
      <c r="L851" s="11">
        <v>2</v>
      </c>
    </row>
    <row r="852" spans="1:12">
      <c r="A852" s="11" t="s">
        <v>1497</v>
      </c>
      <c r="D852" s="11" t="s">
        <v>239</v>
      </c>
      <c r="E852" s="19" t="s">
        <v>1726</v>
      </c>
      <c r="F852" s="10">
        <v>42036</v>
      </c>
      <c r="G852" s="10">
        <v>44593</v>
      </c>
      <c r="H852" s="11">
        <v>8</v>
      </c>
      <c r="I852" s="20" t="s">
        <v>238</v>
      </c>
      <c r="J852" s="11" t="s">
        <v>240</v>
      </c>
      <c r="K852" s="11" t="s">
        <v>4263</v>
      </c>
      <c r="L852" s="11">
        <v>2</v>
      </c>
    </row>
    <row r="853" spans="1:12">
      <c r="A853" s="11" t="s">
        <v>1498</v>
      </c>
      <c r="D853" s="11" t="s">
        <v>239</v>
      </c>
      <c r="E853" s="19" t="s">
        <v>1727</v>
      </c>
      <c r="F853" s="10">
        <v>42036</v>
      </c>
      <c r="G853" s="10">
        <v>44593</v>
      </c>
      <c r="H853" s="11">
        <v>8</v>
      </c>
      <c r="I853" s="20" t="s">
        <v>238</v>
      </c>
      <c r="J853" s="11" t="s">
        <v>240</v>
      </c>
      <c r="K853" s="11" t="s">
        <v>4263</v>
      </c>
      <c r="L853" s="11">
        <v>2</v>
      </c>
    </row>
    <row r="854" spans="1:12">
      <c r="A854" s="11" t="s">
        <v>1499</v>
      </c>
      <c r="D854" s="11" t="s">
        <v>239</v>
      </c>
      <c r="E854" s="19" t="s">
        <v>1728</v>
      </c>
      <c r="F854" s="10">
        <v>42036</v>
      </c>
      <c r="G854" s="10">
        <v>44593</v>
      </c>
      <c r="H854" s="11">
        <v>8</v>
      </c>
      <c r="I854" s="20" t="s">
        <v>238</v>
      </c>
      <c r="J854" s="11" t="s">
        <v>240</v>
      </c>
      <c r="K854" s="11" t="s">
        <v>4263</v>
      </c>
      <c r="L854" s="11">
        <v>2</v>
      </c>
    </row>
    <row r="855" spans="1:12">
      <c r="A855" s="11" t="s">
        <v>1500</v>
      </c>
      <c r="D855" s="11" t="s">
        <v>239</v>
      </c>
      <c r="E855" s="19" t="s">
        <v>1729</v>
      </c>
      <c r="F855" s="10">
        <v>42036</v>
      </c>
      <c r="G855" s="10">
        <v>44593</v>
      </c>
      <c r="H855" s="11">
        <v>8</v>
      </c>
      <c r="I855" s="20" t="s">
        <v>238</v>
      </c>
      <c r="J855" s="11" t="s">
        <v>240</v>
      </c>
      <c r="K855" s="11" t="s">
        <v>4263</v>
      </c>
      <c r="L855" s="11">
        <v>2</v>
      </c>
    </row>
    <row r="856" spans="1:12">
      <c r="A856" s="11" t="s">
        <v>1501</v>
      </c>
      <c r="D856" s="11" t="s">
        <v>239</v>
      </c>
      <c r="E856" s="19" t="s">
        <v>1730</v>
      </c>
      <c r="F856" s="10">
        <v>42036</v>
      </c>
      <c r="G856" s="10">
        <v>44593</v>
      </c>
      <c r="H856" s="11">
        <v>8</v>
      </c>
      <c r="I856" s="20" t="s">
        <v>238</v>
      </c>
      <c r="J856" s="11" t="s">
        <v>240</v>
      </c>
      <c r="K856" s="11" t="s">
        <v>4263</v>
      </c>
      <c r="L856" s="11">
        <v>2</v>
      </c>
    </row>
    <row r="857" spans="1:12">
      <c r="A857" s="11" t="s">
        <v>1502</v>
      </c>
      <c r="D857" s="11" t="s">
        <v>239</v>
      </c>
      <c r="E857" s="19" t="s">
        <v>1731</v>
      </c>
      <c r="F857" s="10">
        <v>42036</v>
      </c>
      <c r="G857" s="10">
        <v>44593</v>
      </c>
      <c r="H857" s="11">
        <v>8</v>
      </c>
      <c r="I857" s="20" t="s">
        <v>238</v>
      </c>
      <c r="J857" s="11" t="s">
        <v>240</v>
      </c>
      <c r="K857" s="11" t="s">
        <v>4263</v>
      </c>
      <c r="L857" s="11">
        <v>2</v>
      </c>
    </row>
    <row r="858" spans="1:12">
      <c r="A858" s="11" t="s">
        <v>1503</v>
      </c>
      <c r="D858" s="11" t="s">
        <v>239</v>
      </c>
      <c r="E858" s="19" t="s">
        <v>1732</v>
      </c>
      <c r="F858" s="10">
        <v>42036</v>
      </c>
      <c r="G858" s="10">
        <v>44593</v>
      </c>
      <c r="H858" s="11">
        <v>8</v>
      </c>
      <c r="I858" s="20" t="s">
        <v>238</v>
      </c>
      <c r="J858" s="11" t="s">
        <v>240</v>
      </c>
      <c r="K858" s="11" t="s">
        <v>4263</v>
      </c>
      <c r="L858" s="11">
        <v>2</v>
      </c>
    </row>
    <row r="859" spans="1:12">
      <c r="A859" s="11" t="s">
        <v>1504</v>
      </c>
      <c r="D859" s="11" t="s">
        <v>239</v>
      </c>
      <c r="E859" s="19" t="s">
        <v>1733</v>
      </c>
      <c r="F859" s="10">
        <v>42036</v>
      </c>
      <c r="G859" s="10">
        <v>44593</v>
      </c>
      <c r="H859" s="11">
        <v>8</v>
      </c>
      <c r="I859" s="20" t="s">
        <v>238</v>
      </c>
      <c r="J859" s="11" t="s">
        <v>240</v>
      </c>
      <c r="K859" s="11" t="s">
        <v>4263</v>
      </c>
      <c r="L859" s="11">
        <v>2</v>
      </c>
    </row>
    <row r="860" spans="1:12">
      <c r="A860" s="11" t="s">
        <v>1505</v>
      </c>
      <c r="D860" s="11" t="s">
        <v>239</v>
      </c>
      <c r="E860" s="19" t="s">
        <v>1734</v>
      </c>
      <c r="F860" s="10">
        <v>42036</v>
      </c>
      <c r="G860" s="10">
        <v>44593</v>
      </c>
      <c r="H860" s="11">
        <v>8</v>
      </c>
      <c r="I860" s="20" t="s">
        <v>238</v>
      </c>
      <c r="J860" s="11" t="s">
        <v>240</v>
      </c>
      <c r="K860" s="11" t="s">
        <v>4263</v>
      </c>
      <c r="L860" s="11">
        <v>2</v>
      </c>
    </row>
    <row r="861" spans="1:12">
      <c r="A861" s="11" t="s">
        <v>1506</v>
      </c>
      <c r="D861" s="11" t="s">
        <v>239</v>
      </c>
      <c r="E861" s="19" t="s">
        <v>1735</v>
      </c>
      <c r="F861" s="10">
        <v>42036</v>
      </c>
      <c r="G861" s="10">
        <v>44593</v>
      </c>
      <c r="H861" s="11">
        <v>8</v>
      </c>
      <c r="I861" s="20" t="s">
        <v>238</v>
      </c>
      <c r="J861" s="11" t="s">
        <v>240</v>
      </c>
      <c r="K861" s="11" t="s">
        <v>4263</v>
      </c>
      <c r="L861" s="11">
        <v>2</v>
      </c>
    </row>
    <row r="862" spans="1:12">
      <c r="A862" s="11" t="s">
        <v>1507</v>
      </c>
      <c r="D862" s="11" t="s">
        <v>239</v>
      </c>
      <c r="E862" s="19" t="s">
        <v>1736</v>
      </c>
      <c r="F862" s="10">
        <v>42036</v>
      </c>
      <c r="G862" s="10">
        <v>44593</v>
      </c>
      <c r="H862" s="11">
        <v>8</v>
      </c>
      <c r="I862" s="20" t="s">
        <v>238</v>
      </c>
      <c r="J862" s="11" t="s">
        <v>240</v>
      </c>
      <c r="K862" s="11" t="s">
        <v>4263</v>
      </c>
      <c r="L862" s="11">
        <v>2</v>
      </c>
    </row>
    <row r="863" spans="1:12">
      <c r="A863" s="11" t="s">
        <v>1508</v>
      </c>
      <c r="D863" s="11" t="s">
        <v>239</v>
      </c>
      <c r="E863" s="19" t="s">
        <v>1737</v>
      </c>
      <c r="F863" s="10">
        <v>42036</v>
      </c>
      <c r="G863" s="10">
        <v>44593</v>
      </c>
      <c r="H863" s="11">
        <v>8</v>
      </c>
      <c r="I863" s="20" t="s">
        <v>238</v>
      </c>
      <c r="J863" s="11" t="s">
        <v>240</v>
      </c>
      <c r="K863" s="11" t="s">
        <v>4263</v>
      </c>
      <c r="L863" s="11">
        <v>2</v>
      </c>
    </row>
    <row r="864" spans="1:12">
      <c r="A864" s="11" t="s">
        <v>1509</v>
      </c>
      <c r="D864" s="11" t="s">
        <v>239</v>
      </c>
      <c r="E864" s="19" t="s">
        <v>1738</v>
      </c>
      <c r="F864" s="10">
        <v>42036</v>
      </c>
      <c r="G864" s="10">
        <v>44593</v>
      </c>
      <c r="H864" s="11">
        <v>8</v>
      </c>
      <c r="I864" s="20" t="s">
        <v>238</v>
      </c>
      <c r="J864" s="11" t="s">
        <v>240</v>
      </c>
      <c r="K864" s="11" t="s">
        <v>4263</v>
      </c>
      <c r="L864" s="11">
        <v>2</v>
      </c>
    </row>
    <row r="865" spans="1:12">
      <c r="A865" s="11" t="s">
        <v>1510</v>
      </c>
      <c r="D865" s="11" t="s">
        <v>239</v>
      </c>
      <c r="E865" s="19" t="s">
        <v>1739</v>
      </c>
      <c r="F865" s="10">
        <v>42036</v>
      </c>
      <c r="G865" s="10">
        <v>44593</v>
      </c>
      <c r="H865" s="11">
        <v>8</v>
      </c>
      <c r="I865" s="20" t="s">
        <v>238</v>
      </c>
      <c r="J865" s="11" t="s">
        <v>240</v>
      </c>
      <c r="K865" s="11" t="s">
        <v>4263</v>
      </c>
      <c r="L865" s="11">
        <v>2</v>
      </c>
    </row>
    <row r="866" spans="1:12">
      <c r="A866" s="11" t="s">
        <v>1511</v>
      </c>
      <c r="D866" s="11" t="s">
        <v>239</v>
      </c>
      <c r="E866" s="19" t="s">
        <v>1740</v>
      </c>
      <c r="F866" s="10">
        <v>42036</v>
      </c>
      <c r="G866" s="10">
        <v>44593</v>
      </c>
      <c r="H866" s="11">
        <v>8</v>
      </c>
      <c r="I866" s="20" t="s">
        <v>238</v>
      </c>
      <c r="J866" s="11" t="s">
        <v>240</v>
      </c>
      <c r="K866" s="11" t="s">
        <v>4263</v>
      </c>
      <c r="L866" s="11">
        <v>2</v>
      </c>
    </row>
    <row r="867" spans="1:12">
      <c r="A867" s="11" t="s">
        <v>1512</v>
      </c>
      <c r="D867" s="11" t="s">
        <v>239</v>
      </c>
      <c r="E867" s="19" t="s">
        <v>1741</v>
      </c>
      <c r="F867" s="10">
        <v>42036</v>
      </c>
      <c r="G867" s="10">
        <v>44593</v>
      </c>
      <c r="H867" s="11">
        <v>8</v>
      </c>
      <c r="I867" s="20" t="s">
        <v>238</v>
      </c>
      <c r="J867" s="11" t="s">
        <v>240</v>
      </c>
      <c r="K867" s="11" t="s">
        <v>4263</v>
      </c>
      <c r="L867" s="11">
        <v>2</v>
      </c>
    </row>
    <row r="868" spans="1:12">
      <c r="A868" s="11" t="s">
        <v>1513</v>
      </c>
      <c r="D868" s="11" t="s">
        <v>239</v>
      </c>
      <c r="E868" s="19" t="s">
        <v>1742</v>
      </c>
      <c r="F868" s="10">
        <v>42036</v>
      </c>
      <c r="G868" s="10">
        <v>44593</v>
      </c>
      <c r="H868" s="11">
        <v>8</v>
      </c>
      <c r="I868" s="20" t="s">
        <v>238</v>
      </c>
      <c r="J868" s="11" t="s">
        <v>240</v>
      </c>
      <c r="K868" s="11" t="s">
        <v>4263</v>
      </c>
      <c r="L868" s="11">
        <v>2</v>
      </c>
    </row>
    <row r="869" spans="1:12">
      <c r="A869" s="11" t="s">
        <v>1514</v>
      </c>
      <c r="D869" s="11" t="s">
        <v>239</v>
      </c>
      <c r="E869" s="19" t="s">
        <v>1743</v>
      </c>
      <c r="F869" s="10">
        <v>42036</v>
      </c>
      <c r="G869" s="10">
        <v>44593</v>
      </c>
      <c r="H869" s="11">
        <v>8</v>
      </c>
      <c r="I869" s="20" t="s">
        <v>238</v>
      </c>
      <c r="J869" s="11" t="s">
        <v>240</v>
      </c>
      <c r="K869" s="11" t="s">
        <v>4263</v>
      </c>
      <c r="L869" s="11">
        <v>2</v>
      </c>
    </row>
    <row r="870" spans="1:12">
      <c r="A870" s="11" t="s">
        <v>1515</v>
      </c>
      <c r="D870" s="11" t="s">
        <v>239</v>
      </c>
      <c r="E870" s="19" t="s">
        <v>1744</v>
      </c>
      <c r="F870" s="10">
        <v>42036</v>
      </c>
      <c r="G870" s="10">
        <v>44593</v>
      </c>
      <c r="H870" s="11">
        <v>8</v>
      </c>
      <c r="I870" s="20" t="s">
        <v>238</v>
      </c>
      <c r="J870" s="11" t="s">
        <v>240</v>
      </c>
      <c r="K870" s="11" t="s">
        <v>4263</v>
      </c>
      <c r="L870" s="11">
        <v>2</v>
      </c>
    </row>
    <row r="871" spans="1:12">
      <c r="A871" s="11" t="s">
        <v>1516</v>
      </c>
      <c r="D871" s="11" t="s">
        <v>239</v>
      </c>
      <c r="E871" s="19" t="s">
        <v>1745</v>
      </c>
      <c r="F871" s="10">
        <v>42036</v>
      </c>
      <c r="G871" s="10">
        <v>44593</v>
      </c>
      <c r="H871" s="11">
        <v>8</v>
      </c>
      <c r="I871" s="20" t="s">
        <v>238</v>
      </c>
      <c r="J871" s="11" t="s">
        <v>240</v>
      </c>
      <c r="K871" s="11" t="s">
        <v>4263</v>
      </c>
      <c r="L871" s="11">
        <v>2</v>
      </c>
    </row>
    <row r="872" spans="1:12">
      <c r="A872" s="11" t="s">
        <v>1517</v>
      </c>
      <c r="D872" s="11" t="s">
        <v>239</v>
      </c>
      <c r="E872" s="19" t="s">
        <v>1746</v>
      </c>
      <c r="F872" s="10">
        <v>42036</v>
      </c>
      <c r="G872" s="10">
        <v>44593</v>
      </c>
      <c r="H872" s="11">
        <v>8</v>
      </c>
      <c r="I872" s="20" t="s">
        <v>238</v>
      </c>
      <c r="J872" s="11" t="s">
        <v>240</v>
      </c>
      <c r="K872" s="11" t="s">
        <v>4263</v>
      </c>
      <c r="L872" s="11">
        <v>2</v>
      </c>
    </row>
    <row r="873" spans="1:12">
      <c r="A873" s="11" t="s">
        <v>1518</v>
      </c>
      <c r="D873" s="11" t="s">
        <v>239</v>
      </c>
      <c r="E873" s="19" t="s">
        <v>1747</v>
      </c>
      <c r="F873" s="10">
        <v>42036</v>
      </c>
      <c r="G873" s="10">
        <v>44593</v>
      </c>
      <c r="H873" s="11">
        <v>8</v>
      </c>
      <c r="I873" s="20" t="s">
        <v>238</v>
      </c>
      <c r="J873" s="11" t="s">
        <v>240</v>
      </c>
      <c r="K873" s="11" t="s">
        <v>4263</v>
      </c>
      <c r="L873" s="11">
        <v>2</v>
      </c>
    </row>
    <row r="874" spans="1:12">
      <c r="A874" s="11" t="s">
        <v>1519</v>
      </c>
      <c r="D874" s="11" t="s">
        <v>239</v>
      </c>
      <c r="E874" s="19" t="s">
        <v>1748</v>
      </c>
      <c r="F874" s="10">
        <v>42036</v>
      </c>
      <c r="G874" s="10">
        <v>44593</v>
      </c>
      <c r="H874" s="11">
        <v>8</v>
      </c>
      <c r="I874" s="20" t="s">
        <v>238</v>
      </c>
      <c r="J874" s="11" t="s">
        <v>240</v>
      </c>
      <c r="K874" s="11" t="s">
        <v>4263</v>
      </c>
      <c r="L874" s="11">
        <v>2</v>
      </c>
    </row>
    <row r="875" spans="1:12">
      <c r="A875" s="11" t="s">
        <v>1520</v>
      </c>
      <c r="D875" s="11" t="s">
        <v>239</v>
      </c>
      <c r="E875" s="19" t="s">
        <v>1749</v>
      </c>
      <c r="F875" s="10">
        <v>42036</v>
      </c>
      <c r="G875" s="10">
        <v>44593</v>
      </c>
      <c r="H875" s="11">
        <v>8</v>
      </c>
      <c r="I875" s="20" t="s">
        <v>238</v>
      </c>
      <c r="J875" s="11" t="s">
        <v>240</v>
      </c>
      <c r="K875" s="11" t="s">
        <v>4263</v>
      </c>
      <c r="L875" s="11">
        <v>2</v>
      </c>
    </row>
    <row r="876" spans="1:12">
      <c r="A876" s="11" t="s">
        <v>1521</v>
      </c>
      <c r="D876" s="11" t="s">
        <v>239</v>
      </c>
      <c r="E876" s="19" t="s">
        <v>1750</v>
      </c>
      <c r="F876" s="10">
        <v>42036</v>
      </c>
      <c r="G876" s="10">
        <v>44593</v>
      </c>
      <c r="H876" s="11">
        <v>8</v>
      </c>
      <c r="I876" s="20" t="s">
        <v>238</v>
      </c>
      <c r="J876" s="11" t="s">
        <v>240</v>
      </c>
      <c r="K876" s="11" t="s">
        <v>4263</v>
      </c>
      <c r="L876" s="11">
        <v>2</v>
      </c>
    </row>
    <row r="877" spans="1:12">
      <c r="A877" s="11" t="s">
        <v>1522</v>
      </c>
      <c r="D877" s="11" t="s">
        <v>239</v>
      </c>
      <c r="E877" s="19" t="s">
        <v>1751</v>
      </c>
      <c r="F877" s="10">
        <v>42036</v>
      </c>
      <c r="G877" s="10">
        <v>44593</v>
      </c>
      <c r="H877" s="11">
        <v>8</v>
      </c>
      <c r="I877" s="20" t="s">
        <v>238</v>
      </c>
      <c r="J877" s="11" t="s">
        <v>240</v>
      </c>
      <c r="K877" s="11" t="s">
        <v>4263</v>
      </c>
      <c r="L877" s="11">
        <v>2</v>
      </c>
    </row>
    <row r="878" spans="1:12">
      <c r="A878" s="11" t="s">
        <v>1523</v>
      </c>
      <c r="D878" s="11" t="s">
        <v>239</v>
      </c>
      <c r="E878" s="19" t="s">
        <v>1752</v>
      </c>
      <c r="F878" s="10">
        <v>42036</v>
      </c>
      <c r="G878" s="10">
        <v>44593</v>
      </c>
      <c r="H878" s="11">
        <v>8</v>
      </c>
      <c r="I878" s="20" t="s">
        <v>238</v>
      </c>
      <c r="J878" s="11" t="s">
        <v>240</v>
      </c>
      <c r="K878" s="11" t="s">
        <v>4263</v>
      </c>
      <c r="L878" s="11">
        <v>2</v>
      </c>
    </row>
    <row r="879" spans="1:12">
      <c r="A879" s="11" t="s">
        <v>1524</v>
      </c>
      <c r="D879" s="11" t="s">
        <v>239</v>
      </c>
      <c r="E879" s="19" t="s">
        <v>1753</v>
      </c>
      <c r="F879" s="10">
        <v>42036</v>
      </c>
      <c r="G879" s="10">
        <v>44593</v>
      </c>
      <c r="H879" s="11">
        <v>8</v>
      </c>
      <c r="I879" s="20" t="s">
        <v>238</v>
      </c>
      <c r="J879" s="11" t="s">
        <v>240</v>
      </c>
      <c r="K879" s="11" t="s">
        <v>4263</v>
      </c>
      <c r="L879" s="11">
        <v>2</v>
      </c>
    </row>
    <row r="880" spans="1:12">
      <c r="A880" s="11" t="s">
        <v>1525</v>
      </c>
      <c r="D880" s="11" t="s">
        <v>239</v>
      </c>
      <c r="E880" s="19" t="s">
        <v>1754</v>
      </c>
      <c r="F880" s="10">
        <v>42036</v>
      </c>
      <c r="G880" s="10">
        <v>44593</v>
      </c>
      <c r="H880" s="11">
        <v>8</v>
      </c>
      <c r="I880" s="20" t="s">
        <v>238</v>
      </c>
      <c r="J880" s="11" t="s">
        <v>240</v>
      </c>
      <c r="K880" s="11" t="s">
        <v>4263</v>
      </c>
      <c r="L880" s="11">
        <v>2</v>
      </c>
    </row>
    <row r="881" spans="1:12">
      <c r="A881" s="11" t="s">
        <v>1526</v>
      </c>
      <c r="D881" s="11" t="s">
        <v>239</v>
      </c>
      <c r="E881" s="19" t="s">
        <v>1755</v>
      </c>
      <c r="F881" s="10">
        <v>42036</v>
      </c>
      <c r="G881" s="10">
        <v>44593</v>
      </c>
      <c r="H881" s="11">
        <v>8</v>
      </c>
      <c r="I881" s="20" t="s">
        <v>238</v>
      </c>
      <c r="J881" s="11" t="s">
        <v>240</v>
      </c>
      <c r="K881" s="11" t="s">
        <v>4263</v>
      </c>
      <c r="L881" s="11">
        <v>2</v>
      </c>
    </row>
    <row r="882" spans="1:12">
      <c r="A882" s="11" t="s">
        <v>1527</v>
      </c>
      <c r="D882" s="11" t="s">
        <v>239</v>
      </c>
      <c r="E882" s="19" t="s">
        <v>1756</v>
      </c>
      <c r="F882" s="10">
        <v>42036</v>
      </c>
      <c r="G882" s="10">
        <v>44593</v>
      </c>
      <c r="H882" s="11">
        <v>8</v>
      </c>
      <c r="I882" s="20" t="s">
        <v>238</v>
      </c>
      <c r="J882" s="11" t="s">
        <v>240</v>
      </c>
      <c r="K882" s="11" t="s">
        <v>4263</v>
      </c>
      <c r="L882" s="11">
        <v>2</v>
      </c>
    </row>
    <row r="883" spans="1:12">
      <c r="A883" s="11" t="s">
        <v>1528</v>
      </c>
      <c r="D883" s="11" t="s">
        <v>239</v>
      </c>
      <c r="E883" s="19" t="s">
        <v>1757</v>
      </c>
      <c r="F883" s="10">
        <v>42036</v>
      </c>
      <c r="G883" s="10">
        <v>44593</v>
      </c>
      <c r="H883" s="11">
        <v>8</v>
      </c>
      <c r="I883" s="20" t="s">
        <v>238</v>
      </c>
      <c r="J883" s="11" t="s">
        <v>240</v>
      </c>
      <c r="K883" s="11" t="s">
        <v>4263</v>
      </c>
      <c r="L883" s="11">
        <v>2</v>
      </c>
    </row>
    <row r="884" spans="1:12">
      <c r="A884" s="11" t="s">
        <v>1529</v>
      </c>
      <c r="D884" s="11" t="s">
        <v>239</v>
      </c>
      <c r="E884" s="19" t="s">
        <v>1758</v>
      </c>
      <c r="F884" s="10">
        <v>42036</v>
      </c>
      <c r="G884" s="10">
        <v>44593</v>
      </c>
      <c r="H884" s="11">
        <v>8</v>
      </c>
      <c r="I884" s="20" t="s">
        <v>238</v>
      </c>
      <c r="J884" s="11" t="s">
        <v>240</v>
      </c>
      <c r="K884" s="11" t="s">
        <v>4263</v>
      </c>
      <c r="L884" s="11">
        <v>2</v>
      </c>
    </row>
    <row r="885" spans="1:12">
      <c r="A885" s="11" t="s">
        <v>1530</v>
      </c>
      <c r="D885" s="11" t="s">
        <v>239</v>
      </c>
      <c r="E885" s="19" t="s">
        <v>1759</v>
      </c>
      <c r="F885" s="10">
        <v>42036</v>
      </c>
      <c r="G885" s="10">
        <v>44593</v>
      </c>
      <c r="H885" s="11">
        <v>8</v>
      </c>
      <c r="I885" s="20" t="s">
        <v>238</v>
      </c>
      <c r="J885" s="11" t="s">
        <v>240</v>
      </c>
      <c r="K885" s="11" t="s">
        <v>4263</v>
      </c>
      <c r="L885" s="11">
        <v>2</v>
      </c>
    </row>
    <row r="886" spans="1:12">
      <c r="A886" s="11" t="s">
        <v>1531</v>
      </c>
      <c r="D886" s="11" t="s">
        <v>239</v>
      </c>
      <c r="E886" s="19" t="s">
        <v>1760</v>
      </c>
      <c r="F886" s="10">
        <v>42036</v>
      </c>
      <c r="G886" s="10">
        <v>44593</v>
      </c>
      <c r="H886" s="11">
        <v>8</v>
      </c>
      <c r="I886" s="20" t="s">
        <v>238</v>
      </c>
      <c r="J886" s="11" t="s">
        <v>240</v>
      </c>
      <c r="K886" s="11" t="s">
        <v>4263</v>
      </c>
      <c r="L886" s="11">
        <v>2</v>
      </c>
    </row>
    <row r="887" spans="1:12">
      <c r="A887" s="11" t="s">
        <v>1532</v>
      </c>
      <c r="D887" s="11" t="s">
        <v>239</v>
      </c>
      <c r="E887" s="19" t="s">
        <v>1761</v>
      </c>
      <c r="F887" s="10">
        <v>42036</v>
      </c>
      <c r="G887" s="10">
        <v>44593</v>
      </c>
      <c r="H887" s="11">
        <v>8</v>
      </c>
      <c r="I887" s="20" t="s">
        <v>238</v>
      </c>
      <c r="J887" s="11" t="s">
        <v>240</v>
      </c>
      <c r="K887" s="11" t="s">
        <v>4263</v>
      </c>
      <c r="L887" s="11">
        <v>2</v>
      </c>
    </row>
    <row r="888" spans="1:12">
      <c r="A888" s="11" t="s">
        <v>1533</v>
      </c>
      <c r="D888" s="11" t="s">
        <v>239</v>
      </c>
      <c r="E888" s="19" t="s">
        <v>1762</v>
      </c>
      <c r="F888" s="10">
        <v>42036</v>
      </c>
      <c r="G888" s="10">
        <v>44593</v>
      </c>
      <c r="H888" s="11">
        <v>8</v>
      </c>
      <c r="I888" s="20" t="s">
        <v>238</v>
      </c>
      <c r="J888" s="11" t="s">
        <v>240</v>
      </c>
      <c r="K888" s="11" t="s">
        <v>4263</v>
      </c>
      <c r="L888" s="11">
        <v>2</v>
      </c>
    </row>
    <row r="889" spans="1:12">
      <c r="A889" s="11" t="s">
        <v>1534</v>
      </c>
      <c r="D889" s="11" t="s">
        <v>239</v>
      </c>
      <c r="E889" s="19" t="s">
        <v>1763</v>
      </c>
      <c r="F889" s="10">
        <v>42036</v>
      </c>
      <c r="G889" s="10">
        <v>44593</v>
      </c>
      <c r="H889" s="11">
        <v>8</v>
      </c>
      <c r="I889" s="20" t="s">
        <v>238</v>
      </c>
      <c r="J889" s="11" t="s">
        <v>240</v>
      </c>
      <c r="K889" s="11" t="s">
        <v>4263</v>
      </c>
      <c r="L889" s="11">
        <v>2</v>
      </c>
    </row>
    <row r="890" spans="1:12">
      <c r="A890" s="11" t="s">
        <v>1535</v>
      </c>
      <c r="D890" s="11" t="s">
        <v>239</v>
      </c>
      <c r="E890" s="19" t="s">
        <v>1764</v>
      </c>
      <c r="F890" s="10">
        <v>42036</v>
      </c>
      <c r="G890" s="10">
        <v>44593</v>
      </c>
      <c r="H890" s="11">
        <v>8</v>
      </c>
      <c r="I890" s="20" t="s">
        <v>238</v>
      </c>
      <c r="J890" s="11" t="s">
        <v>240</v>
      </c>
      <c r="K890" s="11" t="s">
        <v>4263</v>
      </c>
      <c r="L890" s="11">
        <v>2</v>
      </c>
    </row>
    <row r="891" spans="1:12">
      <c r="A891" s="11" t="s">
        <v>1536</v>
      </c>
      <c r="D891" s="11" t="s">
        <v>239</v>
      </c>
      <c r="E891" s="19" t="s">
        <v>1765</v>
      </c>
      <c r="F891" s="10">
        <v>42036</v>
      </c>
      <c r="G891" s="10">
        <v>44593</v>
      </c>
      <c r="H891" s="11">
        <v>8</v>
      </c>
      <c r="I891" s="20" t="s">
        <v>238</v>
      </c>
      <c r="J891" s="11" t="s">
        <v>240</v>
      </c>
      <c r="K891" s="11" t="s">
        <v>4263</v>
      </c>
      <c r="L891" s="11">
        <v>2</v>
      </c>
    </row>
    <row r="892" spans="1:12">
      <c r="A892" s="11" t="s">
        <v>1537</v>
      </c>
      <c r="D892" s="11" t="s">
        <v>239</v>
      </c>
      <c r="E892" s="19" t="s">
        <v>1766</v>
      </c>
      <c r="F892" s="10">
        <v>42036</v>
      </c>
      <c r="G892" s="10">
        <v>44593</v>
      </c>
      <c r="H892" s="11">
        <v>8</v>
      </c>
      <c r="I892" s="20" t="s">
        <v>238</v>
      </c>
      <c r="J892" s="11" t="s">
        <v>240</v>
      </c>
      <c r="K892" s="11" t="s">
        <v>4263</v>
      </c>
      <c r="L892" s="11">
        <v>2</v>
      </c>
    </row>
    <row r="893" spans="1:12">
      <c r="A893" s="11" t="s">
        <v>1538</v>
      </c>
      <c r="D893" s="11" t="s">
        <v>239</v>
      </c>
      <c r="E893" s="19" t="s">
        <v>1767</v>
      </c>
      <c r="F893" s="10">
        <v>42036</v>
      </c>
      <c r="G893" s="10">
        <v>44593</v>
      </c>
      <c r="H893" s="11">
        <v>8</v>
      </c>
      <c r="I893" s="20" t="s">
        <v>238</v>
      </c>
      <c r="J893" s="11" t="s">
        <v>240</v>
      </c>
      <c r="K893" s="11" t="s">
        <v>4263</v>
      </c>
      <c r="L893" s="11">
        <v>2</v>
      </c>
    </row>
    <row r="894" spans="1:12">
      <c r="A894" s="11" t="s">
        <v>1539</v>
      </c>
      <c r="D894" s="11" t="s">
        <v>239</v>
      </c>
      <c r="E894" s="19" t="s">
        <v>1768</v>
      </c>
      <c r="F894" s="10">
        <v>42036</v>
      </c>
      <c r="G894" s="10">
        <v>44593</v>
      </c>
      <c r="H894" s="11">
        <v>8</v>
      </c>
      <c r="I894" s="20" t="s">
        <v>238</v>
      </c>
      <c r="J894" s="11" t="s">
        <v>240</v>
      </c>
      <c r="K894" s="11" t="s">
        <v>4263</v>
      </c>
      <c r="L894" s="11">
        <v>2</v>
      </c>
    </row>
    <row r="895" spans="1:12">
      <c r="A895" s="11" t="s">
        <v>1540</v>
      </c>
      <c r="D895" s="11" t="s">
        <v>239</v>
      </c>
      <c r="E895" s="19" t="s">
        <v>1769</v>
      </c>
      <c r="F895" s="10">
        <v>42036</v>
      </c>
      <c r="G895" s="10">
        <v>44593</v>
      </c>
      <c r="H895" s="11">
        <v>8</v>
      </c>
      <c r="I895" s="20" t="s">
        <v>238</v>
      </c>
      <c r="J895" s="11" t="s">
        <v>240</v>
      </c>
      <c r="K895" s="11" t="s">
        <v>4263</v>
      </c>
      <c r="L895" s="11">
        <v>2</v>
      </c>
    </row>
    <row r="896" spans="1:12">
      <c r="A896" s="11" t="s">
        <v>1541</v>
      </c>
      <c r="D896" s="11" t="s">
        <v>239</v>
      </c>
      <c r="E896" s="19" t="s">
        <v>1770</v>
      </c>
      <c r="F896" s="10">
        <v>42036</v>
      </c>
      <c r="G896" s="10">
        <v>44593</v>
      </c>
      <c r="H896" s="11">
        <v>8</v>
      </c>
      <c r="I896" s="20" t="s">
        <v>238</v>
      </c>
      <c r="J896" s="11" t="s">
        <v>240</v>
      </c>
      <c r="K896" s="11" t="s">
        <v>4263</v>
      </c>
      <c r="L896" s="11">
        <v>2</v>
      </c>
    </row>
    <row r="897" spans="1:12">
      <c r="A897" s="11" t="s">
        <v>1542</v>
      </c>
      <c r="D897" s="11" t="s">
        <v>239</v>
      </c>
      <c r="E897" s="19" t="s">
        <v>1771</v>
      </c>
      <c r="F897" s="10">
        <v>42036</v>
      </c>
      <c r="G897" s="10">
        <v>44593</v>
      </c>
      <c r="H897" s="11">
        <v>8</v>
      </c>
      <c r="I897" s="20" t="s">
        <v>238</v>
      </c>
      <c r="J897" s="11" t="s">
        <v>240</v>
      </c>
      <c r="K897" s="11" t="s">
        <v>4263</v>
      </c>
      <c r="L897" s="11">
        <v>2</v>
      </c>
    </row>
    <row r="898" spans="1:12">
      <c r="A898" s="11" t="s">
        <v>1543</v>
      </c>
      <c r="D898" s="11" t="s">
        <v>239</v>
      </c>
      <c r="E898" s="19" t="s">
        <v>1772</v>
      </c>
      <c r="F898" s="10">
        <v>42036</v>
      </c>
      <c r="G898" s="10">
        <v>44593</v>
      </c>
      <c r="H898" s="11">
        <v>8</v>
      </c>
      <c r="I898" s="20" t="s">
        <v>238</v>
      </c>
      <c r="J898" s="11" t="s">
        <v>240</v>
      </c>
      <c r="K898" s="11" t="s">
        <v>4263</v>
      </c>
      <c r="L898" s="11">
        <v>2</v>
      </c>
    </row>
    <row r="899" spans="1:12">
      <c r="A899" s="11" t="s">
        <v>1544</v>
      </c>
      <c r="D899" s="11" t="s">
        <v>239</v>
      </c>
      <c r="E899" s="19" t="s">
        <v>1773</v>
      </c>
      <c r="F899" s="10">
        <v>42036</v>
      </c>
      <c r="G899" s="10">
        <v>44593</v>
      </c>
      <c r="H899" s="11">
        <v>8</v>
      </c>
      <c r="I899" s="20" t="s">
        <v>238</v>
      </c>
      <c r="J899" s="11" t="s">
        <v>240</v>
      </c>
      <c r="K899" s="11" t="s">
        <v>4263</v>
      </c>
      <c r="L899" s="11">
        <v>2</v>
      </c>
    </row>
    <row r="900" spans="1:12">
      <c r="A900" s="11" t="s">
        <v>1545</v>
      </c>
      <c r="D900" s="11" t="s">
        <v>239</v>
      </c>
      <c r="E900" s="19" t="s">
        <v>1774</v>
      </c>
      <c r="F900" s="10">
        <v>42036</v>
      </c>
      <c r="G900" s="10">
        <v>44593</v>
      </c>
      <c r="H900" s="11">
        <v>8</v>
      </c>
      <c r="I900" s="20" t="s">
        <v>238</v>
      </c>
      <c r="J900" s="11" t="s">
        <v>240</v>
      </c>
      <c r="K900" s="11" t="s">
        <v>4263</v>
      </c>
      <c r="L900" s="11">
        <v>2</v>
      </c>
    </row>
    <row r="901" spans="1:12">
      <c r="A901" s="11" t="s">
        <v>1546</v>
      </c>
      <c r="D901" s="11" t="s">
        <v>239</v>
      </c>
      <c r="E901" s="19" t="s">
        <v>1775</v>
      </c>
      <c r="F901" s="10">
        <v>42036</v>
      </c>
      <c r="G901" s="10">
        <v>44593</v>
      </c>
      <c r="H901" s="11">
        <v>8</v>
      </c>
      <c r="I901" s="20" t="s">
        <v>238</v>
      </c>
      <c r="J901" s="11" t="s">
        <v>240</v>
      </c>
      <c r="K901" s="11" t="s">
        <v>4263</v>
      </c>
      <c r="L901" s="11">
        <v>2</v>
      </c>
    </row>
    <row r="902" spans="1:12">
      <c r="A902" s="11" t="s">
        <v>1547</v>
      </c>
      <c r="D902" s="11" t="s">
        <v>239</v>
      </c>
      <c r="E902" s="19" t="s">
        <v>1776</v>
      </c>
      <c r="F902" s="10">
        <v>42036</v>
      </c>
      <c r="G902" s="10">
        <v>44593</v>
      </c>
      <c r="H902" s="11">
        <v>8</v>
      </c>
      <c r="I902" s="20" t="s">
        <v>238</v>
      </c>
      <c r="J902" s="11" t="s">
        <v>240</v>
      </c>
      <c r="K902" s="11" t="s">
        <v>4263</v>
      </c>
      <c r="L902" s="11">
        <v>2</v>
      </c>
    </row>
    <row r="903" spans="1:12">
      <c r="A903" s="11" t="s">
        <v>1548</v>
      </c>
      <c r="D903" s="11" t="s">
        <v>239</v>
      </c>
      <c r="E903" s="19" t="s">
        <v>1777</v>
      </c>
      <c r="F903" s="10">
        <v>42036</v>
      </c>
      <c r="G903" s="10">
        <v>44593</v>
      </c>
      <c r="H903" s="11">
        <v>8</v>
      </c>
      <c r="I903" s="20" t="s">
        <v>238</v>
      </c>
      <c r="J903" s="11" t="s">
        <v>240</v>
      </c>
      <c r="K903" s="11" t="s">
        <v>4263</v>
      </c>
      <c r="L903" s="11">
        <v>2</v>
      </c>
    </row>
    <row r="904" spans="1:12">
      <c r="A904" s="11" t="s">
        <v>1549</v>
      </c>
      <c r="D904" s="11" t="s">
        <v>239</v>
      </c>
      <c r="E904" s="19" t="s">
        <v>1778</v>
      </c>
      <c r="F904" s="10">
        <v>42036</v>
      </c>
      <c r="G904" s="10">
        <v>44593</v>
      </c>
      <c r="H904" s="11">
        <v>8</v>
      </c>
      <c r="I904" s="20" t="s">
        <v>238</v>
      </c>
      <c r="J904" s="11" t="s">
        <v>240</v>
      </c>
      <c r="K904" s="11" t="s">
        <v>4263</v>
      </c>
      <c r="L904" s="11">
        <v>2</v>
      </c>
    </row>
    <row r="905" spans="1:12">
      <c r="A905" s="11" t="s">
        <v>1550</v>
      </c>
      <c r="D905" s="11" t="s">
        <v>239</v>
      </c>
      <c r="E905" s="19" t="s">
        <v>1779</v>
      </c>
      <c r="F905" s="10">
        <v>42036</v>
      </c>
      <c r="G905" s="10">
        <v>44593</v>
      </c>
      <c r="H905" s="11">
        <v>8</v>
      </c>
      <c r="I905" s="20" t="s">
        <v>238</v>
      </c>
      <c r="J905" s="11" t="s">
        <v>240</v>
      </c>
      <c r="K905" s="11" t="s">
        <v>4263</v>
      </c>
      <c r="L905" s="11">
        <v>2</v>
      </c>
    </row>
    <row r="906" spans="1:12">
      <c r="A906" s="11" t="s">
        <v>1551</v>
      </c>
      <c r="D906" s="11" t="s">
        <v>239</v>
      </c>
      <c r="E906" s="19" t="s">
        <v>1780</v>
      </c>
      <c r="F906" s="10">
        <v>42036</v>
      </c>
      <c r="G906" s="10">
        <v>44593</v>
      </c>
      <c r="H906" s="11">
        <v>8</v>
      </c>
      <c r="I906" s="20" t="s">
        <v>238</v>
      </c>
      <c r="J906" s="11" t="s">
        <v>240</v>
      </c>
      <c r="K906" s="11" t="s">
        <v>4263</v>
      </c>
      <c r="L906" s="11">
        <v>2</v>
      </c>
    </row>
    <row r="907" spans="1:12">
      <c r="A907" s="11" t="s">
        <v>1552</v>
      </c>
      <c r="D907" s="11" t="s">
        <v>239</v>
      </c>
      <c r="E907" s="19" t="s">
        <v>1781</v>
      </c>
      <c r="F907" s="10">
        <v>42036</v>
      </c>
      <c r="G907" s="10">
        <v>44593</v>
      </c>
      <c r="H907" s="11">
        <v>8</v>
      </c>
      <c r="I907" s="20" t="s">
        <v>238</v>
      </c>
      <c r="J907" s="11" t="s">
        <v>240</v>
      </c>
      <c r="K907" s="11" t="s">
        <v>4263</v>
      </c>
      <c r="L907" s="11">
        <v>2</v>
      </c>
    </row>
    <row r="908" spans="1:12">
      <c r="A908" s="11" t="s">
        <v>1553</v>
      </c>
      <c r="D908" s="11" t="s">
        <v>239</v>
      </c>
      <c r="E908" s="19" t="s">
        <v>1782</v>
      </c>
      <c r="F908" s="10">
        <v>42036</v>
      </c>
      <c r="G908" s="10">
        <v>44593</v>
      </c>
      <c r="H908" s="11">
        <v>8</v>
      </c>
      <c r="I908" s="20" t="s">
        <v>238</v>
      </c>
      <c r="J908" s="11" t="s">
        <v>240</v>
      </c>
      <c r="K908" s="11" t="s">
        <v>4263</v>
      </c>
      <c r="L908" s="11">
        <v>2</v>
      </c>
    </row>
    <row r="909" spans="1:12">
      <c r="A909" s="11" t="s">
        <v>1554</v>
      </c>
      <c r="D909" s="11" t="s">
        <v>239</v>
      </c>
      <c r="E909" s="19" t="s">
        <v>1783</v>
      </c>
      <c r="F909" s="10">
        <v>42036</v>
      </c>
      <c r="G909" s="10">
        <v>44593</v>
      </c>
      <c r="H909" s="11">
        <v>8</v>
      </c>
      <c r="I909" s="20" t="s">
        <v>238</v>
      </c>
      <c r="J909" s="11" t="s">
        <v>240</v>
      </c>
      <c r="K909" s="11" t="s">
        <v>4263</v>
      </c>
      <c r="L909" s="11">
        <v>2</v>
      </c>
    </row>
    <row r="910" spans="1:12">
      <c r="A910" s="11" t="s">
        <v>1555</v>
      </c>
      <c r="D910" s="11" t="s">
        <v>239</v>
      </c>
      <c r="E910" s="19" t="s">
        <v>1784</v>
      </c>
      <c r="F910" s="10">
        <v>42036</v>
      </c>
      <c r="G910" s="10">
        <v>44593</v>
      </c>
      <c r="H910" s="11">
        <v>8</v>
      </c>
      <c r="I910" s="20" t="s">
        <v>238</v>
      </c>
      <c r="J910" s="11" t="s">
        <v>240</v>
      </c>
      <c r="K910" s="11" t="s">
        <v>4263</v>
      </c>
      <c r="L910" s="11">
        <v>2</v>
      </c>
    </row>
    <row r="911" spans="1:12">
      <c r="A911" s="11" t="s">
        <v>1556</v>
      </c>
      <c r="D911" s="11" t="s">
        <v>239</v>
      </c>
      <c r="E911" s="19" t="s">
        <v>1785</v>
      </c>
      <c r="F911" s="10">
        <v>42036</v>
      </c>
      <c r="G911" s="10">
        <v>44593</v>
      </c>
      <c r="H911" s="11">
        <v>8</v>
      </c>
      <c r="I911" s="20" t="s">
        <v>238</v>
      </c>
      <c r="J911" s="11" t="s">
        <v>240</v>
      </c>
      <c r="K911" s="11" t="s">
        <v>4263</v>
      </c>
      <c r="L911" s="11">
        <v>2</v>
      </c>
    </row>
    <row r="912" spans="1:12">
      <c r="A912" s="11" t="s">
        <v>1557</v>
      </c>
      <c r="D912" s="11" t="s">
        <v>239</v>
      </c>
      <c r="E912" s="19" t="s">
        <v>1786</v>
      </c>
      <c r="F912" s="10">
        <v>42036</v>
      </c>
      <c r="G912" s="10">
        <v>44593</v>
      </c>
      <c r="H912" s="11">
        <v>8</v>
      </c>
      <c r="I912" s="20" t="s">
        <v>238</v>
      </c>
      <c r="J912" s="11" t="s">
        <v>240</v>
      </c>
      <c r="K912" s="11" t="s">
        <v>4263</v>
      </c>
      <c r="L912" s="11">
        <v>2</v>
      </c>
    </row>
    <row r="913" spans="1:12">
      <c r="A913" s="11" t="s">
        <v>1558</v>
      </c>
      <c r="D913" s="11" t="s">
        <v>239</v>
      </c>
      <c r="E913" s="19" t="s">
        <v>1787</v>
      </c>
      <c r="F913" s="10">
        <v>42036</v>
      </c>
      <c r="G913" s="10">
        <v>44593</v>
      </c>
      <c r="H913" s="11">
        <v>8</v>
      </c>
      <c r="I913" s="20" t="s">
        <v>238</v>
      </c>
      <c r="J913" s="11" t="s">
        <v>240</v>
      </c>
      <c r="K913" s="11" t="s">
        <v>4263</v>
      </c>
      <c r="L913" s="11">
        <v>2</v>
      </c>
    </row>
    <row r="914" spans="1:12">
      <c r="A914" s="11" t="s">
        <v>1559</v>
      </c>
      <c r="D914" s="11" t="s">
        <v>239</v>
      </c>
      <c r="E914" s="19" t="s">
        <v>1788</v>
      </c>
      <c r="F914" s="10">
        <v>42036</v>
      </c>
      <c r="G914" s="10">
        <v>44593</v>
      </c>
      <c r="H914" s="11">
        <v>8</v>
      </c>
      <c r="I914" s="20" t="s">
        <v>238</v>
      </c>
      <c r="J914" s="11" t="s">
        <v>240</v>
      </c>
      <c r="K914" s="11" t="s">
        <v>4263</v>
      </c>
      <c r="L914" s="11">
        <v>2</v>
      </c>
    </row>
    <row r="915" spans="1:12">
      <c r="A915" s="11" t="s">
        <v>1560</v>
      </c>
      <c r="D915" s="11" t="s">
        <v>239</v>
      </c>
      <c r="E915" s="19" t="s">
        <v>1789</v>
      </c>
      <c r="F915" s="10">
        <v>42036</v>
      </c>
      <c r="G915" s="10">
        <v>44593</v>
      </c>
      <c r="H915" s="11">
        <v>8</v>
      </c>
      <c r="I915" s="20" t="s">
        <v>238</v>
      </c>
      <c r="J915" s="11" t="s">
        <v>240</v>
      </c>
      <c r="K915" s="11" t="s">
        <v>4263</v>
      </c>
      <c r="L915" s="11">
        <v>2</v>
      </c>
    </row>
    <row r="916" spans="1:12">
      <c r="A916" s="11" t="s">
        <v>1561</v>
      </c>
      <c r="D916" s="11" t="s">
        <v>239</v>
      </c>
      <c r="E916" s="19" t="s">
        <v>1790</v>
      </c>
      <c r="F916" s="10">
        <v>42036</v>
      </c>
      <c r="G916" s="10">
        <v>44593</v>
      </c>
      <c r="H916" s="11">
        <v>8</v>
      </c>
      <c r="I916" s="20" t="s">
        <v>238</v>
      </c>
      <c r="J916" s="11" t="s">
        <v>240</v>
      </c>
      <c r="K916" s="11" t="s">
        <v>4263</v>
      </c>
      <c r="L916" s="11">
        <v>2</v>
      </c>
    </row>
    <row r="917" spans="1:12">
      <c r="A917" s="11" t="s">
        <v>1562</v>
      </c>
      <c r="D917" s="11" t="s">
        <v>239</v>
      </c>
      <c r="E917" s="19" t="s">
        <v>1791</v>
      </c>
      <c r="F917" s="10">
        <v>42036</v>
      </c>
      <c r="G917" s="10">
        <v>44593</v>
      </c>
      <c r="H917" s="11">
        <v>8</v>
      </c>
      <c r="I917" s="20" t="s">
        <v>238</v>
      </c>
      <c r="J917" s="11" t="s">
        <v>240</v>
      </c>
      <c r="K917" s="11" t="s">
        <v>4263</v>
      </c>
      <c r="L917" s="11">
        <v>2</v>
      </c>
    </row>
    <row r="918" spans="1:12">
      <c r="A918" s="11" t="s">
        <v>1563</v>
      </c>
      <c r="D918" s="11" t="s">
        <v>239</v>
      </c>
      <c r="E918" s="19" t="s">
        <v>1792</v>
      </c>
      <c r="F918" s="10">
        <v>42036</v>
      </c>
      <c r="G918" s="10">
        <v>44593</v>
      </c>
      <c r="H918" s="11">
        <v>8</v>
      </c>
      <c r="I918" s="20" t="s">
        <v>238</v>
      </c>
      <c r="J918" s="11" t="s">
        <v>240</v>
      </c>
      <c r="K918" s="11" t="s">
        <v>4263</v>
      </c>
      <c r="L918" s="11">
        <v>2</v>
      </c>
    </row>
    <row r="919" spans="1:12">
      <c r="A919" s="11" t="s">
        <v>1564</v>
      </c>
      <c r="D919" s="11" t="s">
        <v>239</v>
      </c>
      <c r="E919" s="19" t="s">
        <v>1793</v>
      </c>
      <c r="F919" s="10">
        <v>42036</v>
      </c>
      <c r="G919" s="10">
        <v>44593</v>
      </c>
      <c r="H919" s="11">
        <v>8</v>
      </c>
      <c r="I919" s="20" t="s">
        <v>238</v>
      </c>
      <c r="J919" s="11" t="s">
        <v>240</v>
      </c>
      <c r="K919" s="11" t="s">
        <v>4263</v>
      </c>
      <c r="L919" s="11">
        <v>2</v>
      </c>
    </row>
    <row r="920" spans="1:12">
      <c r="A920" s="11" t="s">
        <v>1565</v>
      </c>
      <c r="D920" s="11" t="s">
        <v>239</v>
      </c>
      <c r="E920" s="19" t="s">
        <v>1794</v>
      </c>
      <c r="F920" s="10">
        <v>42036</v>
      </c>
      <c r="G920" s="10">
        <v>44593</v>
      </c>
      <c r="H920" s="11">
        <v>8</v>
      </c>
      <c r="I920" s="20" t="s">
        <v>238</v>
      </c>
      <c r="J920" s="11" t="s">
        <v>240</v>
      </c>
      <c r="K920" s="11" t="s">
        <v>4263</v>
      </c>
      <c r="L920" s="11">
        <v>2</v>
      </c>
    </row>
    <row r="921" spans="1:12">
      <c r="A921" s="11" t="s">
        <v>1566</v>
      </c>
      <c r="D921" s="11" t="s">
        <v>239</v>
      </c>
      <c r="E921" s="19" t="s">
        <v>1795</v>
      </c>
      <c r="F921" s="10">
        <v>42036</v>
      </c>
      <c r="G921" s="10">
        <v>44593</v>
      </c>
      <c r="H921" s="11">
        <v>8</v>
      </c>
      <c r="I921" s="20" t="s">
        <v>238</v>
      </c>
      <c r="J921" s="11" t="s">
        <v>240</v>
      </c>
      <c r="K921" s="11" t="s">
        <v>4263</v>
      </c>
      <c r="L921" s="11">
        <v>2</v>
      </c>
    </row>
    <row r="922" spans="1:12">
      <c r="A922" s="11" t="s">
        <v>1567</v>
      </c>
      <c r="D922" s="11" t="s">
        <v>239</v>
      </c>
      <c r="E922" s="19" t="s">
        <v>1796</v>
      </c>
      <c r="F922" s="10">
        <v>42036</v>
      </c>
      <c r="G922" s="10">
        <v>44593</v>
      </c>
      <c r="H922" s="11">
        <v>8</v>
      </c>
      <c r="I922" s="20" t="s">
        <v>238</v>
      </c>
      <c r="J922" s="11" t="s">
        <v>240</v>
      </c>
      <c r="K922" s="11" t="s">
        <v>4263</v>
      </c>
      <c r="L922" s="11">
        <v>2</v>
      </c>
    </row>
    <row r="923" spans="1:12">
      <c r="A923" s="11" t="s">
        <v>1568</v>
      </c>
      <c r="D923" s="11" t="s">
        <v>239</v>
      </c>
      <c r="E923" s="19" t="s">
        <v>1797</v>
      </c>
      <c r="F923" s="10">
        <v>42036</v>
      </c>
      <c r="G923" s="10">
        <v>44593</v>
      </c>
      <c r="H923" s="11">
        <v>8</v>
      </c>
      <c r="I923" s="20" t="s">
        <v>238</v>
      </c>
      <c r="J923" s="11" t="s">
        <v>240</v>
      </c>
      <c r="K923" s="11" t="s">
        <v>4263</v>
      </c>
      <c r="L923" s="11">
        <v>2</v>
      </c>
    </row>
    <row r="924" spans="1:12">
      <c r="A924" s="11" t="s">
        <v>1569</v>
      </c>
      <c r="D924" s="11" t="s">
        <v>239</v>
      </c>
      <c r="E924" s="19" t="s">
        <v>1798</v>
      </c>
      <c r="F924" s="10">
        <v>42036</v>
      </c>
      <c r="G924" s="10">
        <v>44593</v>
      </c>
      <c r="H924" s="11">
        <v>8</v>
      </c>
      <c r="I924" s="20" t="s">
        <v>238</v>
      </c>
      <c r="J924" s="11" t="s">
        <v>240</v>
      </c>
      <c r="K924" s="11" t="s">
        <v>4263</v>
      </c>
      <c r="L924" s="11">
        <v>2</v>
      </c>
    </row>
    <row r="925" spans="1:12">
      <c r="A925" s="11" t="s">
        <v>1570</v>
      </c>
      <c r="D925" s="11" t="s">
        <v>239</v>
      </c>
      <c r="E925" s="19" t="s">
        <v>1799</v>
      </c>
      <c r="F925" s="10">
        <v>42036</v>
      </c>
      <c r="G925" s="10">
        <v>44593</v>
      </c>
      <c r="H925" s="11">
        <v>8</v>
      </c>
      <c r="I925" s="20" t="s">
        <v>238</v>
      </c>
      <c r="J925" s="11" t="s">
        <v>240</v>
      </c>
      <c r="K925" s="11" t="s">
        <v>4263</v>
      </c>
      <c r="L925" s="11">
        <v>2</v>
      </c>
    </row>
    <row r="926" spans="1:12">
      <c r="A926" s="11" t="s">
        <v>1571</v>
      </c>
      <c r="D926" s="11" t="s">
        <v>239</v>
      </c>
      <c r="E926" s="19" t="s">
        <v>1800</v>
      </c>
      <c r="F926" s="10">
        <v>42036</v>
      </c>
      <c r="G926" s="10">
        <v>44593</v>
      </c>
      <c r="H926" s="11">
        <v>8</v>
      </c>
      <c r="I926" s="20" t="s">
        <v>238</v>
      </c>
      <c r="J926" s="11" t="s">
        <v>240</v>
      </c>
      <c r="K926" s="11" t="s">
        <v>4263</v>
      </c>
      <c r="L926" s="11">
        <v>2</v>
      </c>
    </row>
    <row r="927" spans="1:12">
      <c r="A927" s="11" t="s">
        <v>1572</v>
      </c>
      <c r="D927" s="11" t="s">
        <v>239</v>
      </c>
      <c r="E927" s="19" t="s">
        <v>1801</v>
      </c>
      <c r="F927" s="10">
        <v>42036</v>
      </c>
      <c r="G927" s="10">
        <v>44593</v>
      </c>
      <c r="H927" s="11">
        <v>8</v>
      </c>
      <c r="I927" s="20" t="s">
        <v>238</v>
      </c>
      <c r="J927" s="11" t="s">
        <v>240</v>
      </c>
      <c r="K927" s="11" t="s">
        <v>4263</v>
      </c>
      <c r="L927" s="11">
        <v>2</v>
      </c>
    </row>
    <row r="928" spans="1:12">
      <c r="A928" s="11" t="s">
        <v>1573</v>
      </c>
      <c r="D928" s="11" t="s">
        <v>239</v>
      </c>
      <c r="E928" s="19" t="s">
        <v>1802</v>
      </c>
      <c r="F928" s="10">
        <v>42036</v>
      </c>
      <c r="G928" s="10">
        <v>44593</v>
      </c>
      <c r="H928" s="11">
        <v>8</v>
      </c>
      <c r="I928" s="20" t="s">
        <v>238</v>
      </c>
      <c r="J928" s="11" t="s">
        <v>240</v>
      </c>
      <c r="K928" s="11" t="s">
        <v>4263</v>
      </c>
      <c r="L928" s="11">
        <v>2</v>
      </c>
    </row>
    <row r="929" spans="1:12">
      <c r="A929" s="11" t="s">
        <v>1574</v>
      </c>
      <c r="D929" s="11" t="s">
        <v>239</v>
      </c>
      <c r="E929" s="19" t="s">
        <v>1803</v>
      </c>
      <c r="F929" s="10">
        <v>42036</v>
      </c>
      <c r="G929" s="10">
        <v>44593</v>
      </c>
      <c r="H929" s="11">
        <v>8</v>
      </c>
      <c r="I929" s="20" t="s">
        <v>238</v>
      </c>
      <c r="J929" s="11" t="s">
        <v>240</v>
      </c>
      <c r="K929" s="11" t="s">
        <v>4263</v>
      </c>
      <c r="L929" s="11">
        <v>2</v>
      </c>
    </row>
    <row r="930" spans="1:12">
      <c r="A930" s="11" t="s">
        <v>1575</v>
      </c>
      <c r="D930" s="11" t="s">
        <v>239</v>
      </c>
      <c r="E930" s="19" t="s">
        <v>1804</v>
      </c>
      <c r="F930" s="10">
        <v>42036</v>
      </c>
      <c r="G930" s="10">
        <v>44593</v>
      </c>
      <c r="H930" s="11">
        <v>8</v>
      </c>
      <c r="I930" s="20" t="s">
        <v>238</v>
      </c>
      <c r="J930" s="11" t="s">
        <v>240</v>
      </c>
      <c r="K930" s="11" t="s">
        <v>4263</v>
      </c>
      <c r="L930" s="11">
        <v>2</v>
      </c>
    </row>
    <row r="931" spans="1:12">
      <c r="A931" s="11" t="s">
        <v>1576</v>
      </c>
      <c r="D931" s="11" t="s">
        <v>239</v>
      </c>
      <c r="E931" s="19" t="s">
        <v>1805</v>
      </c>
      <c r="F931" s="10">
        <v>42036</v>
      </c>
      <c r="G931" s="10">
        <v>44593</v>
      </c>
      <c r="H931" s="11">
        <v>8</v>
      </c>
      <c r="I931" s="20" t="s">
        <v>238</v>
      </c>
      <c r="J931" s="11" t="s">
        <v>240</v>
      </c>
      <c r="K931" s="11" t="s">
        <v>4263</v>
      </c>
      <c r="L931" s="11">
        <v>2</v>
      </c>
    </row>
    <row r="932" spans="1:12">
      <c r="A932" s="11" t="s">
        <v>1577</v>
      </c>
      <c r="D932" s="11" t="s">
        <v>239</v>
      </c>
      <c r="E932" s="19" t="s">
        <v>1806</v>
      </c>
      <c r="F932" s="10">
        <v>42036</v>
      </c>
      <c r="G932" s="10">
        <v>44593</v>
      </c>
      <c r="H932" s="11">
        <v>8</v>
      </c>
      <c r="I932" s="20" t="s">
        <v>238</v>
      </c>
      <c r="J932" s="11" t="s">
        <v>240</v>
      </c>
      <c r="K932" s="11" t="s">
        <v>4263</v>
      </c>
      <c r="L932" s="11">
        <v>2</v>
      </c>
    </row>
    <row r="933" spans="1:12">
      <c r="A933" s="11" t="s">
        <v>1578</v>
      </c>
      <c r="D933" s="11" t="s">
        <v>239</v>
      </c>
      <c r="E933" s="19" t="s">
        <v>1807</v>
      </c>
      <c r="F933" s="10">
        <v>42036</v>
      </c>
      <c r="G933" s="10">
        <v>44593</v>
      </c>
      <c r="H933" s="11">
        <v>8</v>
      </c>
      <c r="I933" s="20" t="s">
        <v>238</v>
      </c>
      <c r="J933" s="11" t="s">
        <v>240</v>
      </c>
      <c r="K933" s="11" t="s">
        <v>4263</v>
      </c>
      <c r="L933" s="11">
        <v>2</v>
      </c>
    </row>
    <row r="934" spans="1:12">
      <c r="A934" s="11" t="s">
        <v>1579</v>
      </c>
      <c r="D934" s="11" t="s">
        <v>239</v>
      </c>
      <c r="E934" s="19" t="s">
        <v>1808</v>
      </c>
      <c r="F934" s="10">
        <v>42036</v>
      </c>
      <c r="G934" s="10">
        <v>44593</v>
      </c>
      <c r="H934" s="11">
        <v>8</v>
      </c>
      <c r="I934" s="20" t="s">
        <v>238</v>
      </c>
      <c r="J934" s="11" t="s">
        <v>240</v>
      </c>
      <c r="K934" s="11" t="s">
        <v>4263</v>
      </c>
      <c r="L934" s="11">
        <v>2</v>
      </c>
    </row>
    <row r="935" spans="1:12">
      <c r="A935" s="11" t="s">
        <v>1580</v>
      </c>
      <c r="D935" s="11" t="s">
        <v>239</v>
      </c>
      <c r="E935" s="19" t="s">
        <v>1809</v>
      </c>
      <c r="F935" s="10">
        <v>42036</v>
      </c>
      <c r="G935" s="10">
        <v>44593</v>
      </c>
      <c r="H935" s="11">
        <v>8</v>
      </c>
      <c r="I935" s="20" t="s">
        <v>238</v>
      </c>
      <c r="J935" s="11" t="s">
        <v>240</v>
      </c>
      <c r="K935" s="11" t="s">
        <v>4263</v>
      </c>
      <c r="L935" s="11">
        <v>2</v>
      </c>
    </row>
    <row r="936" spans="1:12">
      <c r="A936" s="11" t="s">
        <v>1581</v>
      </c>
      <c r="D936" s="11" t="s">
        <v>239</v>
      </c>
      <c r="E936" s="19" t="s">
        <v>1810</v>
      </c>
      <c r="F936" s="10">
        <v>42036</v>
      </c>
      <c r="G936" s="10">
        <v>44593</v>
      </c>
      <c r="H936" s="11">
        <v>8</v>
      </c>
      <c r="I936" s="20" t="s">
        <v>238</v>
      </c>
      <c r="J936" s="11" t="s">
        <v>240</v>
      </c>
      <c r="K936" s="11" t="s">
        <v>4263</v>
      </c>
      <c r="L936" s="11">
        <v>2</v>
      </c>
    </row>
    <row r="937" spans="1:12">
      <c r="A937" s="11" t="s">
        <v>1582</v>
      </c>
      <c r="D937" s="11" t="s">
        <v>239</v>
      </c>
      <c r="E937" s="19" t="s">
        <v>1811</v>
      </c>
      <c r="F937" s="10">
        <v>42036</v>
      </c>
      <c r="G937" s="10">
        <v>44593</v>
      </c>
      <c r="H937" s="11">
        <v>8</v>
      </c>
      <c r="I937" s="20" t="s">
        <v>238</v>
      </c>
      <c r="J937" s="11" t="s">
        <v>240</v>
      </c>
      <c r="K937" s="11" t="s">
        <v>4263</v>
      </c>
      <c r="L937" s="11">
        <v>2</v>
      </c>
    </row>
    <row r="938" spans="1:12">
      <c r="A938" s="11" t="s">
        <v>1583</v>
      </c>
      <c r="D938" s="11" t="s">
        <v>239</v>
      </c>
      <c r="E938" s="19" t="s">
        <v>1812</v>
      </c>
      <c r="F938" s="10">
        <v>42036</v>
      </c>
      <c r="G938" s="10">
        <v>44593</v>
      </c>
      <c r="H938" s="11">
        <v>8</v>
      </c>
      <c r="I938" s="20" t="s">
        <v>238</v>
      </c>
      <c r="J938" s="11" t="s">
        <v>240</v>
      </c>
      <c r="K938" s="11" t="s">
        <v>4263</v>
      </c>
      <c r="L938" s="11">
        <v>2</v>
      </c>
    </row>
    <row r="939" spans="1:12">
      <c r="A939" s="11" t="s">
        <v>1584</v>
      </c>
      <c r="D939" s="11" t="s">
        <v>239</v>
      </c>
      <c r="E939" s="19" t="s">
        <v>1813</v>
      </c>
      <c r="F939" s="10">
        <v>42036</v>
      </c>
      <c r="G939" s="10">
        <v>44593</v>
      </c>
      <c r="H939" s="11">
        <v>8</v>
      </c>
      <c r="I939" s="20" t="s">
        <v>238</v>
      </c>
      <c r="J939" s="11" t="s">
        <v>240</v>
      </c>
      <c r="K939" s="11" t="s">
        <v>4263</v>
      </c>
      <c r="L939" s="11">
        <v>2</v>
      </c>
    </row>
    <row r="940" spans="1:12">
      <c r="A940" s="11" t="s">
        <v>1585</v>
      </c>
      <c r="D940" s="11" t="s">
        <v>239</v>
      </c>
      <c r="E940" s="19" t="s">
        <v>1814</v>
      </c>
      <c r="F940" s="10">
        <v>42036</v>
      </c>
      <c r="G940" s="10">
        <v>44593</v>
      </c>
      <c r="H940" s="11">
        <v>8</v>
      </c>
      <c r="I940" s="20" t="s">
        <v>238</v>
      </c>
      <c r="J940" s="11" t="s">
        <v>240</v>
      </c>
      <c r="K940" s="11" t="s">
        <v>4263</v>
      </c>
      <c r="L940" s="11">
        <v>2</v>
      </c>
    </row>
    <row r="941" spans="1:12">
      <c r="A941" s="11" t="s">
        <v>1586</v>
      </c>
      <c r="D941" s="11" t="s">
        <v>239</v>
      </c>
      <c r="E941" s="19" t="s">
        <v>1815</v>
      </c>
      <c r="F941" s="10">
        <v>42036</v>
      </c>
      <c r="G941" s="10">
        <v>44593</v>
      </c>
      <c r="H941" s="11">
        <v>8</v>
      </c>
      <c r="I941" s="20" t="s">
        <v>238</v>
      </c>
      <c r="J941" s="11" t="s">
        <v>240</v>
      </c>
      <c r="K941" s="11" t="s">
        <v>4263</v>
      </c>
      <c r="L941" s="11">
        <v>2</v>
      </c>
    </row>
    <row r="942" spans="1:12">
      <c r="A942" s="11" t="s">
        <v>1587</v>
      </c>
      <c r="D942" s="11" t="s">
        <v>239</v>
      </c>
      <c r="E942" s="19" t="s">
        <v>1816</v>
      </c>
      <c r="F942" s="10">
        <v>42036</v>
      </c>
      <c r="G942" s="10">
        <v>44593</v>
      </c>
      <c r="H942" s="11">
        <v>8</v>
      </c>
      <c r="I942" s="20" t="s">
        <v>238</v>
      </c>
      <c r="J942" s="11" t="s">
        <v>240</v>
      </c>
      <c r="K942" s="11" t="s">
        <v>4263</v>
      </c>
      <c r="L942" s="11">
        <v>2</v>
      </c>
    </row>
    <row r="943" spans="1:12">
      <c r="A943" s="11" t="s">
        <v>1588</v>
      </c>
      <c r="D943" s="11" t="s">
        <v>239</v>
      </c>
      <c r="E943" s="19" t="s">
        <v>1817</v>
      </c>
      <c r="F943" s="10">
        <v>42036</v>
      </c>
      <c r="G943" s="10">
        <v>44593</v>
      </c>
      <c r="H943" s="11">
        <v>8</v>
      </c>
      <c r="I943" s="20" t="s">
        <v>238</v>
      </c>
      <c r="J943" s="11" t="s">
        <v>240</v>
      </c>
      <c r="K943" s="11" t="s">
        <v>4263</v>
      </c>
      <c r="L943" s="11">
        <v>2</v>
      </c>
    </row>
    <row r="944" spans="1:12">
      <c r="A944" s="11" t="s">
        <v>1589</v>
      </c>
      <c r="D944" s="11" t="s">
        <v>239</v>
      </c>
      <c r="E944" s="19" t="s">
        <v>1818</v>
      </c>
      <c r="F944" s="10">
        <v>42036</v>
      </c>
      <c r="G944" s="10">
        <v>44593</v>
      </c>
      <c r="H944" s="11">
        <v>8</v>
      </c>
      <c r="I944" s="20" t="s">
        <v>238</v>
      </c>
      <c r="J944" s="11" t="s">
        <v>240</v>
      </c>
      <c r="K944" s="11" t="s">
        <v>4263</v>
      </c>
      <c r="L944" s="11">
        <v>2</v>
      </c>
    </row>
    <row r="945" spans="1:12">
      <c r="A945" s="11" t="s">
        <v>1590</v>
      </c>
      <c r="D945" s="11" t="s">
        <v>239</v>
      </c>
      <c r="E945" s="19" t="s">
        <v>1819</v>
      </c>
      <c r="F945" s="10">
        <v>42036</v>
      </c>
      <c r="G945" s="10">
        <v>44593</v>
      </c>
      <c r="H945" s="11">
        <v>8</v>
      </c>
      <c r="I945" s="20" t="s">
        <v>238</v>
      </c>
      <c r="J945" s="11" t="s">
        <v>240</v>
      </c>
      <c r="K945" s="11" t="s">
        <v>4263</v>
      </c>
      <c r="L945" s="11">
        <v>2</v>
      </c>
    </row>
    <row r="946" spans="1:12">
      <c r="A946" s="11" t="s">
        <v>1591</v>
      </c>
      <c r="D946" s="11" t="s">
        <v>239</v>
      </c>
      <c r="E946" s="19" t="s">
        <v>1820</v>
      </c>
      <c r="F946" s="10">
        <v>42036</v>
      </c>
      <c r="G946" s="10">
        <v>44593</v>
      </c>
      <c r="H946" s="11">
        <v>8</v>
      </c>
      <c r="I946" s="20" t="s">
        <v>238</v>
      </c>
      <c r="J946" s="11" t="s">
        <v>240</v>
      </c>
      <c r="K946" s="11" t="s">
        <v>4263</v>
      </c>
      <c r="L946" s="11">
        <v>2</v>
      </c>
    </row>
    <row r="947" spans="1:12">
      <c r="A947" s="11" t="s">
        <v>1592</v>
      </c>
      <c r="D947" s="11" t="s">
        <v>239</v>
      </c>
      <c r="E947" s="19" t="s">
        <v>1821</v>
      </c>
      <c r="F947" s="10">
        <v>42036</v>
      </c>
      <c r="G947" s="10">
        <v>44593</v>
      </c>
      <c r="H947" s="11">
        <v>8</v>
      </c>
      <c r="I947" s="20" t="s">
        <v>238</v>
      </c>
      <c r="J947" s="11" t="s">
        <v>240</v>
      </c>
      <c r="K947" s="11" t="s">
        <v>4263</v>
      </c>
      <c r="L947" s="11">
        <v>2</v>
      </c>
    </row>
    <row r="948" spans="1:12">
      <c r="A948" s="11" t="s">
        <v>1593</v>
      </c>
      <c r="D948" s="11" t="s">
        <v>239</v>
      </c>
      <c r="E948" s="19" t="s">
        <v>1822</v>
      </c>
      <c r="F948" s="10">
        <v>42036</v>
      </c>
      <c r="G948" s="10">
        <v>44593</v>
      </c>
      <c r="H948" s="11">
        <v>8</v>
      </c>
      <c r="I948" s="20" t="s">
        <v>238</v>
      </c>
      <c r="J948" s="11" t="s">
        <v>240</v>
      </c>
      <c r="K948" s="11" t="s">
        <v>4263</v>
      </c>
      <c r="L948" s="11">
        <v>2</v>
      </c>
    </row>
    <row r="949" spans="1:12">
      <c r="A949" s="11" t="s">
        <v>1594</v>
      </c>
      <c r="D949" s="11" t="s">
        <v>239</v>
      </c>
      <c r="E949" s="19" t="s">
        <v>1823</v>
      </c>
      <c r="F949" s="10">
        <v>42036</v>
      </c>
      <c r="G949" s="10">
        <v>44593</v>
      </c>
      <c r="H949" s="11">
        <v>8</v>
      </c>
      <c r="I949" s="20" t="s">
        <v>238</v>
      </c>
      <c r="J949" s="11" t="s">
        <v>240</v>
      </c>
      <c r="K949" s="11" t="s">
        <v>4263</v>
      </c>
      <c r="L949" s="11">
        <v>2</v>
      </c>
    </row>
    <row r="950" spans="1:12">
      <c r="A950" s="11" t="s">
        <v>1595</v>
      </c>
      <c r="D950" s="11" t="s">
        <v>239</v>
      </c>
      <c r="E950" s="19" t="s">
        <v>1824</v>
      </c>
      <c r="F950" s="10">
        <v>42036</v>
      </c>
      <c r="G950" s="10">
        <v>44593</v>
      </c>
      <c r="H950" s="11">
        <v>8</v>
      </c>
      <c r="I950" s="20" t="s">
        <v>238</v>
      </c>
      <c r="J950" s="11" t="s">
        <v>240</v>
      </c>
      <c r="K950" s="11" t="s">
        <v>4263</v>
      </c>
      <c r="L950" s="11">
        <v>2</v>
      </c>
    </row>
    <row r="951" spans="1:12">
      <c r="A951" s="11" t="s">
        <v>1596</v>
      </c>
      <c r="D951" s="11" t="s">
        <v>239</v>
      </c>
      <c r="E951" s="19" t="s">
        <v>1825</v>
      </c>
      <c r="F951" s="10">
        <v>42036</v>
      </c>
      <c r="G951" s="10">
        <v>44593</v>
      </c>
      <c r="H951" s="11">
        <v>8</v>
      </c>
      <c r="I951" s="20" t="s">
        <v>238</v>
      </c>
      <c r="J951" s="11" t="s">
        <v>240</v>
      </c>
      <c r="K951" s="11" t="s">
        <v>4263</v>
      </c>
      <c r="L951" s="11">
        <v>2</v>
      </c>
    </row>
    <row r="952" spans="1:12">
      <c r="A952" s="11" t="s">
        <v>1597</v>
      </c>
      <c r="D952" s="11" t="s">
        <v>239</v>
      </c>
      <c r="E952" s="19" t="s">
        <v>1826</v>
      </c>
      <c r="F952" s="10">
        <v>42036</v>
      </c>
      <c r="G952" s="10">
        <v>44593</v>
      </c>
      <c r="H952" s="11">
        <v>8</v>
      </c>
      <c r="I952" s="20" t="s">
        <v>238</v>
      </c>
      <c r="J952" s="11" t="s">
        <v>240</v>
      </c>
      <c r="K952" s="11" t="s">
        <v>4263</v>
      </c>
      <c r="L952" s="11">
        <v>2</v>
      </c>
    </row>
    <row r="953" spans="1:12">
      <c r="A953" s="11" t="s">
        <v>1598</v>
      </c>
      <c r="D953" s="11" t="s">
        <v>239</v>
      </c>
      <c r="E953" s="19" t="s">
        <v>1827</v>
      </c>
      <c r="F953" s="10">
        <v>42036</v>
      </c>
      <c r="G953" s="10">
        <v>44593</v>
      </c>
      <c r="H953" s="11">
        <v>8</v>
      </c>
      <c r="I953" s="20" t="s">
        <v>238</v>
      </c>
      <c r="J953" s="11" t="s">
        <v>240</v>
      </c>
      <c r="K953" s="11" t="s">
        <v>4263</v>
      </c>
      <c r="L953" s="11">
        <v>2</v>
      </c>
    </row>
    <row r="954" spans="1:12">
      <c r="A954" s="11" t="s">
        <v>1599</v>
      </c>
      <c r="D954" s="11" t="s">
        <v>239</v>
      </c>
      <c r="E954" s="19" t="s">
        <v>1828</v>
      </c>
      <c r="F954" s="10">
        <v>42036</v>
      </c>
      <c r="G954" s="10">
        <v>44593</v>
      </c>
      <c r="H954" s="11">
        <v>8</v>
      </c>
      <c r="I954" s="20" t="s">
        <v>238</v>
      </c>
      <c r="J954" s="11" t="s">
        <v>240</v>
      </c>
      <c r="K954" s="11" t="s">
        <v>4263</v>
      </c>
      <c r="L954" s="11">
        <v>2</v>
      </c>
    </row>
    <row r="955" spans="1:12">
      <c r="A955" s="11" t="s">
        <v>1600</v>
      </c>
      <c r="D955" s="11" t="s">
        <v>239</v>
      </c>
      <c r="E955" s="19" t="s">
        <v>1829</v>
      </c>
      <c r="F955" s="10">
        <v>42036</v>
      </c>
      <c r="G955" s="10">
        <v>44593</v>
      </c>
      <c r="H955" s="11">
        <v>8</v>
      </c>
      <c r="I955" s="20" t="s">
        <v>238</v>
      </c>
      <c r="J955" s="11" t="s">
        <v>240</v>
      </c>
      <c r="K955" s="11" t="s">
        <v>4263</v>
      </c>
      <c r="L955" s="11">
        <v>2</v>
      </c>
    </row>
    <row r="956" spans="1:12">
      <c r="A956" s="11" t="s">
        <v>1601</v>
      </c>
      <c r="D956" s="11" t="s">
        <v>239</v>
      </c>
      <c r="E956" s="19" t="s">
        <v>1830</v>
      </c>
      <c r="F956" s="10">
        <v>42036</v>
      </c>
      <c r="G956" s="10">
        <v>44593</v>
      </c>
      <c r="H956" s="11">
        <v>8</v>
      </c>
      <c r="I956" s="20" t="s">
        <v>238</v>
      </c>
      <c r="J956" s="11" t="s">
        <v>240</v>
      </c>
      <c r="K956" s="11" t="s">
        <v>4263</v>
      </c>
      <c r="L956" s="11">
        <v>2</v>
      </c>
    </row>
    <row r="957" spans="1:12">
      <c r="A957" s="11" t="s">
        <v>1602</v>
      </c>
      <c r="D957" s="11" t="s">
        <v>239</v>
      </c>
      <c r="E957" s="19" t="s">
        <v>1831</v>
      </c>
      <c r="F957" s="10">
        <v>42036</v>
      </c>
      <c r="G957" s="10">
        <v>44593</v>
      </c>
      <c r="H957" s="11">
        <v>8</v>
      </c>
      <c r="I957" s="20" t="s">
        <v>238</v>
      </c>
      <c r="J957" s="11" t="s">
        <v>240</v>
      </c>
      <c r="K957" s="11" t="s">
        <v>4263</v>
      </c>
      <c r="L957" s="11">
        <v>2</v>
      </c>
    </row>
    <row r="958" spans="1:12">
      <c r="A958" s="11" t="s">
        <v>1603</v>
      </c>
      <c r="D958" s="11" t="s">
        <v>239</v>
      </c>
      <c r="E958" s="19" t="s">
        <v>1832</v>
      </c>
      <c r="F958" s="10">
        <v>42036</v>
      </c>
      <c r="G958" s="10">
        <v>44593</v>
      </c>
      <c r="H958" s="11">
        <v>8</v>
      </c>
      <c r="I958" s="20" t="s">
        <v>238</v>
      </c>
      <c r="J958" s="11" t="s">
        <v>240</v>
      </c>
      <c r="K958" s="11" t="s">
        <v>4263</v>
      </c>
      <c r="L958" s="11">
        <v>2</v>
      </c>
    </row>
    <row r="959" spans="1:12">
      <c r="A959" s="11" t="s">
        <v>1604</v>
      </c>
      <c r="D959" s="11" t="s">
        <v>239</v>
      </c>
      <c r="E959" s="19" t="s">
        <v>1833</v>
      </c>
      <c r="F959" s="10">
        <v>42036</v>
      </c>
      <c r="G959" s="10">
        <v>44593</v>
      </c>
      <c r="H959" s="11">
        <v>8</v>
      </c>
      <c r="I959" s="20" t="s">
        <v>238</v>
      </c>
      <c r="J959" s="11" t="s">
        <v>240</v>
      </c>
      <c r="K959" s="11" t="s">
        <v>4263</v>
      </c>
      <c r="L959" s="11">
        <v>2</v>
      </c>
    </row>
    <row r="960" spans="1:12">
      <c r="A960" s="11" t="s">
        <v>1545</v>
      </c>
      <c r="D960" s="11" t="s">
        <v>239</v>
      </c>
      <c r="E960" s="19" t="s">
        <v>1834</v>
      </c>
      <c r="F960" s="10">
        <v>42036</v>
      </c>
      <c r="G960" s="10">
        <v>44593</v>
      </c>
      <c r="H960" s="11">
        <v>8</v>
      </c>
      <c r="I960" s="20" t="s">
        <v>238</v>
      </c>
      <c r="J960" s="11" t="s">
        <v>240</v>
      </c>
      <c r="K960" s="11" t="s">
        <v>4263</v>
      </c>
      <c r="L960" s="11">
        <v>2</v>
      </c>
    </row>
    <row r="961" spans="1:12">
      <c r="A961" s="11" t="s">
        <v>1546</v>
      </c>
      <c r="D961" s="11" t="s">
        <v>239</v>
      </c>
      <c r="E961" s="19" t="s">
        <v>1835</v>
      </c>
      <c r="F961" s="10">
        <v>42036</v>
      </c>
      <c r="G961" s="10">
        <v>44593</v>
      </c>
      <c r="H961" s="11">
        <v>8</v>
      </c>
      <c r="I961" s="20" t="s">
        <v>238</v>
      </c>
      <c r="J961" s="11" t="s">
        <v>240</v>
      </c>
      <c r="K961" s="11" t="s">
        <v>4263</v>
      </c>
      <c r="L961" s="11">
        <v>2</v>
      </c>
    </row>
    <row r="962" spans="1:12">
      <c r="A962" s="11" t="s">
        <v>1547</v>
      </c>
      <c r="D962" s="11" t="s">
        <v>239</v>
      </c>
      <c r="E962" s="19" t="s">
        <v>1836</v>
      </c>
      <c r="F962" s="10">
        <v>42036</v>
      </c>
      <c r="G962" s="10">
        <v>44593</v>
      </c>
      <c r="H962" s="11">
        <v>8</v>
      </c>
      <c r="I962" s="20" t="s">
        <v>238</v>
      </c>
      <c r="J962" s="11" t="s">
        <v>240</v>
      </c>
      <c r="K962" s="11" t="s">
        <v>4263</v>
      </c>
      <c r="L962" s="11">
        <v>2</v>
      </c>
    </row>
    <row r="963" spans="1:12">
      <c r="A963" s="11" t="s">
        <v>1548</v>
      </c>
      <c r="D963" s="11" t="s">
        <v>239</v>
      </c>
      <c r="E963" s="19" t="s">
        <v>1837</v>
      </c>
      <c r="F963" s="10">
        <v>42036</v>
      </c>
      <c r="G963" s="10">
        <v>44593</v>
      </c>
      <c r="H963" s="11">
        <v>8</v>
      </c>
      <c r="I963" s="20" t="s">
        <v>238</v>
      </c>
      <c r="J963" s="11" t="s">
        <v>240</v>
      </c>
      <c r="K963" s="11" t="s">
        <v>4263</v>
      </c>
      <c r="L963" s="11">
        <v>2</v>
      </c>
    </row>
    <row r="964" spans="1:12">
      <c r="A964" s="11" t="s">
        <v>1549</v>
      </c>
      <c r="D964" s="11" t="s">
        <v>239</v>
      </c>
      <c r="E964" s="19" t="s">
        <v>1838</v>
      </c>
      <c r="F964" s="10">
        <v>42036</v>
      </c>
      <c r="G964" s="10">
        <v>44593</v>
      </c>
      <c r="H964" s="11">
        <v>8</v>
      </c>
      <c r="I964" s="20" t="s">
        <v>238</v>
      </c>
      <c r="J964" s="11" t="s">
        <v>240</v>
      </c>
      <c r="K964" s="11" t="s">
        <v>4263</v>
      </c>
      <c r="L964" s="11">
        <v>2</v>
      </c>
    </row>
    <row r="965" spans="1:12">
      <c r="A965" s="11" t="s">
        <v>1550</v>
      </c>
      <c r="D965" s="11" t="s">
        <v>239</v>
      </c>
      <c r="E965" s="19" t="s">
        <v>1839</v>
      </c>
      <c r="F965" s="10">
        <v>42036</v>
      </c>
      <c r="G965" s="10">
        <v>44593</v>
      </c>
      <c r="H965" s="11">
        <v>8</v>
      </c>
      <c r="I965" s="20" t="s">
        <v>238</v>
      </c>
      <c r="J965" s="11" t="s">
        <v>240</v>
      </c>
      <c r="K965" s="11" t="s">
        <v>4263</v>
      </c>
      <c r="L965" s="11">
        <v>2</v>
      </c>
    </row>
    <row r="966" spans="1:12">
      <c r="A966" s="11" t="s">
        <v>1551</v>
      </c>
      <c r="D966" s="11" t="s">
        <v>239</v>
      </c>
      <c r="E966" s="19" t="s">
        <v>1840</v>
      </c>
      <c r="F966" s="10">
        <v>42036</v>
      </c>
      <c r="G966" s="10">
        <v>44593</v>
      </c>
      <c r="H966" s="11">
        <v>8</v>
      </c>
      <c r="I966" s="20" t="s">
        <v>238</v>
      </c>
      <c r="J966" s="11" t="s">
        <v>240</v>
      </c>
      <c r="K966" s="11" t="s">
        <v>4263</v>
      </c>
      <c r="L966" s="11">
        <v>2</v>
      </c>
    </row>
    <row r="967" spans="1:12">
      <c r="A967" s="11" t="s">
        <v>1552</v>
      </c>
      <c r="D967" s="11" t="s">
        <v>239</v>
      </c>
      <c r="E967" s="19" t="s">
        <v>1841</v>
      </c>
      <c r="F967" s="10">
        <v>42036</v>
      </c>
      <c r="G967" s="10">
        <v>44593</v>
      </c>
      <c r="H967" s="11">
        <v>8</v>
      </c>
      <c r="I967" s="20" t="s">
        <v>238</v>
      </c>
      <c r="J967" s="11" t="s">
        <v>240</v>
      </c>
      <c r="K967" s="11" t="s">
        <v>4263</v>
      </c>
      <c r="L967" s="11">
        <v>2</v>
      </c>
    </row>
    <row r="968" spans="1:12">
      <c r="A968" s="11" t="s">
        <v>1553</v>
      </c>
      <c r="D968" s="11" t="s">
        <v>239</v>
      </c>
      <c r="E968" s="19" t="s">
        <v>1842</v>
      </c>
      <c r="F968" s="10">
        <v>42036</v>
      </c>
      <c r="G968" s="10">
        <v>44593</v>
      </c>
      <c r="H968" s="11">
        <v>8</v>
      </c>
      <c r="I968" s="20" t="s">
        <v>238</v>
      </c>
      <c r="J968" s="11" t="s">
        <v>240</v>
      </c>
      <c r="K968" s="11" t="s">
        <v>4263</v>
      </c>
      <c r="L968" s="11">
        <v>2</v>
      </c>
    </row>
    <row r="969" spans="1:12">
      <c r="A969" s="11" t="s">
        <v>1605</v>
      </c>
      <c r="D969" s="11" t="s">
        <v>239</v>
      </c>
      <c r="E969" s="19" t="s">
        <v>1843</v>
      </c>
      <c r="F969" s="10">
        <v>42036</v>
      </c>
      <c r="G969" s="10">
        <v>44593</v>
      </c>
      <c r="H969" s="11">
        <v>8</v>
      </c>
      <c r="I969" s="20" t="s">
        <v>238</v>
      </c>
      <c r="J969" s="11" t="s">
        <v>240</v>
      </c>
      <c r="K969" s="11" t="s">
        <v>4263</v>
      </c>
      <c r="L969" s="11">
        <v>2</v>
      </c>
    </row>
    <row r="970" spans="1:12">
      <c r="A970" s="11" t="s">
        <v>1606</v>
      </c>
      <c r="D970" s="11" t="s">
        <v>239</v>
      </c>
      <c r="E970" s="19" t="s">
        <v>1844</v>
      </c>
      <c r="F970" s="10">
        <v>42036</v>
      </c>
      <c r="G970" s="10">
        <v>44593</v>
      </c>
      <c r="H970" s="11">
        <v>8</v>
      </c>
      <c r="I970" s="20" t="s">
        <v>238</v>
      </c>
      <c r="J970" s="11" t="s">
        <v>240</v>
      </c>
      <c r="K970" s="11" t="s">
        <v>4263</v>
      </c>
      <c r="L970" s="11">
        <v>2</v>
      </c>
    </row>
    <row r="971" spans="1:12">
      <c r="A971" s="11" t="s">
        <v>1607</v>
      </c>
      <c r="D971" s="11" t="s">
        <v>239</v>
      </c>
      <c r="E971" s="19" t="s">
        <v>1845</v>
      </c>
      <c r="F971" s="10">
        <v>42036</v>
      </c>
      <c r="G971" s="10">
        <v>44593</v>
      </c>
      <c r="H971" s="11">
        <v>8</v>
      </c>
      <c r="I971" s="20" t="s">
        <v>238</v>
      </c>
      <c r="J971" s="11" t="s">
        <v>240</v>
      </c>
      <c r="K971" s="11" t="s">
        <v>4263</v>
      </c>
      <c r="L971" s="11">
        <v>2</v>
      </c>
    </row>
    <row r="972" spans="1:12">
      <c r="A972" s="11" t="s">
        <v>1557</v>
      </c>
      <c r="D972" s="11" t="s">
        <v>239</v>
      </c>
      <c r="E972" s="19" t="s">
        <v>1846</v>
      </c>
      <c r="F972" s="10">
        <v>42036</v>
      </c>
      <c r="G972" s="10">
        <v>44593</v>
      </c>
      <c r="H972" s="11">
        <v>8</v>
      </c>
      <c r="I972" s="20" t="s">
        <v>238</v>
      </c>
      <c r="J972" s="11" t="s">
        <v>240</v>
      </c>
      <c r="K972" s="11" t="s">
        <v>4263</v>
      </c>
      <c r="L972" s="11">
        <v>2</v>
      </c>
    </row>
    <row r="973" spans="1:12">
      <c r="A973" s="11" t="s">
        <v>1558</v>
      </c>
      <c r="D973" s="11" t="s">
        <v>239</v>
      </c>
      <c r="E973" s="19" t="s">
        <v>1847</v>
      </c>
      <c r="F973" s="10">
        <v>42036</v>
      </c>
      <c r="G973" s="10">
        <v>44593</v>
      </c>
      <c r="H973" s="11">
        <v>8</v>
      </c>
      <c r="I973" s="20" t="s">
        <v>238</v>
      </c>
      <c r="J973" s="11" t="s">
        <v>240</v>
      </c>
      <c r="K973" s="11" t="s">
        <v>4263</v>
      </c>
      <c r="L973" s="11">
        <v>2</v>
      </c>
    </row>
    <row r="974" spans="1:12">
      <c r="A974" s="11" t="s">
        <v>1559</v>
      </c>
      <c r="D974" s="11" t="s">
        <v>239</v>
      </c>
      <c r="E974" s="19" t="s">
        <v>1848</v>
      </c>
      <c r="F974" s="10">
        <v>42036</v>
      </c>
      <c r="G974" s="10">
        <v>44593</v>
      </c>
      <c r="H974" s="11">
        <v>8</v>
      </c>
      <c r="I974" s="20" t="s">
        <v>238</v>
      </c>
      <c r="J974" s="11" t="s">
        <v>240</v>
      </c>
      <c r="K974" s="11" t="s">
        <v>4263</v>
      </c>
      <c r="L974" s="11">
        <v>2</v>
      </c>
    </row>
    <row r="975" spans="1:12">
      <c r="A975" s="11" t="s">
        <v>1560</v>
      </c>
      <c r="D975" s="11" t="s">
        <v>239</v>
      </c>
      <c r="E975" s="19" t="s">
        <v>1849</v>
      </c>
      <c r="F975" s="10">
        <v>42036</v>
      </c>
      <c r="G975" s="10">
        <v>44593</v>
      </c>
      <c r="H975" s="11">
        <v>8</v>
      </c>
      <c r="I975" s="20" t="s">
        <v>238</v>
      </c>
      <c r="J975" s="11" t="s">
        <v>240</v>
      </c>
      <c r="K975" s="11" t="s">
        <v>4263</v>
      </c>
      <c r="L975" s="11">
        <v>2</v>
      </c>
    </row>
    <row r="976" spans="1:12">
      <c r="A976" s="11" t="s">
        <v>1561</v>
      </c>
      <c r="D976" s="11" t="s">
        <v>239</v>
      </c>
      <c r="E976" s="19" t="s">
        <v>1850</v>
      </c>
      <c r="F976" s="10">
        <v>42036</v>
      </c>
      <c r="G976" s="10">
        <v>44593</v>
      </c>
      <c r="H976" s="11">
        <v>8</v>
      </c>
      <c r="I976" s="20" t="s">
        <v>238</v>
      </c>
      <c r="J976" s="11" t="s">
        <v>240</v>
      </c>
      <c r="K976" s="11" t="s">
        <v>4263</v>
      </c>
      <c r="L976" s="11">
        <v>2</v>
      </c>
    </row>
    <row r="977" spans="1:12">
      <c r="A977" s="11" t="s">
        <v>1562</v>
      </c>
      <c r="D977" s="11" t="s">
        <v>239</v>
      </c>
      <c r="E977" s="19" t="s">
        <v>1851</v>
      </c>
      <c r="F977" s="10">
        <v>42036</v>
      </c>
      <c r="G977" s="10">
        <v>44593</v>
      </c>
      <c r="H977" s="11">
        <v>8</v>
      </c>
      <c r="I977" s="20" t="s">
        <v>238</v>
      </c>
      <c r="J977" s="11" t="s">
        <v>240</v>
      </c>
      <c r="K977" s="11" t="s">
        <v>4263</v>
      </c>
      <c r="L977" s="11">
        <v>2</v>
      </c>
    </row>
    <row r="978" spans="1:12">
      <c r="A978" s="11" t="s">
        <v>1563</v>
      </c>
      <c r="D978" s="11" t="s">
        <v>239</v>
      </c>
      <c r="E978" s="19" t="s">
        <v>1852</v>
      </c>
      <c r="F978" s="10">
        <v>42036</v>
      </c>
      <c r="G978" s="10">
        <v>44593</v>
      </c>
      <c r="H978" s="11">
        <v>8</v>
      </c>
      <c r="I978" s="20" t="s">
        <v>238</v>
      </c>
      <c r="J978" s="11" t="s">
        <v>240</v>
      </c>
      <c r="K978" s="11" t="s">
        <v>4263</v>
      </c>
      <c r="L978" s="11">
        <v>2</v>
      </c>
    </row>
    <row r="979" spans="1:12">
      <c r="A979" s="11" t="s">
        <v>1564</v>
      </c>
      <c r="D979" s="11" t="s">
        <v>239</v>
      </c>
      <c r="E979" s="19" t="s">
        <v>1853</v>
      </c>
      <c r="F979" s="10">
        <v>42036</v>
      </c>
      <c r="G979" s="10">
        <v>44593</v>
      </c>
      <c r="H979" s="11">
        <v>8</v>
      </c>
      <c r="I979" s="20" t="s">
        <v>238</v>
      </c>
      <c r="J979" s="11" t="s">
        <v>240</v>
      </c>
      <c r="K979" s="11" t="s">
        <v>4263</v>
      </c>
      <c r="L979" s="11">
        <v>2</v>
      </c>
    </row>
    <row r="980" spans="1:12">
      <c r="A980" s="11" t="s">
        <v>1565</v>
      </c>
      <c r="D980" s="11" t="s">
        <v>239</v>
      </c>
      <c r="E980" s="19" t="s">
        <v>1854</v>
      </c>
      <c r="F980" s="10">
        <v>42036</v>
      </c>
      <c r="G980" s="10">
        <v>44593</v>
      </c>
      <c r="H980" s="11">
        <v>8</v>
      </c>
      <c r="I980" s="20" t="s">
        <v>238</v>
      </c>
      <c r="J980" s="11" t="s">
        <v>240</v>
      </c>
      <c r="K980" s="11" t="s">
        <v>4263</v>
      </c>
      <c r="L980" s="11">
        <v>2</v>
      </c>
    </row>
    <row r="981" spans="1:12">
      <c r="A981" s="11" t="s">
        <v>1566</v>
      </c>
      <c r="D981" s="11" t="s">
        <v>239</v>
      </c>
      <c r="E981" s="19" t="s">
        <v>1855</v>
      </c>
      <c r="F981" s="10">
        <v>42036</v>
      </c>
      <c r="G981" s="10">
        <v>44593</v>
      </c>
      <c r="H981" s="11">
        <v>8</v>
      </c>
      <c r="I981" s="20" t="s">
        <v>238</v>
      </c>
      <c r="J981" s="11" t="s">
        <v>240</v>
      </c>
      <c r="K981" s="11" t="s">
        <v>4263</v>
      </c>
      <c r="L981" s="11">
        <v>2</v>
      </c>
    </row>
    <row r="982" spans="1:12">
      <c r="A982" s="11" t="s">
        <v>1567</v>
      </c>
      <c r="D982" s="11" t="s">
        <v>239</v>
      </c>
      <c r="E982" s="19" t="s">
        <v>1856</v>
      </c>
      <c r="F982" s="10">
        <v>42036</v>
      </c>
      <c r="G982" s="10">
        <v>44593</v>
      </c>
      <c r="H982" s="11">
        <v>8</v>
      </c>
      <c r="I982" s="20" t="s">
        <v>238</v>
      </c>
      <c r="J982" s="11" t="s">
        <v>240</v>
      </c>
      <c r="K982" s="11" t="s">
        <v>4263</v>
      </c>
      <c r="L982" s="11">
        <v>2</v>
      </c>
    </row>
    <row r="983" spans="1:12">
      <c r="A983" s="11" t="s">
        <v>1568</v>
      </c>
      <c r="D983" s="11" t="s">
        <v>239</v>
      </c>
      <c r="E983" s="19" t="s">
        <v>1857</v>
      </c>
      <c r="F983" s="10">
        <v>42036</v>
      </c>
      <c r="G983" s="10">
        <v>44593</v>
      </c>
      <c r="H983" s="11">
        <v>8</v>
      </c>
      <c r="I983" s="20" t="s">
        <v>238</v>
      </c>
      <c r="J983" s="11" t="s">
        <v>240</v>
      </c>
      <c r="K983" s="11" t="s">
        <v>4263</v>
      </c>
      <c r="L983" s="11">
        <v>2</v>
      </c>
    </row>
    <row r="984" spans="1:12">
      <c r="A984" s="11" t="s">
        <v>1608</v>
      </c>
      <c r="D984" s="11" t="s">
        <v>239</v>
      </c>
      <c r="E984" s="19" t="s">
        <v>1858</v>
      </c>
      <c r="F984" s="10">
        <v>42036</v>
      </c>
      <c r="G984" s="10">
        <v>44593</v>
      </c>
      <c r="H984" s="11">
        <v>8</v>
      </c>
      <c r="I984" s="20" t="s">
        <v>238</v>
      </c>
      <c r="J984" s="11" t="s">
        <v>240</v>
      </c>
      <c r="K984" s="11" t="s">
        <v>4263</v>
      </c>
      <c r="L984" s="11">
        <v>2</v>
      </c>
    </row>
    <row r="985" spans="1:12">
      <c r="A985" s="11" t="s">
        <v>1609</v>
      </c>
      <c r="D985" s="11" t="s">
        <v>239</v>
      </c>
      <c r="E985" s="19" t="s">
        <v>1859</v>
      </c>
      <c r="F985" s="10">
        <v>42036</v>
      </c>
      <c r="G985" s="10">
        <v>44593</v>
      </c>
      <c r="H985" s="11">
        <v>8</v>
      </c>
      <c r="I985" s="20" t="s">
        <v>238</v>
      </c>
      <c r="J985" s="11" t="s">
        <v>240</v>
      </c>
      <c r="K985" s="11" t="s">
        <v>4263</v>
      </c>
      <c r="L985" s="11">
        <v>2</v>
      </c>
    </row>
    <row r="986" spans="1:12">
      <c r="A986" s="11" t="s">
        <v>1610</v>
      </c>
      <c r="D986" s="11" t="s">
        <v>239</v>
      </c>
      <c r="E986" s="19" t="s">
        <v>1860</v>
      </c>
      <c r="F986" s="10">
        <v>42036</v>
      </c>
      <c r="G986" s="10">
        <v>44593</v>
      </c>
      <c r="H986" s="11">
        <v>8</v>
      </c>
      <c r="I986" s="20" t="s">
        <v>238</v>
      </c>
      <c r="J986" s="11" t="s">
        <v>240</v>
      </c>
      <c r="K986" s="11" t="s">
        <v>4263</v>
      </c>
      <c r="L986" s="11">
        <v>2</v>
      </c>
    </row>
    <row r="987" spans="1:12">
      <c r="A987" s="11" t="s">
        <v>1611</v>
      </c>
      <c r="D987" s="11" t="s">
        <v>239</v>
      </c>
      <c r="E987" s="19" t="s">
        <v>1861</v>
      </c>
      <c r="F987" s="10">
        <v>42036</v>
      </c>
      <c r="G987" s="10">
        <v>44593</v>
      </c>
      <c r="H987" s="11">
        <v>8</v>
      </c>
      <c r="I987" s="20" t="s">
        <v>238</v>
      </c>
      <c r="J987" s="11" t="s">
        <v>240</v>
      </c>
      <c r="K987" s="11" t="s">
        <v>4263</v>
      </c>
      <c r="L987" s="11">
        <v>2</v>
      </c>
    </row>
    <row r="988" spans="1:12">
      <c r="A988" s="11" t="s">
        <v>1612</v>
      </c>
      <c r="D988" s="11" t="s">
        <v>239</v>
      </c>
      <c r="E988" s="19" t="s">
        <v>1862</v>
      </c>
      <c r="F988" s="10">
        <v>42036</v>
      </c>
      <c r="G988" s="10">
        <v>44593</v>
      </c>
      <c r="H988" s="11">
        <v>8</v>
      </c>
      <c r="I988" s="20" t="s">
        <v>238</v>
      </c>
      <c r="J988" s="11" t="s">
        <v>240</v>
      </c>
      <c r="K988" s="11" t="s">
        <v>4263</v>
      </c>
      <c r="L988" s="11">
        <v>2</v>
      </c>
    </row>
    <row r="989" spans="1:12">
      <c r="A989" s="11" t="s">
        <v>1613</v>
      </c>
      <c r="D989" s="11" t="s">
        <v>239</v>
      </c>
      <c r="E989" s="19" t="s">
        <v>1863</v>
      </c>
      <c r="F989" s="10">
        <v>42036</v>
      </c>
      <c r="G989" s="10">
        <v>44593</v>
      </c>
      <c r="H989" s="11">
        <v>8</v>
      </c>
      <c r="I989" s="20" t="s">
        <v>238</v>
      </c>
      <c r="J989" s="11" t="s">
        <v>240</v>
      </c>
      <c r="K989" s="11" t="s">
        <v>4263</v>
      </c>
      <c r="L989" s="11">
        <v>2</v>
      </c>
    </row>
    <row r="990" spans="1:12">
      <c r="A990" s="11" t="s">
        <v>1614</v>
      </c>
      <c r="D990" s="11" t="s">
        <v>239</v>
      </c>
      <c r="E990" s="19" t="s">
        <v>1864</v>
      </c>
      <c r="F990" s="10">
        <v>42036</v>
      </c>
      <c r="G990" s="10">
        <v>44593</v>
      </c>
      <c r="H990" s="11">
        <v>8</v>
      </c>
      <c r="I990" s="20" t="s">
        <v>238</v>
      </c>
      <c r="J990" s="11" t="s">
        <v>240</v>
      </c>
      <c r="K990" s="11" t="s">
        <v>4263</v>
      </c>
      <c r="L990" s="11">
        <v>2</v>
      </c>
    </row>
    <row r="991" spans="1:12">
      <c r="A991" s="11" t="s">
        <v>1615</v>
      </c>
      <c r="D991" s="11" t="s">
        <v>239</v>
      </c>
      <c r="E991" s="19" t="s">
        <v>1865</v>
      </c>
      <c r="F991" s="10">
        <v>42036</v>
      </c>
      <c r="G991" s="10">
        <v>44593</v>
      </c>
      <c r="H991" s="11">
        <v>8</v>
      </c>
      <c r="I991" s="20" t="s">
        <v>238</v>
      </c>
      <c r="J991" s="11" t="s">
        <v>240</v>
      </c>
      <c r="K991" s="11" t="s">
        <v>4263</v>
      </c>
      <c r="L991" s="11">
        <v>2</v>
      </c>
    </row>
    <row r="992" spans="1:12">
      <c r="A992" s="11" t="s">
        <v>1616</v>
      </c>
      <c r="D992" s="11" t="s">
        <v>239</v>
      </c>
      <c r="E992" s="19" t="s">
        <v>1866</v>
      </c>
      <c r="F992" s="10">
        <v>42036</v>
      </c>
      <c r="G992" s="10">
        <v>44593</v>
      </c>
      <c r="H992" s="11">
        <v>8</v>
      </c>
      <c r="I992" s="20" t="s">
        <v>238</v>
      </c>
      <c r="J992" s="11" t="s">
        <v>240</v>
      </c>
      <c r="K992" s="11" t="s">
        <v>4263</v>
      </c>
      <c r="L992" s="11">
        <v>2</v>
      </c>
    </row>
    <row r="993" spans="1:12">
      <c r="A993" s="11" t="s">
        <v>1617</v>
      </c>
      <c r="D993" s="11" t="s">
        <v>239</v>
      </c>
      <c r="E993" s="19" t="s">
        <v>1867</v>
      </c>
      <c r="F993" s="10">
        <v>42036</v>
      </c>
      <c r="G993" s="10">
        <v>44593</v>
      </c>
      <c r="H993" s="11">
        <v>8</v>
      </c>
      <c r="I993" s="20" t="s">
        <v>238</v>
      </c>
      <c r="J993" s="11" t="s">
        <v>240</v>
      </c>
      <c r="K993" s="11" t="s">
        <v>4263</v>
      </c>
      <c r="L993" s="11">
        <v>2</v>
      </c>
    </row>
    <row r="994" spans="1:12">
      <c r="A994" s="11" t="s">
        <v>1618</v>
      </c>
      <c r="D994" s="11" t="s">
        <v>239</v>
      </c>
      <c r="E994" s="19" t="s">
        <v>1868</v>
      </c>
      <c r="F994" s="10">
        <v>42036</v>
      </c>
      <c r="G994" s="10">
        <v>44593</v>
      </c>
      <c r="H994" s="11">
        <v>8</v>
      </c>
      <c r="I994" s="20" t="s">
        <v>238</v>
      </c>
      <c r="J994" s="11" t="s">
        <v>240</v>
      </c>
      <c r="K994" s="11" t="s">
        <v>4263</v>
      </c>
      <c r="L994" s="11">
        <v>2</v>
      </c>
    </row>
    <row r="995" spans="1:12">
      <c r="A995" s="11" t="s">
        <v>1619</v>
      </c>
      <c r="D995" s="11" t="s">
        <v>239</v>
      </c>
      <c r="E995" s="19" t="s">
        <v>1869</v>
      </c>
      <c r="F995" s="10">
        <v>42036</v>
      </c>
      <c r="G995" s="10">
        <v>44593</v>
      </c>
      <c r="H995" s="11">
        <v>8</v>
      </c>
      <c r="I995" s="20" t="s">
        <v>238</v>
      </c>
      <c r="J995" s="11" t="s">
        <v>240</v>
      </c>
      <c r="K995" s="11" t="s">
        <v>4263</v>
      </c>
      <c r="L995" s="11">
        <v>2</v>
      </c>
    </row>
    <row r="996" spans="1:12">
      <c r="A996" s="11" t="s">
        <v>1620</v>
      </c>
      <c r="D996" s="11" t="s">
        <v>239</v>
      </c>
      <c r="E996" s="19" t="s">
        <v>1870</v>
      </c>
      <c r="F996" s="10">
        <v>42036</v>
      </c>
      <c r="G996" s="10">
        <v>44593</v>
      </c>
      <c r="H996" s="11">
        <v>8</v>
      </c>
      <c r="I996" s="20" t="s">
        <v>238</v>
      </c>
      <c r="J996" s="11" t="s">
        <v>240</v>
      </c>
      <c r="K996" s="11" t="s">
        <v>4263</v>
      </c>
      <c r="L996" s="11">
        <v>2</v>
      </c>
    </row>
    <row r="997" spans="1:12">
      <c r="A997" s="11" t="s">
        <v>1621</v>
      </c>
      <c r="D997" s="11" t="s">
        <v>239</v>
      </c>
      <c r="E997" s="19" t="s">
        <v>1871</v>
      </c>
      <c r="F997" s="10">
        <v>42036</v>
      </c>
      <c r="G997" s="10">
        <v>44593</v>
      </c>
      <c r="H997" s="11">
        <v>8</v>
      </c>
      <c r="I997" s="20" t="s">
        <v>238</v>
      </c>
      <c r="J997" s="11" t="s">
        <v>240</v>
      </c>
      <c r="K997" s="11" t="s">
        <v>4263</v>
      </c>
      <c r="L997" s="11">
        <v>2</v>
      </c>
    </row>
    <row r="998" spans="1:12">
      <c r="A998" s="11" t="s">
        <v>1622</v>
      </c>
      <c r="D998" s="11" t="s">
        <v>239</v>
      </c>
      <c r="E998" s="19" t="s">
        <v>1872</v>
      </c>
      <c r="F998" s="10">
        <v>42036</v>
      </c>
      <c r="G998" s="10">
        <v>44593</v>
      </c>
      <c r="H998" s="11">
        <v>8</v>
      </c>
      <c r="I998" s="20" t="s">
        <v>238</v>
      </c>
      <c r="J998" s="11" t="s">
        <v>240</v>
      </c>
      <c r="K998" s="11" t="s">
        <v>4263</v>
      </c>
      <c r="L998" s="11">
        <v>2</v>
      </c>
    </row>
    <row r="999" spans="1:12">
      <c r="A999" s="11" t="s">
        <v>1623</v>
      </c>
      <c r="D999" s="11" t="s">
        <v>239</v>
      </c>
      <c r="E999" s="19" t="s">
        <v>1873</v>
      </c>
      <c r="F999" s="10">
        <v>42036</v>
      </c>
      <c r="G999" s="10">
        <v>44593</v>
      </c>
      <c r="H999" s="11">
        <v>8</v>
      </c>
      <c r="I999" s="20" t="s">
        <v>238</v>
      </c>
      <c r="J999" s="11" t="s">
        <v>240</v>
      </c>
      <c r="K999" s="11" t="s">
        <v>4263</v>
      </c>
      <c r="L999" s="11">
        <v>2</v>
      </c>
    </row>
    <row r="1000" spans="1:12">
      <c r="A1000" s="11" t="s">
        <v>1624</v>
      </c>
      <c r="D1000" s="11" t="s">
        <v>239</v>
      </c>
      <c r="E1000" s="19" t="s">
        <v>1874</v>
      </c>
      <c r="F1000" s="10">
        <v>42036</v>
      </c>
      <c r="G1000" s="10">
        <v>44593</v>
      </c>
      <c r="H1000" s="11">
        <v>8</v>
      </c>
      <c r="I1000" s="20" t="s">
        <v>238</v>
      </c>
      <c r="J1000" s="11" t="s">
        <v>240</v>
      </c>
      <c r="K1000" s="11" t="s">
        <v>4263</v>
      </c>
      <c r="L1000" s="11">
        <v>2</v>
      </c>
    </row>
    <row r="1001" spans="1:12">
      <c r="A1001" s="11" t="s">
        <v>1625</v>
      </c>
      <c r="D1001" s="11" t="s">
        <v>239</v>
      </c>
      <c r="E1001" s="19" t="s">
        <v>1875</v>
      </c>
      <c r="F1001" s="10">
        <v>42036</v>
      </c>
      <c r="G1001" s="10">
        <v>44593</v>
      </c>
      <c r="H1001" s="11">
        <v>8</v>
      </c>
      <c r="I1001" s="20" t="s">
        <v>238</v>
      </c>
      <c r="J1001" s="11" t="s">
        <v>240</v>
      </c>
      <c r="K1001" s="11" t="s">
        <v>4263</v>
      </c>
      <c r="L1001" s="11">
        <v>2</v>
      </c>
    </row>
    <row r="1002" spans="1:12">
      <c r="A1002" s="11" t="s">
        <v>1626</v>
      </c>
      <c r="D1002" s="11" t="s">
        <v>239</v>
      </c>
      <c r="E1002" s="19" t="s">
        <v>1876</v>
      </c>
      <c r="F1002" s="10">
        <v>42036</v>
      </c>
      <c r="G1002" s="10">
        <v>44593</v>
      </c>
      <c r="H1002" s="11">
        <v>8</v>
      </c>
      <c r="I1002" s="20" t="s">
        <v>238</v>
      </c>
      <c r="J1002" s="11" t="s">
        <v>240</v>
      </c>
      <c r="K1002" s="11" t="s">
        <v>4263</v>
      </c>
      <c r="L1002" s="11">
        <v>2</v>
      </c>
    </row>
    <row r="1003" spans="1:12">
      <c r="A1003" s="11" t="s">
        <v>1627</v>
      </c>
      <c r="D1003" s="11" t="s">
        <v>239</v>
      </c>
      <c r="E1003" s="19" t="s">
        <v>1877</v>
      </c>
      <c r="F1003" s="10">
        <v>42036</v>
      </c>
      <c r="G1003" s="10">
        <v>44593</v>
      </c>
      <c r="H1003" s="11">
        <v>8</v>
      </c>
      <c r="I1003" s="20" t="s">
        <v>238</v>
      </c>
      <c r="J1003" s="11" t="s">
        <v>240</v>
      </c>
      <c r="K1003" s="11" t="s">
        <v>4263</v>
      </c>
      <c r="L1003" s="11">
        <v>2</v>
      </c>
    </row>
    <row r="1004" spans="1:12">
      <c r="A1004" s="11" t="s">
        <v>1628</v>
      </c>
      <c r="D1004" s="11" t="s">
        <v>239</v>
      </c>
      <c r="E1004" s="19" t="s">
        <v>1878</v>
      </c>
      <c r="F1004" s="10">
        <v>42036</v>
      </c>
      <c r="G1004" s="10">
        <v>44593</v>
      </c>
      <c r="H1004" s="11">
        <v>8</v>
      </c>
      <c r="I1004" s="20" t="s">
        <v>238</v>
      </c>
      <c r="J1004" s="11" t="s">
        <v>240</v>
      </c>
      <c r="K1004" s="11" t="s">
        <v>4263</v>
      </c>
      <c r="L1004" s="11">
        <v>2</v>
      </c>
    </row>
    <row r="1005" spans="1:12">
      <c r="A1005" s="11" t="s">
        <v>1629</v>
      </c>
      <c r="D1005" s="11" t="s">
        <v>239</v>
      </c>
      <c r="E1005" s="19" t="s">
        <v>1879</v>
      </c>
      <c r="F1005" s="10">
        <v>42036</v>
      </c>
      <c r="G1005" s="10">
        <v>44593</v>
      </c>
      <c r="H1005" s="11">
        <v>8</v>
      </c>
      <c r="I1005" s="20" t="s">
        <v>238</v>
      </c>
      <c r="J1005" s="11" t="s">
        <v>240</v>
      </c>
      <c r="K1005" s="11" t="s">
        <v>4263</v>
      </c>
      <c r="L1005" s="11">
        <v>2</v>
      </c>
    </row>
    <row r="1006" spans="1:12">
      <c r="A1006" s="11" t="s">
        <v>1630</v>
      </c>
      <c r="D1006" s="11" t="s">
        <v>239</v>
      </c>
      <c r="E1006" s="19" t="s">
        <v>1880</v>
      </c>
      <c r="F1006" s="10">
        <v>42036</v>
      </c>
      <c r="G1006" s="10">
        <v>44593</v>
      </c>
      <c r="H1006" s="11">
        <v>8</v>
      </c>
      <c r="I1006" s="20" t="s">
        <v>238</v>
      </c>
      <c r="J1006" s="11" t="s">
        <v>240</v>
      </c>
      <c r="K1006" s="11" t="s">
        <v>4263</v>
      </c>
      <c r="L1006" s="11">
        <v>2</v>
      </c>
    </row>
    <row r="1007" spans="1:12">
      <c r="A1007" s="11" t="s">
        <v>1631</v>
      </c>
      <c r="D1007" s="11" t="s">
        <v>239</v>
      </c>
      <c r="E1007" s="19" t="s">
        <v>1881</v>
      </c>
      <c r="F1007" s="10">
        <v>42036</v>
      </c>
      <c r="G1007" s="10">
        <v>44593</v>
      </c>
      <c r="H1007" s="11">
        <v>8</v>
      </c>
      <c r="I1007" s="20" t="s">
        <v>238</v>
      </c>
      <c r="J1007" s="11" t="s">
        <v>240</v>
      </c>
      <c r="K1007" s="11" t="s">
        <v>4263</v>
      </c>
      <c r="L1007" s="11">
        <v>2</v>
      </c>
    </row>
    <row r="1008" spans="1:12">
      <c r="A1008" s="11" t="s">
        <v>1632</v>
      </c>
      <c r="D1008" s="11" t="s">
        <v>239</v>
      </c>
      <c r="E1008" s="19" t="s">
        <v>1882</v>
      </c>
      <c r="F1008" s="10">
        <v>42036</v>
      </c>
      <c r="G1008" s="10">
        <v>44593</v>
      </c>
      <c r="H1008" s="11">
        <v>8</v>
      </c>
      <c r="I1008" s="20" t="s">
        <v>238</v>
      </c>
      <c r="J1008" s="11" t="s">
        <v>240</v>
      </c>
      <c r="K1008" s="11" t="s">
        <v>4263</v>
      </c>
      <c r="L1008" s="11">
        <v>2</v>
      </c>
    </row>
    <row r="1009" spans="1:12">
      <c r="A1009" s="11" t="s">
        <v>1633</v>
      </c>
      <c r="D1009" s="11" t="s">
        <v>239</v>
      </c>
      <c r="E1009" s="19" t="s">
        <v>1883</v>
      </c>
      <c r="F1009" s="10">
        <v>42036</v>
      </c>
      <c r="G1009" s="10">
        <v>44593</v>
      </c>
      <c r="H1009" s="11">
        <v>8</v>
      </c>
      <c r="I1009" s="20" t="s">
        <v>238</v>
      </c>
      <c r="J1009" s="11" t="s">
        <v>240</v>
      </c>
      <c r="K1009" s="11" t="s">
        <v>4263</v>
      </c>
      <c r="L1009" s="11">
        <v>2</v>
      </c>
    </row>
    <row r="1010" spans="1:12">
      <c r="A1010" s="11" t="s">
        <v>1634</v>
      </c>
      <c r="D1010" s="11" t="s">
        <v>239</v>
      </c>
      <c r="E1010" s="19" t="s">
        <v>1884</v>
      </c>
      <c r="F1010" s="10">
        <v>42036</v>
      </c>
      <c r="G1010" s="10">
        <v>44593</v>
      </c>
      <c r="H1010" s="11">
        <v>8</v>
      </c>
      <c r="I1010" s="20" t="s">
        <v>238</v>
      </c>
      <c r="J1010" s="11" t="s">
        <v>240</v>
      </c>
      <c r="K1010" s="11" t="s">
        <v>4263</v>
      </c>
      <c r="L1010" s="11">
        <v>2</v>
      </c>
    </row>
    <row r="1011" spans="1:12">
      <c r="A1011" s="11" t="s">
        <v>1635</v>
      </c>
      <c r="D1011" s="11" t="s">
        <v>239</v>
      </c>
      <c r="E1011" s="19" t="s">
        <v>1885</v>
      </c>
      <c r="F1011" s="10">
        <v>42036</v>
      </c>
      <c r="G1011" s="10">
        <v>44593</v>
      </c>
      <c r="H1011" s="11">
        <v>8</v>
      </c>
      <c r="I1011" s="20" t="s">
        <v>238</v>
      </c>
      <c r="J1011" s="11" t="s">
        <v>240</v>
      </c>
      <c r="K1011" s="11" t="s">
        <v>4263</v>
      </c>
      <c r="L1011" s="11">
        <v>2</v>
      </c>
    </row>
    <row r="1012" spans="1:12">
      <c r="A1012" s="11" t="s">
        <v>1886</v>
      </c>
      <c r="D1012" s="11" t="s">
        <v>239</v>
      </c>
      <c r="E1012" s="19" t="s">
        <v>2115</v>
      </c>
      <c r="F1012" s="10">
        <v>42036</v>
      </c>
      <c r="G1012" s="10">
        <v>44593</v>
      </c>
      <c r="H1012" s="11">
        <v>8</v>
      </c>
      <c r="I1012" s="20" t="s">
        <v>238</v>
      </c>
      <c r="J1012" s="11" t="s">
        <v>240</v>
      </c>
      <c r="K1012" s="11" t="s">
        <v>4263</v>
      </c>
      <c r="L1012" s="11">
        <v>2</v>
      </c>
    </row>
    <row r="1013" spans="1:12">
      <c r="A1013" s="11" t="s">
        <v>1887</v>
      </c>
      <c r="D1013" s="11" t="s">
        <v>239</v>
      </c>
      <c r="E1013" s="19" t="s">
        <v>2116</v>
      </c>
      <c r="F1013" s="10">
        <v>42036</v>
      </c>
      <c r="G1013" s="10">
        <v>44593</v>
      </c>
      <c r="H1013" s="11">
        <v>8</v>
      </c>
      <c r="I1013" s="20" t="s">
        <v>238</v>
      </c>
      <c r="J1013" s="11" t="s">
        <v>240</v>
      </c>
      <c r="K1013" s="11" t="s">
        <v>4263</v>
      </c>
      <c r="L1013" s="11">
        <v>2</v>
      </c>
    </row>
    <row r="1014" spans="1:12">
      <c r="A1014" s="11" t="s">
        <v>1888</v>
      </c>
      <c r="D1014" s="11" t="s">
        <v>239</v>
      </c>
      <c r="E1014" s="19" t="s">
        <v>2117</v>
      </c>
      <c r="F1014" s="10">
        <v>42036</v>
      </c>
      <c r="G1014" s="10">
        <v>44593</v>
      </c>
      <c r="H1014" s="11">
        <v>8</v>
      </c>
      <c r="I1014" s="20" t="s">
        <v>238</v>
      </c>
      <c r="J1014" s="11" t="s">
        <v>240</v>
      </c>
      <c r="K1014" s="11" t="s">
        <v>4263</v>
      </c>
      <c r="L1014" s="11">
        <v>2</v>
      </c>
    </row>
    <row r="1015" spans="1:12">
      <c r="A1015" s="11" t="s">
        <v>1889</v>
      </c>
      <c r="D1015" s="11" t="s">
        <v>239</v>
      </c>
      <c r="E1015" s="19" t="s">
        <v>2118</v>
      </c>
      <c r="F1015" s="10">
        <v>42036</v>
      </c>
      <c r="G1015" s="10">
        <v>44593</v>
      </c>
      <c r="H1015" s="11">
        <v>8</v>
      </c>
      <c r="I1015" s="20" t="s">
        <v>238</v>
      </c>
      <c r="J1015" s="11" t="s">
        <v>240</v>
      </c>
      <c r="K1015" s="11" t="s">
        <v>4263</v>
      </c>
      <c r="L1015" s="11">
        <v>2</v>
      </c>
    </row>
    <row r="1016" spans="1:12">
      <c r="A1016" s="11" t="s">
        <v>1890</v>
      </c>
      <c r="D1016" s="11" t="s">
        <v>239</v>
      </c>
      <c r="E1016" s="19" t="s">
        <v>2119</v>
      </c>
      <c r="F1016" s="10">
        <v>42036</v>
      </c>
      <c r="G1016" s="10">
        <v>44593</v>
      </c>
      <c r="H1016" s="11">
        <v>8</v>
      </c>
      <c r="I1016" s="20" t="s">
        <v>238</v>
      </c>
      <c r="J1016" s="11" t="s">
        <v>240</v>
      </c>
      <c r="K1016" s="11" t="s">
        <v>4263</v>
      </c>
      <c r="L1016" s="11">
        <v>2</v>
      </c>
    </row>
    <row r="1017" spans="1:12">
      <c r="A1017" s="11" t="s">
        <v>1891</v>
      </c>
      <c r="D1017" s="11" t="s">
        <v>239</v>
      </c>
      <c r="E1017" s="19" t="s">
        <v>2120</v>
      </c>
      <c r="F1017" s="10">
        <v>42036</v>
      </c>
      <c r="G1017" s="10">
        <v>44593</v>
      </c>
      <c r="H1017" s="11">
        <v>8</v>
      </c>
      <c r="I1017" s="20" t="s">
        <v>238</v>
      </c>
      <c r="J1017" s="11" t="s">
        <v>240</v>
      </c>
      <c r="K1017" s="11" t="s">
        <v>4263</v>
      </c>
      <c r="L1017" s="11">
        <v>2</v>
      </c>
    </row>
    <row r="1018" spans="1:12">
      <c r="A1018" s="11" t="s">
        <v>1892</v>
      </c>
      <c r="D1018" s="11" t="s">
        <v>239</v>
      </c>
      <c r="E1018" s="19" t="s">
        <v>2121</v>
      </c>
      <c r="F1018" s="10">
        <v>42036</v>
      </c>
      <c r="G1018" s="10">
        <v>44593</v>
      </c>
      <c r="H1018" s="11">
        <v>8</v>
      </c>
      <c r="I1018" s="20" t="s">
        <v>238</v>
      </c>
      <c r="J1018" s="11" t="s">
        <v>240</v>
      </c>
      <c r="K1018" s="11" t="s">
        <v>4263</v>
      </c>
      <c r="L1018" s="11">
        <v>2</v>
      </c>
    </row>
    <row r="1019" spans="1:12">
      <c r="A1019" s="11" t="s">
        <v>1893</v>
      </c>
      <c r="D1019" s="11" t="s">
        <v>239</v>
      </c>
      <c r="E1019" s="19" t="s">
        <v>2122</v>
      </c>
      <c r="F1019" s="10">
        <v>42036</v>
      </c>
      <c r="G1019" s="10">
        <v>44593</v>
      </c>
      <c r="H1019" s="11">
        <v>8</v>
      </c>
      <c r="I1019" s="20" t="s">
        <v>238</v>
      </c>
      <c r="J1019" s="11" t="s">
        <v>240</v>
      </c>
      <c r="K1019" s="11" t="s">
        <v>4263</v>
      </c>
      <c r="L1019" s="11">
        <v>2</v>
      </c>
    </row>
    <row r="1020" spans="1:12">
      <c r="A1020" s="11" t="s">
        <v>1894</v>
      </c>
      <c r="D1020" s="11" t="s">
        <v>239</v>
      </c>
      <c r="E1020" s="19" t="s">
        <v>2123</v>
      </c>
      <c r="F1020" s="10">
        <v>42036</v>
      </c>
      <c r="G1020" s="10">
        <v>44593</v>
      </c>
      <c r="H1020" s="11">
        <v>8</v>
      </c>
      <c r="I1020" s="20" t="s">
        <v>238</v>
      </c>
      <c r="J1020" s="11" t="s">
        <v>240</v>
      </c>
      <c r="K1020" s="11" t="s">
        <v>4263</v>
      </c>
      <c r="L1020" s="11">
        <v>2</v>
      </c>
    </row>
    <row r="1021" spans="1:12">
      <c r="A1021" s="11" t="s">
        <v>1895</v>
      </c>
      <c r="D1021" s="11" t="s">
        <v>239</v>
      </c>
      <c r="E1021" s="19" t="s">
        <v>2124</v>
      </c>
      <c r="F1021" s="10">
        <v>42036</v>
      </c>
      <c r="G1021" s="10">
        <v>44593</v>
      </c>
      <c r="H1021" s="11">
        <v>8</v>
      </c>
      <c r="I1021" s="20" t="s">
        <v>238</v>
      </c>
      <c r="J1021" s="11" t="s">
        <v>240</v>
      </c>
      <c r="K1021" s="11" t="s">
        <v>4263</v>
      </c>
      <c r="L1021" s="11">
        <v>2</v>
      </c>
    </row>
    <row r="1022" spans="1:12">
      <c r="A1022" s="11" t="s">
        <v>1896</v>
      </c>
      <c r="D1022" s="11" t="s">
        <v>239</v>
      </c>
      <c r="E1022" s="19" t="s">
        <v>2125</v>
      </c>
      <c r="F1022" s="10">
        <v>42036</v>
      </c>
      <c r="G1022" s="10">
        <v>44593</v>
      </c>
      <c r="H1022" s="11">
        <v>8</v>
      </c>
      <c r="I1022" s="20" t="s">
        <v>238</v>
      </c>
      <c r="J1022" s="11" t="s">
        <v>240</v>
      </c>
      <c r="K1022" s="11" t="s">
        <v>4263</v>
      </c>
      <c r="L1022" s="11">
        <v>2</v>
      </c>
    </row>
    <row r="1023" spans="1:12">
      <c r="A1023" s="11" t="s">
        <v>1897</v>
      </c>
      <c r="D1023" s="11" t="s">
        <v>239</v>
      </c>
      <c r="E1023" s="19" t="s">
        <v>2126</v>
      </c>
      <c r="F1023" s="10">
        <v>42036</v>
      </c>
      <c r="G1023" s="10">
        <v>44593</v>
      </c>
      <c r="H1023" s="11">
        <v>8</v>
      </c>
      <c r="I1023" s="20" t="s">
        <v>238</v>
      </c>
      <c r="J1023" s="11" t="s">
        <v>240</v>
      </c>
      <c r="K1023" s="11" t="s">
        <v>4263</v>
      </c>
      <c r="L1023" s="11">
        <v>2</v>
      </c>
    </row>
    <row r="1024" spans="1:12">
      <c r="A1024" s="11" t="s">
        <v>1898</v>
      </c>
      <c r="D1024" s="11" t="s">
        <v>239</v>
      </c>
      <c r="E1024" s="19" t="s">
        <v>2127</v>
      </c>
      <c r="F1024" s="10">
        <v>42036</v>
      </c>
      <c r="G1024" s="10">
        <v>44593</v>
      </c>
      <c r="H1024" s="11">
        <v>8</v>
      </c>
      <c r="I1024" s="20" t="s">
        <v>238</v>
      </c>
      <c r="J1024" s="11" t="s">
        <v>240</v>
      </c>
      <c r="K1024" s="11" t="s">
        <v>4263</v>
      </c>
      <c r="L1024" s="11">
        <v>2</v>
      </c>
    </row>
    <row r="1025" spans="1:12">
      <c r="A1025" s="11" t="s">
        <v>1899</v>
      </c>
      <c r="D1025" s="11" t="s">
        <v>239</v>
      </c>
      <c r="E1025" s="19" t="s">
        <v>2128</v>
      </c>
      <c r="F1025" s="10">
        <v>42036</v>
      </c>
      <c r="G1025" s="10">
        <v>44593</v>
      </c>
      <c r="H1025" s="11">
        <v>8</v>
      </c>
      <c r="I1025" s="20" t="s">
        <v>238</v>
      </c>
      <c r="J1025" s="11" t="s">
        <v>240</v>
      </c>
      <c r="K1025" s="11" t="s">
        <v>4263</v>
      </c>
      <c r="L1025" s="11">
        <v>2</v>
      </c>
    </row>
    <row r="1026" spans="1:12">
      <c r="A1026" s="11" t="s">
        <v>1900</v>
      </c>
      <c r="D1026" s="11" t="s">
        <v>239</v>
      </c>
      <c r="E1026" s="19" t="s">
        <v>2129</v>
      </c>
      <c r="F1026" s="10">
        <v>42036</v>
      </c>
      <c r="G1026" s="10">
        <v>44593</v>
      </c>
      <c r="H1026" s="11">
        <v>8</v>
      </c>
      <c r="I1026" s="20" t="s">
        <v>238</v>
      </c>
      <c r="J1026" s="11" t="s">
        <v>240</v>
      </c>
      <c r="K1026" s="11" t="s">
        <v>4263</v>
      </c>
      <c r="L1026" s="11">
        <v>2</v>
      </c>
    </row>
    <row r="1027" spans="1:12">
      <c r="A1027" s="11" t="s">
        <v>1901</v>
      </c>
      <c r="D1027" s="11" t="s">
        <v>239</v>
      </c>
      <c r="E1027" s="19" t="s">
        <v>2130</v>
      </c>
      <c r="F1027" s="10">
        <v>42036</v>
      </c>
      <c r="G1027" s="10">
        <v>44593</v>
      </c>
      <c r="H1027" s="11">
        <v>8</v>
      </c>
      <c r="I1027" s="20" t="s">
        <v>238</v>
      </c>
      <c r="J1027" s="11" t="s">
        <v>240</v>
      </c>
      <c r="K1027" s="11" t="s">
        <v>4263</v>
      </c>
      <c r="L1027" s="11">
        <v>2</v>
      </c>
    </row>
    <row r="1028" spans="1:12">
      <c r="A1028" s="11" t="s">
        <v>1902</v>
      </c>
      <c r="D1028" s="11" t="s">
        <v>239</v>
      </c>
      <c r="E1028" s="19" t="s">
        <v>2131</v>
      </c>
      <c r="F1028" s="10">
        <v>42036</v>
      </c>
      <c r="G1028" s="10">
        <v>44593</v>
      </c>
      <c r="H1028" s="11">
        <v>8</v>
      </c>
      <c r="I1028" s="20" t="s">
        <v>238</v>
      </c>
      <c r="J1028" s="11" t="s">
        <v>240</v>
      </c>
      <c r="K1028" s="11" t="s">
        <v>4263</v>
      </c>
      <c r="L1028" s="11">
        <v>2</v>
      </c>
    </row>
    <row r="1029" spans="1:12">
      <c r="A1029" s="11" t="s">
        <v>1903</v>
      </c>
      <c r="D1029" s="11" t="s">
        <v>239</v>
      </c>
      <c r="E1029" s="19" t="s">
        <v>2132</v>
      </c>
      <c r="F1029" s="10">
        <v>42036</v>
      </c>
      <c r="G1029" s="10">
        <v>44593</v>
      </c>
      <c r="H1029" s="11">
        <v>8</v>
      </c>
      <c r="I1029" s="20" t="s">
        <v>238</v>
      </c>
      <c r="J1029" s="11" t="s">
        <v>240</v>
      </c>
      <c r="K1029" s="11" t="s">
        <v>4263</v>
      </c>
      <c r="L1029" s="11">
        <v>2</v>
      </c>
    </row>
    <row r="1030" spans="1:12">
      <c r="A1030" s="11" t="s">
        <v>1904</v>
      </c>
      <c r="D1030" s="11" t="s">
        <v>239</v>
      </c>
      <c r="E1030" s="19" t="s">
        <v>2133</v>
      </c>
      <c r="F1030" s="10">
        <v>42036</v>
      </c>
      <c r="G1030" s="10">
        <v>44593</v>
      </c>
      <c r="H1030" s="11">
        <v>8</v>
      </c>
      <c r="I1030" s="20" t="s">
        <v>238</v>
      </c>
      <c r="J1030" s="11" t="s">
        <v>240</v>
      </c>
      <c r="K1030" s="11" t="s">
        <v>4263</v>
      </c>
      <c r="L1030" s="11">
        <v>2</v>
      </c>
    </row>
    <row r="1031" spans="1:12">
      <c r="A1031" s="11" t="s">
        <v>1905</v>
      </c>
      <c r="D1031" s="11" t="s">
        <v>239</v>
      </c>
      <c r="E1031" s="19" t="s">
        <v>2134</v>
      </c>
      <c r="F1031" s="10">
        <v>42036</v>
      </c>
      <c r="G1031" s="10">
        <v>44593</v>
      </c>
      <c r="H1031" s="11">
        <v>8</v>
      </c>
      <c r="I1031" s="20" t="s">
        <v>238</v>
      </c>
      <c r="J1031" s="11" t="s">
        <v>240</v>
      </c>
      <c r="K1031" s="11" t="s">
        <v>4263</v>
      </c>
      <c r="L1031" s="11">
        <v>2</v>
      </c>
    </row>
    <row r="1032" spans="1:12">
      <c r="A1032" s="11" t="s">
        <v>1906</v>
      </c>
      <c r="D1032" s="11" t="s">
        <v>239</v>
      </c>
      <c r="E1032" s="19" t="s">
        <v>2135</v>
      </c>
      <c r="F1032" s="10">
        <v>42036</v>
      </c>
      <c r="G1032" s="10">
        <v>44593</v>
      </c>
      <c r="H1032" s="11">
        <v>8</v>
      </c>
      <c r="I1032" s="20" t="s">
        <v>238</v>
      </c>
      <c r="J1032" s="11" t="s">
        <v>240</v>
      </c>
      <c r="K1032" s="11" t="s">
        <v>4263</v>
      </c>
      <c r="L1032" s="11">
        <v>2</v>
      </c>
    </row>
    <row r="1033" spans="1:12">
      <c r="A1033" s="11" t="s">
        <v>1907</v>
      </c>
      <c r="D1033" s="11" t="s">
        <v>239</v>
      </c>
      <c r="E1033" s="19" t="s">
        <v>2136</v>
      </c>
      <c r="F1033" s="10">
        <v>42036</v>
      </c>
      <c r="G1033" s="10">
        <v>44593</v>
      </c>
      <c r="H1033" s="11">
        <v>8</v>
      </c>
      <c r="I1033" s="20" t="s">
        <v>238</v>
      </c>
      <c r="J1033" s="11" t="s">
        <v>240</v>
      </c>
      <c r="K1033" s="11" t="s">
        <v>4263</v>
      </c>
      <c r="L1033" s="11">
        <v>2</v>
      </c>
    </row>
    <row r="1034" spans="1:12">
      <c r="A1034" s="11" t="s">
        <v>1908</v>
      </c>
      <c r="D1034" s="11" t="s">
        <v>239</v>
      </c>
      <c r="E1034" s="19" t="s">
        <v>2137</v>
      </c>
      <c r="F1034" s="10">
        <v>42036</v>
      </c>
      <c r="G1034" s="10">
        <v>44593</v>
      </c>
      <c r="H1034" s="11">
        <v>8</v>
      </c>
      <c r="I1034" s="20" t="s">
        <v>238</v>
      </c>
      <c r="J1034" s="11" t="s">
        <v>240</v>
      </c>
      <c r="K1034" s="11" t="s">
        <v>4263</v>
      </c>
      <c r="L1034" s="11">
        <v>2</v>
      </c>
    </row>
    <row r="1035" spans="1:12">
      <c r="A1035" s="11" t="s">
        <v>1909</v>
      </c>
      <c r="D1035" s="11" t="s">
        <v>239</v>
      </c>
      <c r="E1035" s="19" t="s">
        <v>2138</v>
      </c>
      <c r="F1035" s="10">
        <v>42036</v>
      </c>
      <c r="G1035" s="10">
        <v>44593</v>
      </c>
      <c r="H1035" s="11">
        <v>8</v>
      </c>
      <c r="I1035" s="20" t="s">
        <v>238</v>
      </c>
      <c r="J1035" s="11" t="s">
        <v>240</v>
      </c>
      <c r="K1035" s="11" t="s">
        <v>4263</v>
      </c>
      <c r="L1035" s="11">
        <v>2</v>
      </c>
    </row>
    <row r="1036" spans="1:12">
      <c r="A1036" s="11" t="s">
        <v>1910</v>
      </c>
      <c r="D1036" s="11" t="s">
        <v>239</v>
      </c>
      <c r="E1036" s="19" t="s">
        <v>2139</v>
      </c>
      <c r="F1036" s="10">
        <v>42036</v>
      </c>
      <c r="G1036" s="10">
        <v>44593</v>
      </c>
      <c r="H1036" s="11">
        <v>8</v>
      </c>
      <c r="I1036" s="20" t="s">
        <v>238</v>
      </c>
      <c r="J1036" s="11" t="s">
        <v>240</v>
      </c>
      <c r="K1036" s="11" t="s">
        <v>4263</v>
      </c>
      <c r="L1036" s="11">
        <v>2</v>
      </c>
    </row>
    <row r="1037" spans="1:12">
      <c r="A1037" s="11" t="s">
        <v>1911</v>
      </c>
      <c r="D1037" s="11" t="s">
        <v>239</v>
      </c>
      <c r="E1037" s="19" t="s">
        <v>2140</v>
      </c>
      <c r="F1037" s="10">
        <v>42036</v>
      </c>
      <c r="G1037" s="10">
        <v>44593</v>
      </c>
      <c r="H1037" s="11">
        <v>8</v>
      </c>
      <c r="I1037" s="20" t="s">
        <v>238</v>
      </c>
      <c r="J1037" s="11" t="s">
        <v>240</v>
      </c>
      <c r="K1037" s="11" t="s">
        <v>4263</v>
      </c>
      <c r="L1037" s="11">
        <v>2</v>
      </c>
    </row>
    <row r="1038" spans="1:12">
      <c r="A1038" s="11" t="s">
        <v>1912</v>
      </c>
      <c r="D1038" s="11" t="s">
        <v>239</v>
      </c>
      <c r="E1038" s="19" t="s">
        <v>2141</v>
      </c>
      <c r="F1038" s="10">
        <v>42036</v>
      </c>
      <c r="G1038" s="10">
        <v>44593</v>
      </c>
      <c r="H1038" s="11">
        <v>8</v>
      </c>
      <c r="I1038" s="20" t="s">
        <v>238</v>
      </c>
      <c r="J1038" s="11" t="s">
        <v>240</v>
      </c>
      <c r="K1038" s="11" t="s">
        <v>4263</v>
      </c>
      <c r="L1038" s="11">
        <v>2</v>
      </c>
    </row>
    <row r="1039" spans="1:12">
      <c r="A1039" s="11" t="s">
        <v>1913</v>
      </c>
      <c r="D1039" s="11" t="s">
        <v>239</v>
      </c>
      <c r="E1039" s="19" t="s">
        <v>2142</v>
      </c>
      <c r="F1039" s="10">
        <v>42036</v>
      </c>
      <c r="G1039" s="10">
        <v>44593</v>
      </c>
      <c r="H1039" s="11">
        <v>8</v>
      </c>
      <c r="I1039" s="20" t="s">
        <v>238</v>
      </c>
      <c r="J1039" s="11" t="s">
        <v>240</v>
      </c>
      <c r="K1039" s="11" t="s">
        <v>4263</v>
      </c>
      <c r="L1039" s="11">
        <v>2</v>
      </c>
    </row>
    <row r="1040" spans="1:12">
      <c r="A1040" s="11" t="s">
        <v>1914</v>
      </c>
      <c r="D1040" s="11" t="s">
        <v>239</v>
      </c>
      <c r="E1040" s="19" t="s">
        <v>2143</v>
      </c>
      <c r="F1040" s="10">
        <v>42036</v>
      </c>
      <c r="G1040" s="10">
        <v>44593</v>
      </c>
      <c r="H1040" s="11">
        <v>8</v>
      </c>
      <c r="I1040" s="20" t="s">
        <v>238</v>
      </c>
      <c r="J1040" s="11" t="s">
        <v>240</v>
      </c>
      <c r="K1040" s="11" t="s">
        <v>4263</v>
      </c>
      <c r="L1040" s="11">
        <v>2</v>
      </c>
    </row>
    <row r="1041" spans="1:12">
      <c r="A1041" s="11" t="s">
        <v>1915</v>
      </c>
      <c r="D1041" s="11" t="s">
        <v>239</v>
      </c>
      <c r="E1041" s="19" t="s">
        <v>2144</v>
      </c>
      <c r="F1041" s="10">
        <v>42036</v>
      </c>
      <c r="G1041" s="10">
        <v>44593</v>
      </c>
      <c r="H1041" s="11">
        <v>8</v>
      </c>
      <c r="I1041" s="20" t="s">
        <v>238</v>
      </c>
      <c r="J1041" s="11" t="s">
        <v>240</v>
      </c>
      <c r="K1041" s="11" t="s">
        <v>4263</v>
      </c>
      <c r="L1041" s="11">
        <v>2</v>
      </c>
    </row>
    <row r="1042" spans="1:12">
      <c r="A1042" s="11" t="s">
        <v>1916</v>
      </c>
      <c r="D1042" s="11" t="s">
        <v>239</v>
      </c>
      <c r="E1042" s="19" t="s">
        <v>2145</v>
      </c>
      <c r="F1042" s="10">
        <v>42036</v>
      </c>
      <c r="G1042" s="10">
        <v>44593</v>
      </c>
      <c r="H1042" s="11">
        <v>8</v>
      </c>
      <c r="I1042" s="20" t="s">
        <v>238</v>
      </c>
      <c r="J1042" s="11" t="s">
        <v>240</v>
      </c>
      <c r="K1042" s="11" t="s">
        <v>4263</v>
      </c>
      <c r="L1042" s="11">
        <v>2</v>
      </c>
    </row>
    <row r="1043" spans="1:12">
      <c r="A1043" s="11" t="s">
        <v>1917</v>
      </c>
      <c r="D1043" s="11" t="s">
        <v>239</v>
      </c>
      <c r="E1043" s="19" t="s">
        <v>2146</v>
      </c>
      <c r="F1043" s="10">
        <v>42036</v>
      </c>
      <c r="G1043" s="10">
        <v>44593</v>
      </c>
      <c r="H1043" s="11">
        <v>8</v>
      </c>
      <c r="I1043" s="20" t="s">
        <v>238</v>
      </c>
      <c r="J1043" s="11" t="s">
        <v>240</v>
      </c>
      <c r="K1043" s="11" t="s">
        <v>4263</v>
      </c>
      <c r="L1043" s="11">
        <v>2</v>
      </c>
    </row>
    <row r="1044" spans="1:12">
      <c r="A1044" s="11" t="s">
        <v>1918</v>
      </c>
      <c r="D1044" s="11" t="s">
        <v>239</v>
      </c>
      <c r="E1044" s="19" t="s">
        <v>2147</v>
      </c>
      <c r="F1044" s="10">
        <v>42036</v>
      </c>
      <c r="G1044" s="10">
        <v>44593</v>
      </c>
      <c r="H1044" s="11">
        <v>8</v>
      </c>
      <c r="I1044" s="20" t="s">
        <v>238</v>
      </c>
      <c r="J1044" s="11" t="s">
        <v>240</v>
      </c>
      <c r="K1044" s="11" t="s">
        <v>4263</v>
      </c>
      <c r="L1044" s="11">
        <v>2</v>
      </c>
    </row>
    <row r="1045" spans="1:12">
      <c r="A1045" s="11" t="s">
        <v>1919</v>
      </c>
      <c r="D1045" s="11" t="s">
        <v>239</v>
      </c>
      <c r="E1045" s="19" t="s">
        <v>2148</v>
      </c>
      <c r="F1045" s="10">
        <v>42036</v>
      </c>
      <c r="G1045" s="10">
        <v>44593</v>
      </c>
      <c r="H1045" s="11">
        <v>8</v>
      </c>
      <c r="I1045" s="20" t="s">
        <v>238</v>
      </c>
      <c r="J1045" s="11" t="s">
        <v>240</v>
      </c>
      <c r="K1045" s="11" t="s">
        <v>4263</v>
      </c>
      <c r="L1045" s="11">
        <v>2</v>
      </c>
    </row>
    <row r="1046" spans="1:12">
      <c r="A1046" s="11" t="s">
        <v>1920</v>
      </c>
      <c r="D1046" s="11" t="s">
        <v>239</v>
      </c>
      <c r="E1046" s="19" t="s">
        <v>2149</v>
      </c>
      <c r="F1046" s="10">
        <v>42036</v>
      </c>
      <c r="G1046" s="10">
        <v>44593</v>
      </c>
      <c r="H1046" s="11">
        <v>8</v>
      </c>
      <c r="I1046" s="20" t="s">
        <v>238</v>
      </c>
      <c r="J1046" s="11" t="s">
        <v>240</v>
      </c>
      <c r="K1046" s="11" t="s">
        <v>4263</v>
      </c>
      <c r="L1046" s="11">
        <v>2</v>
      </c>
    </row>
    <row r="1047" spans="1:12">
      <c r="A1047" s="11" t="s">
        <v>1921</v>
      </c>
      <c r="D1047" s="11" t="s">
        <v>239</v>
      </c>
      <c r="E1047" s="19" t="s">
        <v>2150</v>
      </c>
      <c r="F1047" s="10">
        <v>42036</v>
      </c>
      <c r="G1047" s="10">
        <v>44593</v>
      </c>
      <c r="H1047" s="11">
        <v>8</v>
      </c>
      <c r="I1047" s="20" t="s">
        <v>238</v>
      </c>
      <c r="J1047" s="11" t="s">
        <v>240</v>
      </c>
      <c r="K1047" s="11" t="s">
        <v>4263</v>
      </c>
      <c r="L1047" s="11">
        <v>2</v>
      </c>
    </row>
    <row r="1048" spans="1:12">
      <c r="A1048" s="11" t="s">
        <v>1922</v>
      </c>
      <c r="D1048" s="11" t="s">
        <v>239</v>
      </c>
      <c r="E1048" s="19" t="s">
        <v>2151</v>
      </c>
      <c r="F1048" s="10">
        <v>42036</v>
      </c>
      <c r="G1048" s="10">
        <v>44593</v>
      </c>
      <c r="H1048" s="11">
        <v>8</v>
      </c>
      <c r="I1048" s="20" t="s">
        <v>238</v>
      </c>
      <c r="J1048" s="11" t="s">
        <v>240</v>
      </c>
      <c r="K1048" s="11" t="s">
        <v>4263</v>
      </c>
      <c r="L1048" s="11">
        <v>2</v>
      </c>
    </row>
    <row r="1049" spans="1:12">
      <c r="A1049" s="11" t="s">
        <v>1923</v>
      </c>
      <c r="D1049" s="11" t="s">
        <v>239</v>
      </c>
      <c r="E1049" s="19" t="s">
        <v>2152</v>
      </c>
      <c r="F1049" s="10">
        <v>42036</v>
      </c>
      <c r="G1049" s="10">
        <v>44593</v>
      </c>
      <c r="H1049" s="11">
        <v>8</v>
      </c>
      <c r="I1049" s="20" t="s">
        <v>238</v>
      </c>
      <c r="J1049" s="11" t="s">
        <v>240</v>
      </c>
      <c r="K1049" s="11" t="s">
        <v>4263</v>
      </c>
      <c r="L1049" s="11">
        <v>2</v>
      </c>
    </row>
    <row r="1050" spans="1:12">
      <c r="A1050" s="11" t="s">
        <v>1924</v>
      </c>
      <c r="D1050" s="11" t="s">
        <v>239</v>
      </c>
      <c r="E1050" s="19" t="s">
        <v>2153</v>
      </c>
      <c r="F1050" s="10">
        <v>42036</v>
      </c>
      <c r="G1050" s="10">
        <v>44593</v>
      </c>
      <c r="H1050" s="11">
        <v>8</v>
      </c>
      <c r="I1050" s="20" t="s">
        <v>238</v>
      </c>
      <c r="J1050" s="11" t="s">
        <v>240</v>
      </c>
      <c r="K1050" s="11" t="s">
        <v>4263</v>
      </c>
      <c r="L1050" s="11">
        <v>2</v>
      </c>
    </row>
    <row r="1051" spans="1:12">
      <c r="A1051" s="11" t="s">
        <v>1925</v>
      </c>
      <c r="D1051" s="11" t="s">
        <v>239</v>
      </c>
      <c r="E1051" s="19" t="s">
        <v>2154</v>
      </c>
      <c r="F1051" s="10">
        <v>42036</v>
      </c>
      <c r="G1051" s="10">
        <v>44593</v>
      </c>
      <c r="H1051" s="11">
        <v>8</v>
      </c>
      <c r="I1051" s="20" t="s">
        <v>238</v>
      </c>
      <c r="J1051" s="11" t="s">
        <v>240</v>
      </c>
      <c r="K1051" s="11" t="s">
        <v>4263</v>
      </c>
      <c r="L1051" s="11">
        <v>2</v>
      </c>
    </row>
    <row r="1052" spans="1:12">
      <c r="A1052" s="11" t="s">
        <v>1926</v>
      </c>
      <c r="D1052" s="11" t="s">
        <v>239</v>
      </c>
      <c r="E1052" s="19" t="s">
        <v>2155</v>
      </c>
      <c r="F1052" s="10">
        <v>42036</v>
      </c>
      <c r="G1052" s="10">
        <v>44593</v>
      </c>
      <c r="H1052" s="11">
        <v>8</v>
      </c>
      <c r="I1052" s="20" t="s">
        <v>238</v>
      </c>
      <c r="J1052" s="11" t="s">
        <v>240</v>
      </c>
      <c r="K1052" s="11" t="s">
        <v>4263</v>
      </c>
      <c r="L1052" s="11">
        <v>2</v>
      </c>
    </row>
    <row r="1053" spans="1:12">
      <c r="A1053" s="11" t="s">
        <v>1927</v>
      </c>
      <c r="D1053" s="11" t="s">
        <v>239</v>
      </c>
      <c r="E1053" s="19" t="s">
        <v>2156</v>
      </c>
      <c r="F1053" s="10">
        <v>42036</v>
      </c>
      <c r="G1053" s="10">
        <v>44593</v>
      </c>
      <c r="H1053" s="11">
        <v>8</v>
      </c>
      <c r="I1053" s="20" t="s">
        <v>238</v>
      </c>
      <c r="J1053" s="11" t="s">
        <v>240</v>
      </c>
      <c r="K1053" s="11" t="s">
        <v>4263</v>
      </c>
      <c r="L1053" s="11">
        <v>2</v>
      </c>
    </row>
    <row r="1054" spans="1:12">
      <c r="A1054" s="11" t="s">
        <v>1928</v>
      </c>
      <c r="D1054" s="11" t="s">
        <v>239</v>
      </c>
      <c r="E1054" s="19" t="s">
        <v>2157</v>
      </c>
      <c r="F1054" s="10">
        <v>42036</v>
      </c>
      <c r="G1054" s="10">
        <v>44593</v>
      </c>
      <c r="H1054" s="11">
        <v>8</v>
      </c>
      <c r="I1054" s="20" t="s">
        <v>238</v>
      </c>
      <c r="J1054" s="11" t="s">
        <v>240</v>
      </c>
      <c r="K1054" s="11" t="s">
        <v>4263</v>
      </c>
      <c r="L1054" s="11">
        <v>2</v>
      </c>
    </row>
    <row r="1055" spans="1:12">
      <c r="A1055" s="11" t="s">
        <v>1929</v>
      </c>
      <c r="D1055" s="11" t="s">
        <v>239</v>
      </c>
      <c r="E1055" s="19" t="s">
        <v>2158</v>
      </c>
      <c r="F1055" s="10">
        <v>42036</v>
      </c>
      <c r="G1055" s="10">
        <v>44593</v>
      </c>
      <c r="H1055" s="11">
        <v>8</v>
      </c>
      <c r="I1055" s="20" t="s">
        <v>238</v>
      </c>
      <c r="J1055" s="11" t="s">
        <v>240</v>
      </c>
      <c r="K1055" s="11" t="s">
        <v>4263</v>
      </c>
      <c r="L1055" s="11">
        <v>2</v>
      </c>
    </row>
    <row r="1056" spans="1:12">
      <c r="A1056" s="11" t="s">
        <v>1930</v>
      </c>
      <c r="D1056" s="11" t="s">
        <v>239</v>
      </c>
      <c r="E1056" s="19" t="s">
        <v>2159</v>
      </c>
      <c r="F1056" s="10">
        <v>42036</v>
      </c>
      <c r="G1056" s="10">
        <v>44593</v>
      </c>
      <c r="H1056" s="11">
        <v>8</v>
      </c>
      <c r="I1056" s="20" t="s">
        <v>238</v>
      </c>
      <c r="J1056" s="11" t="s">
        <v>240</v>
      </c>
      <c r="K1056" s="11" t="s">
        <v>4263</v>
      </c>
      <c r="L1056" s="11">
        <v>2</v>
      </c>
    </row>
    <row r="1057" spans="1:12">
      <c r="A1057" s="11" t="s">
        <v>1931</v>
      </c>
      <c r="D1057" s="11" t="s">
        <v>239</v>
      </c>
      <c r="E1057" s="19" t="s">
        <v>2160</v>
      </c>
      <c r="F1057" s="10">
        <v>42036</v>
      </c>
      <c r="G1057" s="10">
        <v>44593</v>
      </c>
      <c r="H1057" s="11">
        <v>8</v>
      </c>
      <c r="I1057" s="20" t="s">
        <v>238</v>
      </c>
      <c r="J1057" s="11" t="s">
        <v>240</v>
      </c>
      <c r="K1057" s="11" t="s">
        <v>4263</v>
      </c>
      <c r="L1057" s="11">
        <v>2</v>
      </c>
    </row>
    <row r="1058" spans="1:12">
      <c r="A1058" s="11" t="s">
        <v>1932</v>
      </c>
      <c r="D1058" s="11" t="s">
        <v>239</v>
      </c>
      <c r="E1058" s="19" t="s">
        <v>2161</v>
      </c>
      <c r="F1058" s="10">
        <v>42036</v>
      </c>
      <c r="G1058" s="10">
        <v>44593</v>
      </c>
      <c r="H1058" s="11">
        <v>8</v>
      </c>
      <c r="I1058" s="20" t="s">
        <v>238</v>
      </c>
      <c r="J1058" s="11" t="s">
        <v>240</v>
      </c>
      <c r="K1058" s="11" t="s">
        <v>4263</v>
      </c>
      <c r="L1058" s="11">
        <v>2</v>
      </c>
    </row>
    <row r="1059" spans="1:12">
      <c r="A1059" s="11" t="s">
        <v>1933</v>
      </c>
      <c r="D1059" s="11" t="s">
        <v>239</v>
      </c>
      <c r="E1059" s="19" t="s">
        <v>2162</v>
      </c>
      <c r="F1059" s="10">
        <v>42036</v>
      </c>
      <c r="G1059" s="10">
        <v>44593</v>
      </c>
      <c r="H1059" s="11">
        <v>8</v>
      </c>
      <c r="I1059" s="20" t="s">
        <v>238</v>
      </c>
      <c r="J1059" s="11" t="s">
        <v>240</v>
      </c>
      <c r="K1059" s="11" t="s">
        <v>4263</v>
      </c>
      <c r="L1059" s="11">
        <v>2</v>
      </c>
    </row>
    <row r="1060" spans="1:12">
      <c r="A1060" s="11" t="s">
        <v>1934</v>
      </c>
      <c r="D1060" s="11" t="s">
        <v>239</v>
      </c>
      <c r="E1060" s="19" t="s">
        <v>2163</v>
      </c>
      <c r="F1060" s="10">
        <v>42036</v>
      </c>
      <c r="G1060" s="10">
        <v>44593</v>
      </c>
      <c r="H1060" s="11">
        <v>8</v>
      </c>
      <c r="I1060" s="20" t="s">
        <v>238</v>
      </c>
      <c r="J1060" s="11" t="s">
        <v>240</v>
      </c>
      <c r="K1060" s="11" t="s">
        <v>4263</v>
      </c>
      <c r="L1060" s="11">
        <v>2</v>
      </c>
    </row>
    <row r="1061" spans="1:12">
      <c r="A1061" s="11" t="s">
        <v>1935</v>
      </c>
      <c r="D1061" s="11" t="s">
        <v>239</v>
      </c>
      <c r="E1061" s="19" t="s">
        <v>2164</v>
      </c>
      <c r="F1061" s="10">
        <v>42036</v>
      </c>
      <c r="G1061" s="10">
        <v>44593</v>
      </c>
      <c r="H1061" s="11">
        <v>8</v>
      </c>
      <c r="I1061" s="20" t="s">
        <v>238</v>
      </c>
      <c r="J1061" s="11" t="s">
        <v>240</v>
      </c>
      <c r="K1061" s="11" t="s">
        <v>4263</v>
      </c>
      <c r="L1061" s="11">
        <v>2</v>
      </c>
    </row>
    <row r="1062" spans="1:12">
      <c r="A1062" s="11" t="s">
        <v>1936</v>
      </c>
      <c r="D1062" s="11" t="s">
        <v>239</v>
      </c>
      <c r="E1062" s="19" t="s">
        <v>2165</v>
      </c>
      <c r="F1062" s="10">
        <v>42036</v>
      </c>
      <c r="G1062" s="10">
        <v>44593</v>
      </c>
      <c r="H1062" s="11">
        <v>8</v>
      </c>
      <c r="I1062" s="20" t="s">
        <v>238</v>
      </c>
      <c r="J1062" s="11" t="s">
        <v>240</v>
      </c>
      <c r="K1062" s="11" t="s">
        <v>4263</v>
      </c>
      <c r="L1062" s="11">
        <v>2</v>
      </c>
    </row>
    <row r="1063" spans="1:12">
      <c r="A1063" s="11" t="s">
        <v>1937</v>
      </c>
      <c r="D1063" s="11" t="s">
        <v>239</v>
      </c>
      <c r="E1063" s="19" t="s">
        <v>2166</v>
      </c>
      <c r="F1063" s="10">
        <v>42036</v>
      </c>
      <c r="G1063" s="10">
        <v>44593</v>
      </c>
      <c r="H1063" s="11">
        <v>8</v>
      </c>
      <c r="I1063" s="20" t="s">
        <v>238</v>
      </c>
      <c r="J1063" s="11" t="s">
        <v>240</v>
      </c>
      <c r="K1063" s="11" t="s">
        <v>4263</v>
      </c>
      <c r="L1063" s="11">
        <v>2</v>
      </c>
    </row>
    <row r="1064" spans="1:12">
      <c r="A1064" s="11" t="s">
        <v>1938</v>
      </c>
      <c r="D1064" s="11" t="s">
        <v>239</v>
      </c>
      <c r="E1064" s="19" t="s">
        <v>2167</v>
      </c>
      <c r="F1064" s="10">
        <v>42036</v>
      </c>
      <c r="G1064" s="10">
        <v>44593</v>
      </c>
      <c r="H1064" s="11">
        <v>8</v>
      </c>
      <c r="I1064" s="20" t="s">
        <v>238</v>
      </c>
      <c r="J1064" s="11" t="s">
        <v>240</v>
      </c>
      <c r="K1064" s="11" t="s">
        <v>4263</v>
      </c>
      <c r="L1064" s="11">
        <v>2</v>
      </c>
    </row>
    <row r="1065" spans="1:12">
      <c r="A1065" s="11" t="s">
        <v>1939</v>
      </c>
      <c r="D1065" s="11" t="s">
        <v>239</v>
      </c>
      <c r="E1065" s="19" t="s">
        <v>2168</v>
      </c>
      <c r="F1065" s="10">
        <v>42036</v>
      </c>
      <c r="G1065" s="10">
        <v>44593</v>
      </c>
      <c r="H1065" s="11">
        <v>8</v>
      </c>
      <c r="I1065" s="20" t="s">
        <v>238</v>
      </c>
      <c r="J1065" s="11" t="s">
        <v>240</v>
      </c>
      <c r="K1065" s="11" t="s">
        <v>4263</v>
      </c>
      <c r="L1065" s="11">
        <v>2</v>
      </c>
    </row>
    <row r="1066" spans="1:12">
      <c r="A1066" s="11" t="s">
        <v>1940</v>
      </c>
      <c r="D1066" s="11" t="s">
        <v>239</v>
      </c>
      <c r="E1066" s="19" t="s">
        <v>2169</v>
      </c>
      <c r="F1066" s="10">
        <v>42036</v>
      </c>
      <c r="G1066" s="10">
        <v>44593</v>
      </c>
      <c r="H1066" s="11">
        <v>8</v>
      </c>
      <c r="I1066" s="20" t="s">
        <v>238</v>
      </c>
      <c r="J1066" s="11" t="s">
        <v>240</v>
      </c>
      <c r="K1066" s="11" t="s">
        <v>4263</v>
      </c>
      <c r="L1066" s="11">
        <v>2</v>
      </c>
    </row>
    <row r="1067" spans="1:12">
      <c r="A1067" s="11" t="s">
        <v>1941</v>
      </c>
      <c r="D1067" s="11" t="s">
        <v>239</v>
      </c>
      <c r="E1067" s="19" t="s">
        <v>2170</v>
      </c>
      <c r="F1067" s="10">
        <v>42036</v>
      </c>
      <c r="G1067" s="10">
        <v>44593</v>
      </c>
      <c r="H1067" s="11">
        <v>8</v>
      </c>
      <c r="I1067" s="20" t="s">
        <v>238</v>
      </c>
      <c r="J1067" s="11" t="s">
        <v>240</v>
      </c>
      <c r="K1067" s="11" t="s">
        <v>4263</v>
      </c>
      <c r="L1067" s="11">
        <v>2</v>
      </c>
    </row>
    <row r="1068" spans="1:12">
      <c r="A1068" s="11" t="s">
        <v>1942</v>
      </c>
      <c r="D1068" s="11" t="s">
        <v>239</v>
      </c>
      <c r="E1068" s="19" t="s">
        <v>2171</v>
      </c>
      <c r="F1068" s="10">
        <v>42036</v>
      </c>
      <c r="G1068" s="10">
        <v>44593</v>
      </c>
      <c r="H1068" s="11">
        <v>8</v>
      </c>
      <c r="I1068" s="20" t="s">
        <v>238</v>
      </c>
      <c r="J1068" s="11" t="s">
        <v>240</v>
      </c>
      <c r="K1068" s="11" t="s">
        <v>4263</v>
      </c>
      <c r="L1068" s="11">
        <v>2</v>
      </c>
    </row>
    <row r="1069" spans="1:12">
      <c r="A1069" s="11" t="s">
        <v>1943</v>
      </c>
      <c r="D1069" s="11" t="s">
        <v>239</v>
      </c>
      <c r="E1069" s="19" t="s">
        <v>2172</v>
      </c>
      <c r="F1069" s="10">
        <v>42036</v>
      </c>
      <c r="G1069" s="10">
        <v>44593</v>
      </c>
      <c r="H1069" s="11">
        <v>8</v>
      </c>
      <c r="I1069" s="20" t="s">
        <v>238</v>
      </c>
      <c r="J1069" s="11" t="s">
        <v>240</v>
      </c>
      <c r="K1069" s="11" t="s">
        <v>4263</v>
      </c>
      <c r="L1069" s="11">
        <v>2</v>
      </c>
    </row>
    <row r="1070" spans="1:12">
      <c r="A1070" s="11" t="s">
        <v>1944</v>
      </c>
      <c r="D1070" s="11" t="s">
        <v>239</v>
      </c>
      <c r="E1070" s="19" t="s">
        <v>2173</v>
      </c>
      <c r="F1070" s="10">
        <v>42036</v>
      </c>
      <c r="G1070" s="10">
        <v>44593</v>
      </c>
      <c r="H1070" s="11">
        <v>8</v>
      </c>
      <c r="I1070" s="20" t="s">
        <v>238</v>
      </c>
      <c r="J1070" s="11" t="s">
        <v>240</v>
      </c>
      <c r="K1070" s="11" t="s">
        <v>4263</v>
      </c>
      <c r="L1070" s="11">
        <v>2</v>
      </c>
    </row>
    <row r="1071" spans="1:12">
      <c r="A1071" s="11" t="s">
        <v>1945</v>
      </c>
      <c r="D1071" s="11" t="s">
        <v>239</v>
      </c>
      <c r="E1071" s="19" t="s">
        <v>2174</v>
      </c>
      <c r="F1071" s="10">
        <v>42036</v>
      </c>
      <c r="G1071" s="10">
        <v>44593</v>
      </c>
      <c r="H1071" s="11">
        <v>8</v>
      </c>
      <c r="I1071" s="20" t="s">
        <v>238</v>
      </c>
      <c r="J1071" s="11" t="s">
        <v>240</v>
      </c>
      <c r="K1071" s="11" t="s">
        <v>4263</v>
      </c>
      <c r="L1071" s="11">
        <v>2</v>
      </c>
    </row>
    <row r="1072" spans="1:12">
      <c r="A1072" s="11" t="s">
        <v>1946</v>
      </c>
      <c r="D1072" s="11" t="s">
        <v>239</v>
      </c>
      <c r="E1072" s="19" t="s">
        <v>2175</v>
      </c>
      <c r="F1072" s="10">
        <v>42036</v>
      </c>
      <c r="G1072" s="10">
        <v>44593</v>
      </c>
      <c r="H1072" s="11">
        <v>8</v>
      </c>
      <c r="I1072" s="20" t="s">
        <v>238</v>
      </c>
      <c r="J1072" s="11" t="s">
        <v>240</v>
      </c>
      <c r="K1072" s="11" t="s">
        <v>4263</v>
      </c>
      <c r="L1072" s="11">
        <v>2</v>
      </c>
    </row>
    <row r="1073" spans="1:12">
      <c r="A1073" s="11" t="s">
        <v>1947</v>
      </c>
      <c r="D1073" s="11" t="s">
        <v>239</v>
      </c>
      <c r="E1073" s="19" t="s">
        <v>2176</v>
      </c>
      <c r="F1073" s="10">
        <v>42036</v>
      </c>
      <c r="G1073" s="10">
        <v>44593</v>
      </c>
      <c r="H1073" s="11">
        <v>8</v>
      </c>
      <c r="I1073" s="20" t="s">
        <v>238</v>
      </c>
      <c r="J1073" s="11" t="s">
        <v>240</v>
      </c>
      <c r="K1073" s="11" t="s">
        <v>4263</v>
      </c>
      <c r="L1073" s="11">
        <v>2</v>
      </c>
    </row>
    <row r="1074" spans="1:12">
      <c r="A1074" s="11" t="s">
        <v>1948</v>
      </c>
      <c r="D1074" s="11" t="s">
        <v>239</v>
      </c>
      <c r="E1074" s="19" t="s">
        <v>2177</v>
      </c>
      <c r="F1074" s="10">
        <v>42036</v>
      </c>
      <c r="G1074" s="10">
        <v>44593</v>
      </c>
      <c r="H1074" s="11">
        <v>8</v>
      </c>
      <c r="I1074" s="20" t="s">
        <v>238</v>
      </c>
      <c r="J1074" s="11" t="s">
        <v>240</v>
      </c>
      <c r="K1074" s="11" t="s">
        <v>4263</v>
      </c>
      <c r="L1074" s="11">
        <v>2</v>
      </c>
    </row>
    <row r="1075" spans="1:12">
      <c r="A1075" s="11" t="s">
        <v>1949</v>
      </c>
      <c r="D1075" s="11" t="s">
        <v>239</v>
      </c>
      <c r="E1075" s="19" t="s">
        <v>2178</v>
      </c>
      <c r="F1075" s="10">
        <v>42036</v>
      </c>
      <c r="G1075" s="10">
        <v>44593</v>
      </c>
      <c r="H1075" s="11">
        <v>8</v>
      </c>
      <c r="I1075" s="20" t="s">
        <v>238</v>
      </c>
      <c r="J1075" s="11" t="s">
        <v>240</v>
      </c>
      <c r="K1075" s="11" t="s">
        <v>4263</v>
      </c>
      <c r="L1075" s="11">
        <v>2</v>
      </c>
    </row>
    <row r="1076" spans="1:12">
      <c r="A1076" s="11" t="s">
        <v>1950</v>
      </c>
      <c r="D1076" s="11" t="s">
        <v>239</v>
      </c>
      <c r="E1076" s="19" t="s">
        <v>2179</v>
      </c>
      <c r="F1076" s="10">
        <v>42036</v>
      </c>
      <c r="G1076" s="10">
        <v>44593</v>
      </c>
      <c r="H1076" s="11">
        <v>8</v>
      </c>
      <c r="I1076" s="20" t="s">
        <v>238</v>
      </c>
      <c r="J1076" s="11" t="s">
        <v>240</v>
      </c>
      <c r="K1076" s="11" t="s">
        <v>4263</v>
      </c>
      <c r="L1076" s="11">
        <v>2</v>
      </c>
    </row>
    <row r="1077" spans="1:12">
      <c r="A1077" s="11" t="s">
        <v>1951</v>
      </c>
      <c r="D1077" s="11" t="s">
        <v>239</v>
      </c>
      <c r="E1077" s="19" t="s">
        <v>2180</v>
      </c>
      <c r="F1077" s="10">
        <v>42036</v>
      </c>
      <c r="G1077" s="10">
        <v>44593</v>
      </c>
      <c r="H1077" s="11">
        <v>8</v>
      </c>
      <c r="I1077" s="20" t="s">
        <v>238</v>
      </c>
      <c r="J1077" s="11" t="s">
        <v>240</v>
      </c>
      <c r="K1077" s="11" t="s">
        <v>4263</v>
      </c>
      <c r="L1077" s="11">
        <v>2</v>
      </c>
    </row>
    <row r="1078" spans="1:12">
      <c r="A1078" s="11" t="s">
        <v>1952</v>
      </c>
      <c r="D1078" s="11" t="s">
        <v>239</v>
      </c>
      <c r="E1078" s="19" t="s">
        <v>2181</v>
      </c>
      <c r="F1078" s="10">
        <v>42036</v>
      </c>
      <c r="G1078" s="10">
        <v>44593</v>
      </c>
      <c r="H1078" s="11">
        <v>8</v>
      </c>
      <c r="I1078" s="20" t="s">
        <v>238</v>
      </c>
      <c r="J1078" s="11" t="s">
        <v>240</v>
      </c>
      <c r="K1078" s="11" t="s">
        <v>4263</v>
      </c>
      <c r="L1078" s="11">
        <v>2</v>
      </c>
    </row>
    <row r="1079" spans="1:12">
      <c r="A1079" s="11" t="s">
        <v>1953</v>
      </c>
      <c r="D1079" s="11" t="s">
        <v>239</v>
      </c>
      <c r="E1079" s="19" t="s">
        <v>2182</v>
      </c>
      <c r="F1079" s="10">
        <v>42036</v>
      </c>
      <c r="G1079" s="10">
        <v>44593</v>
      </c>
      <c r="H1079" s="11">
        <v>8</v>
      </c>
      <c r="I1079" s="20" t="s">
        <v>238</v>
      </c>
      <c r="J1079" s="11" t="s">
        <v>240</v>
      </c>
      <c r="K1079" s="11" t="s">
        <v>4263</v>
      </c>
      <c r="L1079" s="11">
        <v>2</v>
      </c>
    </row>
    <row r="1080" spans="1:12">
      <c r="A1080" s="11" t="s">
        <v>1954</v>
      </c>
      <c r="D1080" s="11" t="s">
        <v>239</v>
      </c>
      <c r="E1080" s="19" t="s">
        <v>2183</v>
      </c>
      <c r="F1080" s="10">
        <v>42036</v>
      </c>
      <c r="G1080" s="10">
        <v>44593</v>
      </c>
      <c r="H1080" s="11">
        <v>8</v>
      </c>
      <c r="I1080" s="20" t="s">
        <v>238</v>
      </c>
      <c r="J1080" s="11" t="s">
        <v>240</v>
      </c>
      <c r="K1080" s="11" t="s">
        <v>4263</v>
      </c>
      <c r="L1080" s="11">
        <v>2</v>
      </c>
    </row>
    <row r="1081" spans="1:12">
      <c r="A1081" s="11" t="s">
        <v>1955</v>
      </c>
      <c r="D1081" s="11" t="s">
        <v>239</v>
      </c>
      <c r="E1081" s="19" t="s">
        <v>2184</v>
      </c>
      <c r="F1081" s="10">
        <v>42036</v>
      </c>
      <c r="G1081" s="10">
        <v>44593</v>
      </c>
      <c r="H1081" s="11">
        <v>8</v>
      </c>
      <c r="I1081" s="20" t="s">
        <v>238</v>
      </c>
      <c r="J1081" s="11" t="s">
        <v>240</v>
      </c>
      <c r="K1081" s="11" t="s">
        <v>4263</v>
      </c>
      <c r="L1081" s="11">
        <v>2</v>
      </c>
    </row>
    <row r="1082" spans="1:12">
      <c r="A1082" s="11" t="s">
        <v>1956</v>
      </c>
      <c r="D1082" s="11" t="s">
        <v>239</v>
      </c>
      <c r="E1082" s="19" t="s">
        <v>2185</v>
      </c>
      <c r="F1082" s="10">
        <v>42036</v>
      </c>
      <c r="G1082" s="10">
        <v>44593</v>
      </c>
      <c r="H1082" s="11">
        <v>8</v>
      </c>
      <c r="I1082" s="20" t="s">
        <v>238</v>
      </c>
      <c r="J1082" s="11" t="s">
        <v>240</v>
      </c>
      <c r="K1082" s="11" t="s">
        <v>4263</v>
      </c>
      <c r="L1082" s="11">
        <v>2</v>
      </c>
    </row>
    <row r="1083" spans="1:12">
      <c r="A1083" s="11" t="s">
        <v>1957</v>
      </c>
      <c r="D1083" s="11" t="s">
        <v>239</v>
      </c>
      <c r="E1083" s="19" t="s">
        <v>2186</v>
      </c>
      <c r="F1083" s="10">
        <v>42036</v>
      </c>
      <c r="G1083" s="10">
        <v>44593</v>
      </c>
      <c r="H1083" s="11">
        <v>8</v>
      </c>
      <c r="I1083" s="20" t="s">
        <v>238</v>
      </c>
      <c r="J1083" s="11" t="s">
        <v>240</v>
      </c>
      <c r="K1083" s="11" t="s">
        <v>4263</v>
      </c>
      <c r="L1083" s="11">
        <v>2</v>
      </c>
    </row>
    <row r="1084" spans="1:12">
      <c r="A1084" s="11" t="s">
        <v>1958</v>
      </c>
      <c r="D1084" s="11" t="s">
        <v>239</v>
      </c>
      <c r="E1084" s="19" t="s">
        <v>2187</v>
      </c>
      <c r="F1084" s="10">
        <v>42036</v>
      </c>
      <c r="G1084" s="10">
        <v>44593</v>
      </c>
      <c r="H1084" s="11">
        <v>8</v>
      </c>
      <c r="I1084" s="20" t="s">
        <v>238</v>
      </c>
      <c r="J1084" s="11" t="s">
        <v>240</v>
      </c>
      <c r="K1084" s="11" t="s">
        <v>4263</v>
      </c>
      <c r="L1084" s="11">
        <v>2</v>
      </c>
    </row>
    <row r="1085" spans="1:12">
      <c r="A1085" s="11" t="s">
        <v>1959</v>
      </c>
      <c r="D1085" s="11" t="s">
        <v>239</v>
      </c>
      <c r="E1085" s="19" t="s">
        <v>2188</v>
      </c>
      <c r="F1085" s="10">
        <v>42036</v>
      </c>
      <c r="G1085" s="10">
        <v>44593</v>
      </c>
      <c r="H1085" s="11">
        <v>8</v>
      </c>
      <c r="I1085" s="20" t="s">
        <v>238</v>
      </c>
      <c r="J1085" s="11" t="s">
        <v>240</v>
      </c>
      <c r="K1085" s="11" t="s">
        <v>4263</v>
      </c>
      <c r="L1085" s="11">
        <v>2</v>
      </c>
    </row>
    <row r="1086" spans="1:12">
      <c r="A1086" s="11" t="s">
        <v>1960</v>
      </c>
      <c r="D1086" s="11" t="s">
        <v>239</v>
      </c>
      <c r="E1086" s="19" t="s">
        <v>2189</v>
      </c>
      <c r="F1086" s="10">
        <v>42036</v>
      </c>
      <c r="G1086" s="10">
        <v>44593</v>
      </c>
      <c r="H1086" s="11">
        <v>8</v>
      </c>
      <c r="I1086" s="20" t="s">
        <v>238</v>
      </c>
      <c r="J1086" s="11" t="s">
        <v>240</v>
      </c>
      <c r="K1086" s="11" t="s">
        <v>4263</v>
      </c>
      <c r="L1086" s="11">
        <v>2</v>
      </c>
    </row>
    <row r="1087" spans="1:12">
      <c r="A1087" s="11" t="s">
        <v>1961</v>
      </c>
      <c r="D1087" s="11" t="s">
        <v>239</v>
      </c>
      <c r="E1087" s="19" t="s">
        <v>2190</v>
      </c>
      <c r="F1087" s="10">
        <v>42036</v>
      </c>
      <c r="G1087" s="10">
        <v>44593</v>
      </c>
      <c r="H1087" s="11">
        <v>8</v>
      </c>
      <c r="I1087" s="20" t="s">
        <v>238</v>
      </c>
      <c r="J1087" s="11" t="s">
        <v>240</v>
      </c>
      <c r="K1087" s="11" t="s">
        <v>4263</v>
      </c>
      <c r="L1087" s="11">
        <v>2</v>
      </c>
    </row>
    <row r="1088" spans="1:12">
      <c r="A1088" s="11" t="s">
        <v>1962</v>
      </c>
      <c r="D1088" s="11" t="s">
        <v>239</v>
      </c>
      <c r="E1088" s="19" t="s">
        <v>2191</v>
      </c>
      <c r="F1088" s="10">
        <v>42036</v>
      </c>
      <c r="G1088" s="10">
        <v>44593</v>
      </c>
      <c r="H1088" s="11">
        <v>8</v>
      </c>
      <c r="I1088" s="20" t="s">
        <v>238</v>
      </c>
      <c r="J1088" s="11" t="s">
        <v>240</v>
      </c>
      <c r="K1088" s="11" t="s">
        <v>4263</v>
      </c>
      <c r="L1088" s="11">
        <v>2</v>
      </c>
    </row>
    <row r="1089" spans="1:12">
      <c r="A1089" s="11" t="s">
        <v>1963</v>
      </c>
      <c r="D1089" s="11" t="s">
        <v>239</v>
      </c>
      <c r="E1089" s="19" t="s">
        <v>2192</v>
      </c>
      <c r="F1089" s="10">
        <v>42036</v>
      </c>
      <c r="G1089" s="10">
        <v>44593</v>
      </c>
      <c r="H1089" s="11">
        <v>8</v>
      </c>
      <c r="I1089" s="20" t="s">
        <v>238</v>
      </c>
      <c r="J1089" s="11" t="s">
        <v>240</v>
      </c>
      <c r="K1089" s="11" t="s">
        <v>4263</v>
      </c>
      <c r="L1089" s="11">
        <v>2</v>
      </c>
    </row>
    <row r="1090" spans="1:12">
      <c r="A1090" s="11" t="s">
        <v>1964</v>
      </c>
      <c r="D1090" s="11" t="s">
        <v>239</v>
      </c>
      <c r="E1090" s="19" t="s">
        <v>2193</v>
      </c>
      <c r="F1090" s="10">
        <v>42036</v>
      </c>
      <c r="G1090" s="10">
        <v>44593</v>
      </c>
      <c r="H1090" s="11">
        <v>8</v>
      </c>
      <c r="I1090" s="20" t="s">
        <v>238</v>
      </c>
      <c r="J1090" s="11" t="s">
        <v>240</v>
      </c>
      <c r="K1090" s="11" t="s">
        <v>4263</v>
      </c>
      <c r="L1090" s="11">
        <v>2</v>
      </c>
    </row>
    <row r="1091" spans="1:12">
      <c r="A1091" s="11" t="s">
        <v>1965</v>
      </c>
      <c r="D1091" s="11" t="s">
        <v>239</v>
      </c>
      <c r="E1091" s="19" t="s">
        <v>2194</v>
      </c>
      <c r="F1091" s="10">
        <v>42036</v>
      </c>
      <c r="G1091" s="10">
        <v>44593</v>
      </c>
      <c r="H1091" s="11">
        <v>8</v>
      </c>
      <c r="I1091" s="20" t="s">
        <v>238</v>
      </c>
      <c r="J1091" s="11" t="s">
        <v>240</v>
      </c>
      <c r="K1091" s="11" t="s">
        <v>4263</v>
      </c>
      <c r="L1091" s="11">
        <v>2</v>
      </c>
    </row>
    <row r="1092" spans="1:12">
      <c r="A1092" s="11" t="s">
        <v>1966</v>
      </c>
      <c r="D1092" s="11" t="s">
        <v>239</v>
      </c>
      <c r="E1092" s="19" t="s">
        <v>2195</v>
      </c>
      <c r="F1092" s="10">
        <v>42036</v>
      </c>
      <c r="G1092" s="10">
        <v>44593</v>
      </c>
      <c r="H1092" s="11">
        <v>8</v>
      </c>
      <c r="I1092" s="20" t="s">
        <v>238</v>
      </c>
      <c r="J1092" s="11" t="s">
        <v>240</v>
      </c>
      <c r="K1092" s="11" t="s">
        <v>4263</v>
      </c>
      <c r="L1092" s="11">
        <v>2</v>
      </c>
    </row>
    <row r="1093" spans="1:12">
      <c r="A1093" s="11" t="s">
        <v>1967</v>
      </c>
      <c r="D1093" s="11" t="s">
        <v>239</v>
      </c>
      <c r="E1093" s="19" t="s">
        <v>2196</v>
      </c>
      <c r="F1093" s="10">
        <v>42036</v>
      </c>
      <c r="G1093" s="10">
        <v>44593</v>
      </c>
      <c r="H1093" s="11">
        <v>8</v>
      </c>
      <c r="I1093" s="20" t="s">
        <v>238</v>
      </c>
      <c r="J1093" s="11" t="s">
        <v>240</v>
      </c>
      <c r="K1093" s="11" t="s">
        <v>4263</v>
      </c>
      <c r="L1093" s="11">
        <v>2</v>
      </c>
    </row>
    <row r="1094" spans="1:12">
      <c r="A1094" s="11" t="s">
        <v>1968</v>
      </c>
      <c r="D1094" s="11" t="s">
        <v>239</v>
      </c>
      <c r="E1094" s="19" t="s">
        <v>2197</v>
      </c>
      <c r="F1094" s="10">
        <v>42036</v>
      </c>
      <c r="G1094" s="10">
        <v>44593</v>
      </c>
      <c r="H1094" s="11">
        <v>8</v>
      </c>
      <c r="I1094" s="20" t="s">
        <v>238</v>
      </c>
      <c r="J1094" s="11" t="s">
        <v>240</v>
      </c>
      <c r="K1094" s="11" t="s">
        <v>4263</v>
      </c>
      <c r="L1094" s="11">
        <v>2</v>
      </c>
    </row>
    <row r="1095" spans="1:12">
      <c r="A1095" s="11" t="s">
        <v>1969</v>
      </c>
      <c r="D1095" s="11" t="s">
        <v>239</v>
      </c>
      <c r="E1095" s="19" t="s">
        <v>2198</v>
      </c>
      <c r="F1095" s="10">
        <v>42036</v>
      </c>
      <c r="G1095" s="10">
        <v>44593</v>
      </c>
      <c r="H1095" s="11">
        <v>8</v>
      </c>
      <c r="I1095" s="20" t="s">
        <v>238</v>
      </c>
      <c r="J1095" s="11" t="s">
        <v>240</v>
      </c>
      <c r="K1095" s="11" t="s">
        <v>4263</v>
      </c>
      <c r="L1095" s="11">
        <v>2</v>
      </c>
    </row>
    <row r="1096" spans="1:12">
      <c r="A1096" s="11" t="s">
        <v>1970</v>
      </c>
      <c r="D1096" s="11" t="s">
        <v>239</v>
      </c>
      <c r="E1096" s="19" t="s">
        <v>2199</v>
      </c>
      <c r="F1096" s="10">
        <v>42036</v>
      </c>
      <c r="G1096" s="10">
        <v>44593</v>
      </c>
      <c r="H1096" s="11">
        <v>8</v>
      </c>
      <c r="I1096" s="20" t="s">
        <v>238</v>
      </c>
      <c r="J1096" s="11" t="s">
        <v>240</v>
      </c>
      <c r="K1096" s="11" t="s">
        <v>4263</v>
      </c>
      <c r="L1096" s="11">
        <v>2</v>
      </c>
    </row>
    <row r="1097" spans="1:12">
      <c r="A1097" s="11" t="s">
        <v>1971</v>
      </c>
      <c r="D1097" s="11" t="s">
        <v>239</v>
      </c>
      <c r="E1097" s="19" t="s">
        <v>2200</v>
      </c>
      <c r="F1097" s="10">
        <v>42036</v>
      </c>
      <c r="G1097" s="10">
        <v>44593</v>
      </c>
      <c r="H1097" s="11">
        <v>8</v>
      </c>
      <c r="I1097" s="20" t="s">
        <v>238</v>
      </c>
      <c r="J1097" s="11" t="s">
        <v>240</v>
      </c>
      <c r="K1097" s="11" t="s">
        <v>4263</v>
      </c>
      <c r="L1097" s="11">
        <v>2</v>
      </c>
    </row>
    <row r="1098" spans="1:12">
      <c r="A1098" s="11" t="s">
        <v>1972</v>
      </c>
      <c r="D1098" s="11" t="s">
        <v>239</v>
      </c>
      <c r="E1098" s="19" t="s">
        <v>2201</v>
      </c>
      <c r="F1098" s="10">
        <v>42036</v>
      </c>
      <c r="G1098" s="10">
        <v>44593</v>
      </c>
      <c r="H1098" s="11">
        <v>8</v>
      </c>
      <c r="I1098" s="20" t="s">
        <v>238</v>
      </c>
      <c r="J1098" s="11" t="s">
        <v>240</v>
      </c>
      <c r="K1098" s="11" t="s">
        <v>4263</v>
      </c>
      <c r="L1098" s="11">
        <v>2</v>
      </c>
    </row>
    <row r="1099" spans="1:12">
      <c r="A1099" s="11" t="s">
        <v>1973</v>
      </c>
      <c r="D1099" s="11" t="s">
        <v>239</v>
      </c>
      <c r="E1099" s="19" t="s">
        <v>2202</v>
      </c>
      <c r="F1099" s="10">
        <v>42036</v>
      </c>
      <c r="G1099" s="10">
        <v>44593</v>
      </c>
      <c r="H1099" s="11">
        <v>8</v>
      </c>
      <c r="I1099" s="20" t="s">
        <v>238</v>
      </c>
      <c r="J1099" s="11" t="s">
        <v>240</v>
      </c>
      <c r="K1099" s="11" t="s">
        <v>4263</v>
      </c>
      <c r="L1099" s="11">
        <v>2</v>
      </c>
    </row>
    <row r="1100" spans="1:12">
      <c r="A1100" s="11" t="s">
        <v>1974</v>
      </c>
      <c r="D1100" s="11" t="s">
        <v>239</v>
      </c>
      <c r="E1100" s="19" t="s">
        <v>2203</v>
      </c>
      <c r="F1100" s="10">
        <v>42036</v>
      </c>
      <c r="G1100" s="10">
        <v>44593</v>
      </c>
      <c r="H1100" s="11">
        <v>8</v>
      </c>
      <c r="I1100" s="20" t="s">
        <v>238</v>
      </c>
      <c r="J1100" s="11" t="s">
        <v>240</v>
      </c>
      <c r="K1100" s="11" t="s">
        <v>4263</v>
      </c>
      <c r="L1100" s="11">
        <v>2</v>
      </c>
    </row>
    <row r="1101" spans="1:12">
      <c r="A1101" s="11" t="s">
        <v>1975</v>
      </c>
      <c r="D1101" s="11" t="s">
        <v>239</v>
      </c>
      <c r="E1101" s="19" t="s">
        <v>2204</v>
      </c>
      <c r="F1101" s="10">
        <v>42036</v>
      </c>
      <c r="G1101" s="10">
        <v>44593</v>
      </c>
      <c r="H1101" s="11">
        <v>8</v>
      </c>
      <c r="I1101" s="20" t="s">
        <v>238</v>
      </c>
      <c r="J1101" s="11" t="s">
        <v>240</v>
      </c>
      <c r="K1101" s="11" t="s">
        <v>4263</v>
      </c>
      <c r="L1101" s="11">
        <v>2</v>
      </c>
    </row>
    <row r="1102" spans="1:12">
      <c r="A1102" s="11" t="s">
        <v>1976</v>
      </c>
      <c r="D1102" s="11" t="s">
        <v>239</v>
      </c>
      <c r="E1102" s="19" t="s">
        <v>2205</v>
      </c>
      <c r="F1102" s="10">
        <v>42036</v>
      </c>
      <c r="G1102" s="10">
        <v>44593</v>
      </c>
      <c r="H1102" s="11">
        <v>8</v>
      </c>
      <c r="I1102" s="20" t="s">
        <v>238</v>
      </c>
      <c r="J1102" s="11" t="s">
        <v>240</v>
      </c>
      <c r="K1102" s="11" t="s">
        <v>4263</v>
      </c>
      <c r="L1102" s="11">
        <v>2</v>
      </c>
    </row>
    <row r="1103" spans="1:12">
      <c r="A1103" s="11" t="s">
        <v>1977</v>
      </c>
      <c r="D1103" s="11" t="s">
        <v>239</v>
      </c>
      <c r="E1103" s="19" t="s">
        <v>2206</v>
      </c>
      <c r="F1103" s="10">
        <v>42036</v>
      </c>
      <c r="G1103" s="10">
        <v>44593</v>
      </c>
      <c r="H1103" s="11">
        <v>8</v>
      </c>
      <c r="I1103" s="20" t="s">
        <v>238</v>
      </c>
      <c r="J1103" s="11" t="s">
        <v>240</v>
      </c>
      <c r="K1103" s="11" t="s">
        <v>4263</v>
      </c>
      <c r="L1103" s="11">
        <v>2</v>
      </c>
    </row>
    <row r="1104" spans="1:12">
      <c r="A1104" s="11" t="s">
        <v>1978</v>
      </c>
      <c r="D1104" s="11" t="s">
        <v>239</v>
      </c>
      <c r="E1104" s="19" t="s">
        <v>2207</v>
      </c>
      <c r="F1104" s="10">
        <v>42036</v>
      </c>
      <c r="G1104" s="10">
        <v>44593</v>
      </c>
      <c r="H1104" s="11">
        <v>8</v>
      </c>
      <c r="I1104" s="20" t="s">
        <v>238</v>
      </c>
      <c r="J1104" s="11" t="s">
        <v>240</v>
      </c>
      <c r="K1104" s="11" t="s">
        <v>4263</v>
      </c>
      <c r="L1104" s="11">
        <v>2</v>
      </c>
    </row>
    <row r="1105" spans="1:12">
      <c r="A1105" s="11" t="s">
        <v>1979</v>
      </c>
      <c r="D1105" s="11" t="s">
        <v>239</v>
      </c>
      <c r="E1105" s="19" t="s">
        <v>2208</v>
      </c>
      <c r="F1105" s="10">
        <v>42036</v>
      </c>
      <c r="G1105" s="10">
        <v>44593</v>
      </c>
      <c r="H1105" s="11">
        <v>8</v>
      </c>
      <c r="I1105" s="20" t="s">
        <v>238</v>
      </c>
      <c r="J1105" s="11" t="s">
        <v>240</v>
      </c>
      <c r="K1105" s="11" t="s">
        <v>4263</v>
      </c>
      <c r="L1105" s="11">
        <v>2</v>
      </c>
    </row>
    <row r="1106" spans="1:12">
      <c r="A1106" s="11" t="s">
        <v>1980</v>
      </c>
      <c r="D1106" s="11" t="s">
        <v>239</v>
      </c>
      <c r="E1106" s="19" t="s">
        <v>2209</v>
      </c>
      <c r="F1106" s="10">
        <v>42036</v>
      </c>
      <c r="G1106" s="10">
        <v>44593</v>
      </c>
      <c r="H1106" s="11">
        <v>8</v>
      </c>
      <c r="I1106" s="20" t="s">
        <v>238</v>
      </c>
      <c r="J1106" s="11" t="s">
        <v>240</v>
      </c>
      <c r="K1106" s="11" t="s">
        <v>4263</v>
      </c>
      <c r="L1106" s="11">
        <v>2</v>
      </c>
    </row>
    <row r="1107" spans="1:12">
      <c r="A1107" s="11" t="s">
        <v>1981</v>
      </c>
      <c r="D1107" s="11" t="s">
        <v>239</v>
      </c>
      <c r="E1107" s="19" t="s">
        <v>2210</v>
      </c>
      <c r="F1107" s="10">
        <v>42036</v>
      </c>
      <c r="G1107" s="10">
        <v>44593</v>
      </c>
      <c r="H1107" s="11">
        <v>8</v>
      </c>
      <c r="I1107" s="20" t="s">
        <v>238</v>
      </c>
      <c r="J1107" s="11" t="s">
        <v>240</v>
      </c>
      <c r="K1107" s="11" t="s">
        <v>4263</v>
      </c>
      <c r="L1107" s="11">
        <v>2</v>
      </c>
    </row>
    <row r="1108" spans="1:12">
      <c r="A1108" s="11" t="s">
        <v>1982</v>
      </c>
      <c r="D1108" s="11" t="s">
        <v>239</v>
      </c>
      <c r="E1108" s="19" t="s">
        <v>2211</v>
      </c>
      <c r="F1108" s="10">
        <v>42036</v>
      </c>
      <c r="G1108" s="10">
        <v>44593</v>
      </c>
      <c r="H1108" s="11">
        <v>8</v>
      </c>
      <c r="I1108" s="20" t="s">
        <v>238</v>
      </c>
      <c r="J1108" s="11" t="s">
        <v>240</v>
      </c>
      <c r="K1108" s="11" t="s">
        <v>4263</v>
      </c>
      <c r="L1108" s="11">
        <v>2</v>
      </c>
    </row>
    <row r="1109" spans="1:12">
      <c r="A1109" s="11" t="s">
        <v>1983</v>
      </c>
      <c r="D1109" s="11" t="s">
        <v>239</v>
      </c>
      <c r="E1109" s="19" t="s">
        <v>2212</v>
      </c>
      <c r="F1109" s="10">
        <v>42036</v>
      </c>
      <c r="G1109" s="10">
        <v>44593</v>
      </c>
      <c r="H1109" s="11">
        <v>8</v>
      </c>
      <c r="I1109" s="20" t="s">
        <v>238</v>
      </c>
      <c r="J1109" s="11" t="s">
        <v>240</v>
      </c>
      <c r="K1109" s="11" t="s">
        <v>4263</v>
      </c>
      <c r="L1109" s="11">
        <v>2</v>
      </c>
    </row>
    <row r="1110" spans="1:12">
      <c r="A1110" s="11" t="s">
        <v>1984</v>
      </c>
      <c r="D1110" s="11" t="s">
        <v>239</v>
      </c>
      <c r="E1110" s="19" t="s">
        <v>2213</v>
      </c>
      <c r="F1110" s="10">
        <v>42036</v>
      </c>
      <c r="G1110" s="10">
        <v>44593</v>
      </c>
      <c r="H1110" s="11">
        <v>8</v>
      </c>
      <c r="I1110" s="20" t="s">
        <v>238</v>
      </c>
      <c r="J1110" s="11" t="s">
        <v>240</v>
      </c>
      <c r="K1110" s="11" t="s">
        <v>4263</v>
      </c>
      <c r="L1110" s="11">
        <v>2</v>
      </c>
    </row>
    <row r="1111" spans="1:12">
      <c r="A1111" s="11" t="s">
        <v>1985</v>
      </c>
      <c r="D1111" s="11" t="s">
        <v>239</v>
      </c>
      <c r="E1111" s="19" t="s">
        <v>2214</v>
      </c>
      <c r="F1111" s="10">
        <v>42036</v>
      </c>
      <c r="G1111" s="10">
        <v>44593</v>
      </c>
      <c r="H1111" s="11">
        <v>8</v>
      </c>
      <c r="I1111" s="20" t="s">
        <v>238</v>
      </c>
      <c r="J1111" s="11" t="s">
        <v>240</v>
      </c>
      <c r="K1111" s="11" t="s">
        <v>4263</v>
      </c>
      <c r="L1111" s="11">
        <v>2</v>
      </c>
    </row>
    <row r="1112" spans="1:12">
      <c r="A1112" s="11" t="s">
        <v>1986</v>
      </c>
      <c r="D1112" s="11" t="s">
        <v>239</v>
      </c>
      <c r="E1112" s="19" t="s">
        <v>2215</v>
      </c>
      <c r="F1112" s="10">
        <v>42036</v>
      </c>
      <c r="G1112" s="10">
        <v>44593</v>
      </c>
      <c r="H1112" s="11">
        <v>8</v>
      </c>
      <c r="I1112" s="20" t="s">
        <v>238</v>
      </c>
      <c r="J1112" s="11" t="s">
        <v>240</v>
      </c>
      <c r="K1112" s="11" t="s">
        <v>4263</v>
      </c>
      <c r="L1112" s="11">
        <v>2</v>
      </c>
    </row>
    <row r="1113" spans="1:12">
      <c r="A1113" s="11" t="s">
        <v>1987</v>
      </c>
      <c r="D1113" s="11" t="s">
        <v>239</v>
      </c>
      <c r="E1113" s="19" t="s">
        <v>2216</v>
      </c>
      <c r="F1113" s="10">
        <v>42036</v>
      </c>
      <c r="G1113" s="10">
        <v>44593</v>
      </c>
      <c r="H1113" s="11">
        <v>8</v>
      </c>
      <c r="I1113" s="20" t="s">
        <v>238</v>
      </c>
      <c r="J1113" s="11" t="s">
        <v>240</v>
      </c>
      <c r="K1113" s="11" t="s">
        <v>4263</v>
      </c>
      <c r="L1113" s="11">
        <v>2</v>
      </c>
    </row>
    <row r="1114" spans="1:12">
      <c r="A1114" s="11" t="s">
        <v>1988</v>
      </c>
      <c r="D1114" s="11" t="s">
        <v>239</v>
      </c>
      <c r="E1114" s="19" t="s">
        <v>2217</v>
      </c>
      <c r="F1114" s="10">
        <v>42036</v>
      </c>
      <c r="G1114" s="10">
        <v>44593</v>
      </c>
      <c r="H1114" s="11">
        <v>8</v>
      </c>
      <c r="I1114" s="20" t="s">
        <v>238</v>
      </c>
      <c r="J1114" s="11" t="s">
        <v>240</v>
      </c>
      <c r="K1114" s="11" t="s">
        <v>4263</v>
      </c>
      <c r="L1114" s="11">
        <v>2</v>
      </c>
    </row>
    <row r="1115" spans="1:12">
      <c r="A1115" s="11" t="s">
        <v>1989</v>
      </c>
      <c r="D1115" s="11" t="s">
        <v>239</v>
      </c>
      <c r="E1115" s="19" t="s">
        <v>2218</v>
      </c>
      <c r="F1115" s="10">
        <v>42036</v>
      </c>
      <c r="G1115" s="10">
        <v>44593</v>
      </c>
      <c r="H1115" s="11">
        <v>8</v>
      </c>
      <c r="I1115" s="20" t="s">
        <v>238</v>
      </c>
      <c r="J1115" s="11" t="s">
        <v>240</v>
      </c>
      <c r="K1115" s="11" t="s">
        <v>4263</v>
      </c>
      <c r="L1115" s="11">
        <v>2</v>
      </c>
    </row>
    <row r="1116" spans="1:12">
      <c r="A1116" s="11" t="s">
        <v>1990</v>
      </c>
      <c r="D1116" s="11" t="s">
        <v>239</v>
      </c>
      <c r="E1116" s="19" t="s">
        <v>2219</v>
      </c>
      <c r="F1116" s="10">
        <v>42036</v>
      </c>
      <c r="G1116" s="10">
        <v>44593</v>
      </c>
      <c r="H1116" s="11">
        <v>8</v>
      </c>
      <c r="I1116" s="20" t="s">
        <v>238</v>
      </c>
      <c r="J1116" s="11" t="s">
        <v>240</v>
      </c>
      <c r="K1116" s="11" t="s">
        <v>4263</v>
      </c>
      <c r="L1116" s="11">
        <v>2</v>
      </c>
    </row>
    <row r="1117" spans="1:12">
      <c r="A1117" s="11" t="s">
        <v>1991</v>
      </c>
      <c r="D1117" s="11" t="s">
        <v>239</v>
      </c>
      <c r="E1117" s="19" t="s">
        <v>2220</v>
      </c>
      <c r="F1117" s="10">
        <v>42036</v>
      </c>
      <c r="G1117" s="10">
        <v>44593</v>
      </c>
      <c r="H1117" s="11">
        <v>8</v>
      </c>
      <c r="I1117" s="20" t="s">
        <v>238</v>
      </c>
      <c r="J1117" s="11" t="s">
        <v>240</v>
      </c>
      <c r="K1117" s="11" t="s">
        <v>4263</v>
      </c>
      <c r="L1117" s="11">
        <v>2</v>
      </c>
    </row>
    <row r="1118" spans="1:12">
      <c r="A1118" s="11" t="s">
        <v>1992</v>
      </c>
      <c r="D1118" s="11" t="s">
        <v>239</v>
      </c>
      <c r="E1118" s="19" t="s">
        <v>2221</v>
      </c>
      <c r="F1118" s="10">
        <v>42036</v>
      </c>
      <c r="G1118" s="10">
        <v>44593</v>
      </c>
      <c r="H1118" s="11">
        <v>8</v>
      </c>
      <c r="I1118" s="20" t="s">
        <v>238</v>
      </c>
      <c r="J1118" s="11" t="s">
        <v>240</v>
      </c>
      <c r="K1118" s="11" t="s">
        <v>4263</v>
      </c>
      <c r="L1118" s="11">
        <v>2</v>
      </c>
    </row>
    <row r="1119" spans="1:12">
      <c r="A1119" s="11" t="s">
        <v>1993</v>
      </c>
      <c r="D1119" s="11" t="s">
        <v>239</v>
      </c>
      <c r="E1119" s="19" t="s">
        <v>2222</v>
      </c>
      <c r="F1119" s="10">
        <v>42036</v>
      </c>
      <c r="G1119" s="10">
        <v>44593</v>
      </c>
      <c r="H1119" s="11">
        <v>8</v>
      </c>
      <c r="I1119" s="20" t="s">
        <v>238</v>
      </c>
      <c r="J1119" s="11" t="s">
        <v>240</v>
      </c>
      <c r="K1119" s="11" t="s">
        <v>4263</v>
      </c>
      <c r="L1119" s="11">
        <v>2</v>
      </c>
    </row>
    <row r="1120" spans="1:12">
      <c r="A1120" s="11" t="s">
        <v>1994</v>
      </c>
      <c r="D1120" s="11" t="s">
        <v>239</v>
      </c>
      <c r="E1120" s="19" t="s">
        <v>2223</v>
      </c>
      <c r="F1120" s="10">
        <v>42036</v>
      </c>
      <c r="G1120" s="10">
        <v>44593</v>
      </c>
      <c r="H1120" s="11">
        <v>8</v>
      </c>
      <c r="I1120" s="20" t="s">
        <v>238</v>
      </c>
      <c r="J1120" s="11" t="s">
        <v>240</v>
      </c>
      <c r="K1120" s="11" t="s">
        <v>4263</v>
      </c>
      <c r="L1120" s="11">
        <v>2</v>
      </c>
    </row>
    <row r="1121" spans="1:12">
      <c r="A1121" s="11" t="s">
        <v>1995</v>
      </c>
      <c r="D1121" s="11" t="s">
        <v>239</v>
      </c>
      <c r="E1121" s="19" t="s">
        <v>2224</v>
      </c>
      <c r="F1121" s="10">
        <v>42036</v>
      </c>
      <c r="G1121" s="10">
        <v>44593</v>
      </c>
      <c r="H1121" s="11">
        <v>8</v>
      </c>
      <c r="I1121" s="20" t="s">
        <v>238</v>
      </c>
      <c r="J1121" s="11" t="s">
        <v>240</v>
      </c>
      <c r="K1121" s="11" t="s">
        <v>4263</v>
      </c>
      <c r="L1121" s="11">
        <v>2</v>
      </c>
    </row>
    <row r="1122" spans="1:12">
      <c r="A1122" s="11" t="s">
        <v>1936</v>
      </c>
      <c r="D1122" s="11" t="s">
        <v>239</v>
      </c>
      <c r="E1122" s="19" t="s">
        <v>2225</v>
      </c>
      <c r="F1122" s="10">
        <v>42036</v>
      </c>
      <c r="G1122" s="10">
        <v>44593</v>
      </c>
      <c r="H1122" s="11">
        <v>8</v>
      </c>
      <c r="I1122" s="20" t="s">
        <v>238</v>
      </c>
      <c r="J1122" s="11" t="s">
        <v>240</v>
      </c>
      <c r="K1122" s="11" t="s">
        <v>4263</v>
      </c>
      <c r="L1122" s="11">
        <v>2</v>
      </c>
    </row>
    <row r="1123" spans="1:12">
      <c r="A1123" s="11" t="s">
        <v>1937</v>
      </c>
      <c r="D1123" s="11" t="s">
        <v>239</v>
      </c>
      <c r="E1123" s="19" t="s">
        <v>2226</v>
      </c>
      <c r="F1123" s="10">
        <v>42036</v>
      </c>
      <c r="G1123" s="10">
        <v>44593</v>
      </c>
      <c r="H1123" s="11">
        <v>8</v>
      </c>
      <c r="I1123" s="20" t="s">
        <v>238</v>
      </c>
      <c r="J1123" s="11" t="s">
        <v>240</v>
      </c>
      <c r="K1123" s="11" t="s">
        <v>4263</v>
      </c>
      <c r="L1123" s="11">
        <v>2</v>
      </c>
    </row>
    <row r="1124" spans="1:12">
      <c r="A1124" s="11" t="s">
        <v>1938</v>
      </c>
      <c r="D1124" s="11" t="s">
        <v>239</v>
      </c>
      <c r="E1124" s="19" t="s">
        <v>2227</v>
      </c>
      <c r="F1124" s="10">
        <v>42036</v>
      </c>
      <c r="G1124" s="10">
        <v>44593</v>
      </c>
      <c r="H1124" s="11">
        <v>8</v>
      </c>
      <c r="I1124" s="20" t="s">
        <v>238</v>
      </c>
      <c r="J1124" s="11" t="s">
        <v>240</v>
      </c>
      <c r="K1124" s="11" t="s">
        <v>4263</v>
      </c>
      <c r="L1124" s="11">
        <v>2</v>
      </c>
    </row>
    <row r="1125" spans="1:12">
      <c r="A1125" s="11" t="s">
        <v>1939</v>
      </c>
      <c r="D1125" s="11" t="s">
        <v>239</v>
      </c>
      <c r="E1125" s="19" t="s">
        <v>2228</v>
      </c>
      <c r="F1125" s="10">
        <v>42036</v>
      </c>
      <c r="G1125" s="10">
        <v>44593</v>
      </c>
      <c r="H1125" s="11">
        <v>8</v>
      </c>
      <c r="I1125" s="20" t="s">
        <v>238</v>
      </c>
      <c r="J1125" s="11" t="s">
        <v>240</v>
      </c>
      <c r="K1125" s="11" t="s">
        <v>4263</v>
      </c>
      <c r="L1125" s="11">
        <v>2</v>
      </c>
    </row>
    <row r="1126" spans="1:12">
      <c r="A1126" s="11" t="s">
        <v>1940</v>
      </c>
      <c r="D1126" s="11" t="s">
        <v>239</v>
      </c>
      <c r="E1126" s="19" t="s">
        <v>2229</v>
      </c>
      <c r="F1126" s="10">
        <v>42036</v>
      </c>
      <c r="G1126" s="10">
        <v>44593</v>
      </c>
      <c r="H1126" s="11">
        <v>8</v>
      </c>
      <c r="I1126" s="20" t="s">
        <v>238</v>
      </c>
      <c r="J1126" s="11" t="s">
        <v>240</v>
      </c>
      <c r="K1126" s="11" t="s">
        <v>4263</v>
      </c>
      <c r="L1126" s="11">
        <v>2</v>
      </c>
    </row>
    <row r="1127" spans="1:12">
      <c r="A1127" s="11" t="s">
        <v>1941</v>
      </c>
      <c r="D1127" s="11" t="s">
        <v>239</v>
      </c>
      <c r="E1127" s="19" t="s">
        <v>2230</v>
      </c>
      <c r="F1127" s="10">
        <v>42036</v>
      </c>
      <c r="G1127" s="10">
        <v>44593</v>
      </c>
      <c r="H1127" s="11">
        <v>8</v>
      </c>
      <c r="I1127" s="20" t="s">
        <v>238</v>
      </c>
      <c r="J1127" s="11" t="s">
        <v>240</v>
      </c>
      <c r="K1127" s="11" t="s">
        <v>4263</v>
      </c>
      <c r="L1127" s="11">
        <v>2</v>
      </c>
    </row>
    <row r="1128" spans="1:12">
      <c r="A1128" s="11" t="s">
        <v>1942</v>
      </c>
      <c r="D1128" s="11" t="s">
        <v>239</v>
      </c>
      <c r="E1128" s="19" t="s">
        <v>2231</v>
      </c>
      <c r="F1128" s="10">
        <v>42036</v>
      </c>
      <c r="G1128" s="10">
        <v>44593</v>
      </c>
      <c r="H1128" s="11">
        <v>8</v>
      </c>
      <c r="I1128" s="20" t="s">
        <v>238</v>
      </c>
      <c r="J1128" s="11" t="s">
        <v>240</v>
      </c>
      <c r="K1128" s="11" t="s">
        <v>4263</v>
      </c>
      <c r="L1128" s="11">
        <v>2</v>
      </c>
    </row>
    <row r="1129" spans="1:12">
      <c r="A1129" s="11" t="s">
        <v>1943</v>
      </c>
      <c r="D1129" s="11" t="s">
        <v>239</v>
      </c>
      <c r="E1129" s="19" t="s">
        <v>2232</v>
      </c>
      <c r="F1129" s="10">
        <v>42036</v>
      </c>
      <c r="G1129" s="10">
        <v>44593</v>
      </c>
      <c r="H1129" s="11">
        <v>8</v>
      </c>
      <c r="I1129" s="20" t="s">
        <v>238</v>
      </c>
      <c r="J1129" s="11" t="s">
        <v>240</v>
      </c>
      <c r="K1129" s="11" t="s">
        <v>4263</v>
      </c>
      <c r="L1129" s="11">
        <v>2</v>
      </c>
    </row>
    <row r="1130" spans="1:12">
      <c r="A1130" s="11" t="s">
        <v>1944</v>
      </c>
      <c r="D1130" s="11" t="s">
        <v>239</v>
      </c>
      <c r="E1130" s="19" t="s">
        <v>2233</v>
      </c>
      <c r="F1130" s="10">
        <v>42036</v>
      </c>
      <c r="G1130" s="10">
        <v>44593</v>
      </c>
      <c r="H1130" s="11">
        <v>8</v>
      </c>
      <c r="I1130" s="20" t="s">
        <v>238</v>
      </c>
      <c r="J1130" s="11" t="s">
        <v>240</v>
      </c>
      <c r="K1130" s="11" t="s">
        <v>4263</v>
      </c>
      <c r="L1130" s="11">
        <v>2</v>
      </c>
    </row>
    <row r="1131" spans="1:12">
      <c r="A1131" s="11" t="s">
        <v>1996</v>
      </c>
      <c r="D1131" s="11" t="s">
        <v>239</v>
      </c>
      <c r="E1131" s="19" t="s">
        <v>2234</v>
      </c>
      <c r="F1131" s="10">
        <v>42036</v>
      </c>
      <c r="G1131" s="10">
        <v>44593</v>
      </c>
      <c r="H1131" s="11">
        <v>8</v>
      </c>
      <c r="I1131" s="20" t="s">
        <v>238</v>
      </c>
      <c r="J1131" s="11" t="s">
        <v>240</v>
      </c>
      <c r="K1131" s="11" t="s">
        <v>4263</v>
      </c>
      <c r="L1131" s="11">
        <v>2</v>
      </c>
    </row>
    <row r="1132" spans="1:12">
      <c r="A1132" s="11" t="s">
        <v>1997</v>
      </c>
      <c r="D1132" s="11" t="s">
        <v>239</v>
      </c>
      <c r="E1132" s="19" t="s">
        <v>2235</v>
      </c>
      <c r="F1132" s="10">
        <v>42036</v>
      </c>
      <c r="G1132" s="10">
        <v>44593</v>
      </c>
      <c r="H1132" s="11">
        <v>8</v>
      </c>
      <c r="I1132" s="20" t="s">
        <v>238</v>
      </c>
      <c r="J1132" s="11" t="s">
        <v>240</v>
      </c>
      <c r="K1132" s="11" t="s">
        <v>4263</v>
      </c>
      <c r="L1132" s="11">
        <v>2</v>
      </c>
    </row>
    <row r="1133" spans="1:12">
      <c r="A1133" s="11" t="s">
        <v>1998</v>
      </c>
      <c r="D1133" s="11" t="s">
        <v>239</v>
      </c>
      <c r="E1133" s="19" t="s">
        <v>2236</v>
      </c>
      <c r="F1133" s="10">
        <v>42036</v>
      </c>
      <c r="G1133" s="10">
        <v>44593</v>
      </c>
      <c r="H1133" s="11">
        <v>8</v>
      </c>
      <c r="I1133" s="20" t="s">
        <v>238</v>
      </c>
      <c r="J1133" s="11" t="s">
        <v>240</v>
      </c>
      <c r="K1133" s="11" t="s">
        <v>4263</v>
      </c>
      <c r="L1133" s="11">
        <v>2</v>
      </c>
    </row>
    <row r="1134" spans="1:12">
      <c r="A1134" s="11" t="s">
        <v>1948</v>
      </c>
      <c r="D1134" s="11" t="s">
        <v>239</v>
      </c>
      <c r="E1134" s="19" t="s">
        <v>2237</v>
      </c>
      <c r="F1134" s="10">
        <v>42036</v>
      </c>
      <c r="G1134" s="10">
        <v>44593</v>
      </c>
      <c r="H1134" s="11">
        <v>8</v>
      </c>
      <c r="I1134" s="20" t="s">
        <v>238</v>
      </c>
      <c r="J1134" s="11" t="s">
        <v>240</v>
      </c>
      <c r="K1134" s="11" t="s">
        <v>4263</v>
      </c>
      <c r="L1134" s="11">
        <v>2</v>
      </c>
    </row>
    <row r="1135" spans="1:12">
      <c r="A1135" s="11" t="s">
        <v>1949</v>
      </c>
      <c r="D1135" s="11" t="s">
        <v>239</v>
      </c>
      <c r="E1135" s="19" t="s">
        <v>2238</v>
      </c>
      <c r="F1135" s="10">
        <v>42036</v>
      </c>
      <c r="G1135" s="10">
        <v>44593</v>
      </c>
      <c r="H1135" s="11">
        <v>8</v>
      </c>
      <c r="I1135" s="20" t="s">
        <v>238</v>
      </c>
      <c r="J1135" s="11" t="s">
        <v>240</v>
      </c>
      <c r="K1135" s="11" t="s">
        <v>4263</v>
      </c>
      <c r="L1135" s="11">
        <v>2</v>
      </c>
    </row>
    <row r="1136" spans="1:12">
      <c r="A1136" s="11" t="s">
        <v>1950</v>
      </c>
      <c r="D1136" s="11" t="s">
        <v>239</v>
      </c>
      <c r="E1136" s="19" t="s">
        <v>2239</v>
      </c>
      <c r="F1136" s="10">
        <v>42036</v>
      </c>
      <c r="G1136" s="10">
        <v>44593</v>
      </c>
      <c r="H1136" s="11">
        <v>8</v>
      </c>
      <c r="I1136" s="20" t="s">
        <v>238</v>
      </c>
      <c r="J1136" s="11" t="s">
        <v>240</v>
      </c>
      <c r="K1136" s="11" t="s">
        <v>4263</v>
      </c>
      <c r="L1136" s="11">
        <v>2</v>
      </c>
    </row>
    <row r="1137" spans="1:12">
      <c r="A1137" s="11" t="s">
        <v>1951</v>
      </c>
      <c r="D1137" s="11" t="s">
        <v>239</v>
      </c>
      <c r="E1137" s="19" t="s">
        <v>2240</v>
      </c>
      <c r="F1137" s="10">
        <v>42036</v>
      </c>
      <c r="G1137" s="10">
        <v>44593</v>
      </c>
      <c r="H1137" s="11">
        <v>8</v>
      </c>
      <c r="I1137" s="20" t="s">
        <v>238</v>
      </c>
      <c r="J1137" s="11" t="s">
        <v>240</v>
      </c>
      <c r="K1137" s="11" t="s">
        <v>4263</v>
      </c>
      <c r="L1137" s="11">
        <v>2</v>
      </c>
    </row>
    <row r="1138" spans="1:12">
      <c r="A1138" s="11" t="s">
        <v>1952</v>
      </c>
      <c r="D1138" s="11" t="s">
        <v>239</v>
      </c>
      <c r="E1138" s="19" t="s">
        <v>2241</v>
      </c>
      <c r="F1138" s="10">
        <v>42036</v>
      </c>
      <c r="G1138" s="10">
        <v>44593</v>
      </c>
      <c r="H1138" s="11">
        <v>8</v>
      </c>
      <c r="I1138" s="20" t="s">
        <v>238</v>
      </c>
      <c r="J1138" s="11" t="s">
        <v>240</v>
      </c>
      <c r="K1138" s="11" t="s">
        <v>4263</v>
      </c>
      <c r="L1138" s="11">
        <v>2</v>
      </c>
    </row>
    <row r="1139" spans="1:12">
      <c r="A1139" s="11" t="s">
        <v>1953</v>
      </c>
      <c r="D1139" s="11" t="s">
        <v>239</v>
      </c>
      <c r="E1139" s="19" t="s">
        <v>2242</v>
      </c>
      <c r="F1139" s="10">
        <v>42036</v>
      </c>
      <c r="G1139" s="10">
        <v>44593</v>
      </c>
      <c r="H1139" s="11">
        <v>8</v>
      </c>
      <c r="I1139" s="20" t="s">
        <v>238</v>
      </c>
      <c r="J1139" s="11" t="s">
        <v>240</v>
      </c>
      <c r="K1139" s="11" t="s">
        <v>4263</v>
      </c>
      <c r="L1139" s="11">
        <v>2</v>
      </c>
    </row>
    <row r="1140" spans="1:12">
      <c r="A1140" s="11" t="s">
        <v>1954</v>
      </c>
      <c r="D1140" s="11" t="s">
        <v>239</v>
      </c>
      <c r="E1140" s="19" t="s">
        <v>2243</v>
      </c>
      <c r="F1140" s="10">
        <v>42036</v>
      </c>
      <c r="G1140" s="10">
        <v>44593</v>
      </c>
      <c r="H1140" s="11">
        <v>8</v>
      </c>
      <c r="I1140" s="20" t="s">
        <v>238</v>
      </c>
      <c r="J1140" s="11" t="s">
        <v>240</v>
      </c>
      <c r="K1140" s="11" t="s">
        <v>4263</v>
      </c>
      <c r="L1140" s="11">
        <v>2</v>
      </c>
    </row>
    <row r="1141" spans="1:12">
      <c r="A1141" s="11" t="s">
        <v>1955</v>
      </c>
      <c r="D1141" s="11" t="s">
        <v>239</v>
      </c>
      <c r="E1141" s="19" t="s">
        <v>2244</v>
      </c>
      <c r="F1141" s="10">
        <v>42036</v>
      </c>
      <c r="G1141" s="10">
        <v>44593</v>
      </c>
      <c r="H1141" s="11">
        <v>8</v>
      </c>
      <c r="I1141" s="20" t="s">
        <v>238</v>
      </c>
      <c r="J1141" s="11" t="s">
        <v>240</v>
      </c>
      <c r="K1141" s="11" t="s">
        <v>4263</v>
      </c>
      <c r="L1141" s="11">
        <v>2</v>
      </c>
    </row>
    <row r="1142" spans="1:12">
      <c r="A1142" s="11" t="s">
        <v>1956</v>
      </c>
      <c r="D1142" s="11" t="s">
        <v>239</v>
      </c>
      <c r="E1142" s="19" t="s">
        <v>2245</v>
      </c>
      <c r="F1142" s="10">
        <v>42036</v>
      </c>
      <c r="G1142" s="10">
        <v>44593</v>
      </c>
      <c r="H1142" s="11">
        <v>8</v>
      </c>
      <c r="I1142" s="20" t="s">
        <v>238</v>
      </c>
      <c r="J1142" s="11" t="s">
        <v>240</v>
      </c>
      <c r="K1142" s="11" t="s">
        <v>4263</v>
      </c>
      <c r="L1142" s="11">
        <v>2</v>
      </c>
    </row>
    <row r="1143" spans="1:12">
      <c r="A1143" s="11" t="s">
        <v>1957</v>
      </c>
      <c r="D1143" s="11" t="s">
        <v>239</v>
      </c>
      <c r="E1143" s="19" t="s">
        <v>2246</v>
      </c>
      <c r="F1143" s="10">
        <v>42036</v>
      </c>
      <c r="G1143" s="10">
        <v>44593</v>
      </c>
      <c r="H1143" s="11">
        <v>8</v>
      </c>
      <c r="I1143" s="20" t="s">
        <v>238</v>
      </c>
      <c r="J1143" s="11" t="s">
        <v>240</v>
      </c>
      <c r="K1143" s="11" t="s">
        <v>4263</v>
      </c>
      <c r="L1143" s="11">
        <v>2</v>
      </c>
    </row>
    <row r="1144" spans="1:12">
      <c r="A1144" s="11" t="s">
        <v>1958</v>
      </c>
      <c r="D1144" s="11" t="s">
        <v>239</v>
      </c>
      <c r="E1144" s="19" t="s">
        <v>2247</v>
      </c>
      <c r="F1144" s="10">
        <v>42036</v>
      </c>
      <c r="G1144" s="10">
        <v>44593</v>
      </c>
      <c r="H1144" s="11">
        <v>8</v>
      </c>
      <c r="I1144" s="20" t="s">
        <v>238</v>
      </c>
      <c r="J1144" s="11" t="s">
        <v>240</v>
      </c>
      <c r="K1144" s="11" t="s">
        <v>4263</v>
      </c>
      <c r="L1144" s="11">
        <v>2</v>
      </c>
    </row>
    <row r="1145" spans="1:12">
      <c r="A1145" s="11" t="s">
        <v>1959</v>
      </c>
      <c r="D1145" s="11" t="s">
        <v>239</v>
      </c>
      <c r="E1145" s="19" t="s">
        <v>2248</v>
      </c>
      <c r="F1145" s="10">
        <v>42036</v>
      </c>
      <c r="G1145" s="10">
        <v>44593</v>
      </c>
      <c r="H1145" s="11">
        <v>8</v>
      </c>
      <c r="I1145" s="20" t="s">
        <v>238</v>
      </c>
      <c r="J1145" s="11" t="s">
        <v>240</v>
      </c>
      <c r="K1145" s="11" t="s">
        <v>4263</v>
      </c>
      <c r="L1145" s="11">
        <v>2</v>
      </c>
    </row>
    <row r="1146" spans="1:12">
      <c r="A1146" s="11" t="s">
        <v>1999</v>
      </c>
      <c r="D1146" s="11" t="s">
        <v>239</v>
      </c>
      <c r="E1146" s="19" t="s">
        <v>2249</v>
      </c>
      <c r="F1146" s="10">
        <v>42036</v>
      </c>
      <c r="G1146" s="10">
        <v>44593</v>
      </c>
      <c r="H1146" s="11">
        <v>8</v>
      </c>
      <c r="I1146" s="20" t="s">
        <v>238</v>
      </c>
      <c r="J1146" s="11" t="s">
        <v>240</v>
      </c>
      <c r="K1146" s="11" t="s">
        <v>4263</v>
      </c>
      <c r="L1146" s="11">
        <v>2</v>
      </c>
    </row>
    <row r="1147" spans="1:12">
      <c r="A1147" s="11" t="s">
        <v>2000</v>
      </c>
      <c r="D1147" s="11" t="s">
        <v>239</v>
      </c>
      <c r="E1147" s="19" t="s">
        <v>2250</v>
      </c>
      <c r="F1147" s="10">
        <v>42036</v>
      </c>
      <c r="G1147" s="10">
        <v>44593</v>
      </c>
      <c r="H1147" s="11">
        <v>8</v>
      </c>
      <c r="I1147" s="20" t="s">
        <v>238</v>
      </c>
      <c r="J1147" s="11" t="s">
        <v>240</v>
      </c>
      <c r="K1147" s="11" t="s">
        <v>4263</v>
      </c>
      <c r="L1147" s="11">
        <v>2</v>
      </c>
    </row>
    <row r="1148" spans="1:12">
      <c r="A1148" s="11" t="s">
        <v>2001</v>
      </c>
      <c r="D1148" s="11" t="s">
        <v>239</v>
      </c>
      <c r="E1148" s="19" t="s">
        <v>2251</v>
      </c>
      <c r="F1148" s="10">
        <v>42036</v>
      </c>
      <c r="G1148" s="10">
        <v>44593</v>
      </c>
      <c r="H1148" s="11">
        <v>8</v>
      </c>
      <c r="I1148" s="20" t="s">
        <v>238</v>
      </c>
      <c r="J1148" s="11" t="s">
        <v>240</v>
      </c>
      <c r="K1148" s="11" t="s">
        <v>4263</v>
      </c>
      <c r="L1148" s="11">
        <v>2</v>
      </c>
    </row>
    <row r="1149" spans="1:12">
      <c r="A1149" s="11" t="s">
        <v>2002</v>
      </c>
      <c r="D1149" s="11" t="s">
        <v>239</v>
      </c>
      <c r="E1149" s="19" t="s">
        <v>2252</v>
      </c>
      <c r="F1149" s="10">
        <v>42036</v>
      </c>
      <c r="G1149" s="10">
        <v>44593</v>
      </c>
      <c r="H1149" s="11">
        <v>8</v>
      </c>
      <c r="I1149" s="20" t="s">
        <v>238</v>
      </c>
      <c r="J1149" s="11" t="s">
        <v>240</v>
      </c>
      <c r="K1149" s="11" t="s">
        <v>4263</v>
      </c>
      <c r="L1149" s="11">
        <v>2</v>
      </c>
    </row>
    <row r="1150" spans="1:12">
      <c r="A1150" s="11" t="s">
        <v>2003</v>
      </c>
      <c r="D1150" s="11" t="s">
        <v>239</v>
      </c>
      <c r="E1150" s="19" t="s">
        <v>2253</v>
      </c>
      <c r="F1150" s="10">
        <v>42036</v>
      </c>
      <c r="G1150" s="10">
        <v>44593</v>
      </c>
      <c r="H1150" s="11">
        <v>8</v>
      </c>
      <c r="I1150" s="20" t="s">
        <v>238</v>
      </c>
      <c r="J1150" s="11" t="s">
        <v>240</v>
      </c>
      <c r="K1150" s="11" t="s">
        <v>4263</v>
      </c>
      <c r="L1150" s="11">
        <v>2</v>
      </c>
    </row>
    <row r="1151" spans="1:12">
      <c r="A1151" s="11" t="s">
        <v>2004</v>
      </c>
      <c r="D1151" s="11" t="s">
        <v>239</v>
      </c>
      <c r="E1151" s="19" t="s">
        <v>2254</v>
      </c>
      <c r="F1151" s="10">
        <v>42036</v>
      </c>
      <c r="G1151" s="10">
        <v>44593</v>
      </c>
      <c r="H1151" s="11">
        <v>8</v>
      </c>
      <c r="I1151" s="20" t="s">
        <v>238</v>
      </c>
      <c r="J1151" s="11" t="s">
        <v>240</v>
      </c>
      <c r="K1151" s="11" t="s">
        <v>4263</v>
      </c>
      <c r="L1151" s="11">
        <v>2</v>
      </c>
    </row>
    <row r="1152" spans="1:12">
      <c r="A1152" s="11" t="s">
        <v>2005</v>
      </c>
      <c r="D1152" s="11" t="s">
        <v>239</v>
      </c>
      <c r="E1152" s="19" t="s">
        <v>2255</v>
      </c>
      <c r="F1152" s="10">
        <v>42036</v>
      </c>
      <c r="G1152" s="10">
        <v>44593</v>
      </c>
      <c r="H1152" s="11">
        <v>8</v>
      </c>
      <c r="I1152" s="20" t="s">
        <v>238</v>
      </c>
      <c r="J1152" s="11" t="s">
        <v>240</v>
      </c>
      <c r="K1152" s="11" t="s">
        <v>4263</v>
      </c>
      <c r="L1152" s="11">
        <v>2</v>
      </c>
    </row>
    <row r="1153" spans="1:12">
      <c r="A1153" s="11" t="s">
        <v>2006</v>
      </c>
      <c r="D1153" s="11" t="s">
        <v>239</v>
      </c>
      <c r="E1153" s="19" t="s">
        <v>2256</v>
      </c>
      <c r="F1153" s="10">
        <v>42036</v>
      </c>
      <c r="G1153" s="10">
        <v>44593</v>
      </c>
      <c r="H1153" s="11">
        <v>8</v>
      </c>
      <c r="I1153" s="20" t="s">
        <v>238</v>
      </c>
      <c r="J1153" s="11" t="s">
        <v>240</v>
      </c>
      <c r="K1153" s="11" t="s">
        <v>4263</v>
      </c>
      <c r="L1153" s="11">
        <v>2</v>
      </c>
    </row>
    <row r="1154" spans="1:12">
      <c r="A1154" s="11" t="s">
        <v>2007</v>
      </c>
      <c r="D1154" s="11" t="s">
        <v>239</v>
      </c>
      <c r="E1154" s="19" t="s">
        <v>2257</v>
      </c>
      <c r="F1154" s="10">
        <v>42036</v>
      </c>
      <c r="G1154" s="10">
        <v>44593</v>
      </c>
      <c r="H1154" s="11">
        <v>8</v>
      </c>
      <c r="I1154" s="20" t="s">
        <v>238</v>
      </c>
      <c r="J1154" s="11" t="s">
        <v>240</v>
      </c>
      <c r="K1154" s="11" t="s">
        <v>4263</v>
      </c>
      <c r="L1154" s="11">
        <v>2</v>
      </c>
    </row>
    <row r="1155" spans="1:12">
      <c r="A1155" s="11" t="s">
        <v>2008</v>
      </c>
      <c r="D1155" s="11" t="s">
        <v>239</v>
      </c>
      <c r="E1155" s="19" t="s">
        <v>2258</v>
      </c>
      <c r="F1155" s="10">
        <v>42036</v>
      </c>
      <c r="G1155" s="10">
        <v>44593</v>
      </c>
      <c r="H1155" s="11">
        <v>8</v>
      </c>
      <c r="I1155" s="20" t="s">
        <v>238</v>
      </c>
      <c r="J1155" s="11" t="s">
        <v>240</v>
      </c>
      <c r="K1155" s="11" t="s">
        <v>4263</v>
      </c>
      <c r="L1155" s="11">
        <v>2</v>
      </c>
    </row>
    <row r="1156" spans="1:12">
      <c r="A1156" s="11" t="s">
        <v>2009</v>
      </c>
      <c r="D1156" s="11" t="s">
        <v>239</v>
      </c>
      <c r="E1156" s="19" t="s">
        <v>2259</v>
      </c>
      <c r="F1156" s="10">
        <v>42036</v>
      </c>
      <c r="G1156" s="10">
        <v>44593</v>
      </c>
      <c r="H1156" s="11">
        <v>8</v>
      </c>
      <c r="I1156" s="20" t="s">
        <v>238</v>
      </c>
      <c r="J1156" s="11" t="s">
        <v>240</v>
      </c>
      <c r="K1156" s="11" t="s">
        <v>4263</v>
      </c>
      <c r="L1156" s="11">
        <v>2</v>
      </c>
    </row>
    <row r="1157" spans="1:12">
      <c r="A1157" s="11" t="s">
        <v>2010</v>
      </c>
      <c r="D1157" s="11" t="s">
        <v>239</v>
      </c>
      <c r="E1157" s="19" t="s">
        <v>2260</v>
      </c>
      <c r="F1157" s="10">
        <v>42036</v>
      </c>
      <c r="G1157" s="10">
        <v>44593</v>
      </c>
      <c r="H1157" s="11">
        <v>8</v>
      </c>
      <c r="I1157" s="20" t="s">
        <v>238</v>
      </c>
      <c r="J1157" s="11" t="s">
        <v>240</v>
      </c>
      <c r="K1157" s="11" t="s">
        <v>4263</v>
      </c>
      <c r="L1157" s="11">
        <v>2</v>
      </c>
    </row>
    <row r="1158" spans="1:12">
      <c r="A1158" s="11" t="s">
        <v>2011</v>
      </c>
      <c r="D1158" s="11" t="s">
        <v>239</v>
      </c>
      <c r="E1158" s="19" t="s">
        <v>2261</v>
      </c>
      <c r="F1158" s="10">
        <v>42036</v>
      </c>
      <c r="G1158" s="10">
        <v>44593</v>
      </c>
      <c r="H1158" s="11">
        <v>8</v>
      </c>
      <c r="I1158" s="20" t="s">
        <v>238</v>
      </c>
      <c r="J1158" s="11" t="s">
        <v>240</v>
      </c>
      <c r="K1158" s="11" t="s">
        <v>4263</v>
      </c>
      <c r="L1158" s="11">
        <v>2</v>
      </c>
    </row>
    <row r="1159" spans="1:12">
      <c r="A1159" s="11" t="s">
        <v>2012</v>
      </c>
      <c r="D1159" s="11" t="s">
        <v>239</v>
      </c>
      <c r="E1159" s="19" t="s">
        <v>2262</v>
      </c>
      <c r="F1159" s="10">
        <v>42036</v>
      </c>
      <c r="G1159" s="10">
        <v>44593</v>
      </c>
      <c r="H1159" s="11">
        <v>8</v>
      </c>
      <c r="I1159" s="20" t="s">
        <v>238</v>
      </c>
      <c r="J1159" s="11" t="s">
        <v>240</v>
      </c>
      <c r="K1159" s="11" t="s">
        <v>4263</v>
      </c>
      <c r="L1159" s="11">
        <v>2</v>
      </c>
    </row>
    <row r="1160" spans="1:12">
      <c r="A1160" s="11" t="s">
        <v>2013</v>
      </c>
      <c r="D1160" s="11" t="s">
        <v>239</v>
      </c>
      <c r="E1160" s="19" t="s">
        <v>2263</v>
      </c>
      <c r="F1160" s="10">
        <v>42036</v>
      </c>
      <c r="G1160" s="10">
        <v>44593</v>
      </c>
      <c r="H1160" s="11">
        <v>8</v>
      </c>
      <c r="I1160" s="20" t="s">
        <v>238</v>
      </c>
      <c r="J1160" s="11" t="s">
        <v>240</v>
      </c>
      <c r="K1160" s="11" t="s">
        <v>4263</v>
      </c>
      <c r="L1160" s="11">
        <v>2</v>
      </c>
    </row>
    <row r="1161" spans="1:12">
      <c r="A1161" s="11" t="s">
        <v>2014</v>
      </c>
      <c r="D1161" s="11" t="s">
        <v>239</v>
      </c>
      <c r="E1161" s="19" t="s">
        <v>2264</v>
      </c>
      <c r="F1161" s="10">
        <v>42036</v>
      </c>
      <c r="G1161" s="10">
        <v>44593</v>
      </c>
      <c r="H1161" s="11">
        <v>8</v>
      </c>
      <c r="I1161" s="20" t="s">
        <v>238</v>
      </c>
      <c r="J1161" s="11" t="s">
        <v>240</v>
      </c>
      <c r="K1161" s="11" t="s">
        <v>4263</v>
      </c>
      <c r="L1161" s="11">
        <v>2</v>
      </c>
    </row>
    <row r="1162" spans="1:12">
      <c r="A1162" s="11" t="s">
        <v>2015</v>
      </c>
      <c r="D1162" s="11" t="s">
        <v>239</v>
      </c>
      <c r="E1162" s="19" t="s">
        <v>2265</v>
      </c>
      <c r="F1162" s="10">
        <v>42036</v>
      </c>
      <c r="G1162" s="10">
        <v>44593</v>
      </c>
      <c r="H1162" s="11">
        <v>8</v>
      </c>
      <c r="I1162" s="20" t="s">
        <v>238</v>
      </c>
      <c r="J1162" s="11" t="s">
        <v>240</v>
      </c>
      <c r="K1162" s="11" t="s">
        <v>4263</v>
      </c>
      <c r="L1162" s="11">
        <v>2</v>
      </c>
    </row>
    <row r="1163" spans="1:12">
      <c r="A1163" s="11" t="s">
        <v>2016</v>
      </c>
      <c r="D1163" s="11" t="s">
        <v>239</v>
      </c>
      <c r="E1163" s="19" t="s">
        <v>2266</v>
      </c>
      <c r="F1163" s="10">
        <v>42036</v>
      </c>
      <c r="G1163" s="10">
        <v>44593</v>
      </c>
      <c r="H1163" s="11">
        <v>8</v>
      </c>
      <c r="I1163" s="20" t="s">
        <v>238</v>
      </c>
      <c r="J1163" s="11" t="s">
        <v>240</v>
      </c>
      <c r="K1163" s="11" t="s">
        <v>4263</v>
      </c>
      <c r="L1163" s="11">
        <v>2</v>
      </c>
    </row>
    <row r="1164" spans="1:12">
      <c r="A1164" s="11" t="s">
        <v>2017</v>
      </c>
      <c r="D1164" s="11" t="s">
        <v>239</v>
      </c>
      <c r="E1164" s="19" t="s">
        <v>2267</v>
      </c>
      <c r="F1164" s="10">
        <v>42036</v>
      </c>
      <c r="G1164" s="10">
        <v>44593</v>
      </c>
      <c r="H1164" s="11">
        <v>8</v>
      </c>
      <c r="I1164" s="20" t="s">
        <v>238</v>
      </c>
      <c r="J1164" s="11" t="s">
        <v>240</v>
      </c>
      <c r="K1164" s="11" t="s">
        <v>4263</v>
      </c>
      <c r="L1164" s="11">
        <v>2</v>
      </c>
    </row>
    <row r="1165" spans="1:12">
      <c r="A1165" s="11" t="s">
        <v>2018</v>
      </c>
      <c r="D1165" s="11" t="s">
        <v>239</v>
      </c>
      <c r="E1165" s="19" t="s">
        <v>2268</v>
      </c>
      <c r="F1165" s="10">
        <v>42036</v>
      </c>
      <c r="G1165" s="10">
        <v>44593</v>
      </c>
      <c r="H1165" s="11">
        <v>8</v>
      </c>
      <c r="I1165" s="20" t="s">
        <v>238</v>
      </c>
      <c r="J1165" s="11" t="s">
        <v>240</v>
      </c>
      <c r="K1165" s="11" t="s">
        <v>4263</v>
      </c>
      <c r="L1165" s="11">
        <v>2</v>
      </c>
    </row>
    <row r="1166" spans="1:12">
      <c r="A1166" s="11" t="s">
        <v>2019</v>
      </c>
      <c r="D1166" s="11" t="s">
        <v>239</v>
      </c>
      <c r="E1166" s="19" t="s">
        <v>2269</v>
      </c>
      <c r="F1166" s="10">
        <v>42036</v>
      </c>
      <c r="G1166" s="10">
        <v>44593</v>
      </c>
      <c r="H1166" s="11">
        <v>8</v>
      </c>
      <c r="I1166" s="20" t="s">
        <v>238</v>
      </c>
      <c r="J1166" s="11" t="s">
        <v>240</v>
      </c>
      <c r="K1166" s="11" t="s">
        <v>4263</v>
      </c>
      <c r="L1166" s="11">
        <v>2</v>
      </c>
    </row>
    <row r="1167" spans="1:12">
      <c r="A1167" s="11" t="s">
        <v>2020</v>
      </c>
      <c r="D1167" s="11" t="s">
        <v>239</v>
      </c>
      <c r="E1167" s="19" t="s">
        <v>2270</v>
      </c>
      <c r="F1167" s="10">
        <v>42036</v>
      </c>
      <c r="G1167" s="10">
        <v>44593</v>
      </c>
      <c r="H1167" s="11">
        <v>8</v>
      </c>
      <c r="I1167" s="20" t="s">
        <v>238</v>
      </c>
      <c r="J1167" s="11" t="s">
        <v>240</v>
      </c>
      <c r="K1167" s="11" t="s">
        <v>4263</v>
      </c>
      <c r="L1167" s="11">
        <v>2</v>
      </c>
    </row>
    <row r="1168" spans="1:12">
      <c r="A1168" s="11" t="s">
        <v>2021</v>
      </c>
      <c r="D1168" s="11" t="s">
        <v>239</v>
      </c>
      <c r="E1168" s="19" t="s">
        <v>2271</v>
      </c>
      <c r="F1168" s="10">
        <v>42036</v>
      </c>
      <c r="G1168" s="10">
        <v>44593</v>
      </c>
      <c r="H1168" s="11">
        <v>8</v>
      </c>
      <c r="I1168" s="20" t="s">
        <v>238</v>
      </c>
      <c r="J1168" s="11" t="s">
        <v>240</v>
      </c>
      <c r="K1168" s="11" t="s">
        <v>4263</v>
      </c>
      <c r="L1168" s="11">
        <v>2</v>
      </c>
    </row>
    <row r="1169" spans="1:12">
      <c r="A1169" s="11" t="s">
        <v>2022</v>
      </c>
      <c r="D1169" s="11" t="s">
        <v>239</v>
      </c>
      <c r="E1169" s="19" t="s">
        <v>2272</v>
      </c>
      <c r="F1169" s="10">
        <v>42036</v>
      </c>
      <c r="G1169" s="10">
        <v>44593</v>
      </c>
      <c r="H1169" s="11">
        <v>8</v>
      </c>
      <c r="I1169" s="20" t="s">
        <v>238</v>
      </c>
      <c r="J1169" s="11" t="s">
        <v>240</v>
      </c>
      <c r="K1169" s="11" t="s">
        <v>4263</v>
      </c>
      <c r="L1169" s="11">
        <v>2</v>
      </c>
    </row>
    <row r="1170" spans="1:12">
      <c r="A1170" s="11" t="s">
        <v>2023</v>
      </c>
      <c r="D1170" s="11" t="s">
        <v>239</v>
      </c>
      <c r="E1170" s="19" t="s">
        <v>2273</v>
      </c>
      <c r="F1170" s="10">
        <v>42036</v>
      </c>
      <c r="G1170" s="10">
        <v>44593</v>
      </c>
      <c r="H1170" s="11">
        <v>8</v>
      </c>
      <c r="I1170" s="20" t="s">
        <v>238</v>
      </c>
      <c r="J1170" s="11" t="s">
        <v>240</v>
      </c>
      <c r="K1170" s="11" t="s">
        <v>4263</v>
      </c>
      <c r="L1170" s="11">
        <v>2</v>
      </c>
    </row>
    <row r="1171" spans="1:12">
      <c r="A1171" s="11" t="s">
        <v>2024</v>
      </c>
      <c r="D1171" s="11" t="s">
        <v>239</v>
      </c>
      <c r="E1171" s="19" t="s">
        <v>2274</v>
      </c>
      <c r="F1171" s="10">
        <v>42036</v>
      </c>
      <c r="G1171" s="10">
        <v>44593</v>
      </c>
      <c r="H1171" s="11">
        <v>8</v>
      </c>
      <c r="I1171" s="20" t="s">
        <v>238</v>
      </c>
      <c r="J1171" s="11" t="s">
        <v>240</v>
      </c>
      <c r="K1171" s="11" t="s">
        <v>4263</v>
      </c>
      <c r="L1171" s="11">
        <v>2</v>
      </c>
    </row>
    <row r="1172" spans="1:12">
      <c r="A1172" s="11" t="s">
        <v>2025</v>
      </c>
      <c r="D1172" s="11" t="s">
        <v>239</v>
      </c>
      <c r="E1172" s="19" t="s">
        <v>2275</v>
      </c>
      <c r="F1172" s="10">
        <v>42036</v>
      </c>
      <c r="G1172" s="10">
        <v>44593</v>
      </c>
      <c r="H1172" s="11">
        <v>8</v>
      </c>
      <c r="I1172" s="20" t="s">
        <v>238</v>
      </c>
      <c r="J1172" s="11" t="s">
        <v>240</v>
      </c>
      <c r="K1172" s="11" t="s">
        <v>4263</v>
      </c>
      <c r="L1172" s="11">
        <v>2</v>
      </c>
    </row>
    <row r="1173" spans="1:12">
      <c r="A1173" s="11" t="s">
        <v>2026</v>
      </c>
      <c r="D1173" s="11" t="s">
        <v>239</v>
      </c>
      <c r="E1173" s="19" t="s">
        <v>2276</v>
      </c>
      <c r="F1173" s="10">
        <v>42036</v>
      </c>
      <c r="G1173" s="10">
        <v>44593</v>
      </c>
      <c r="H1173" s="11">
        <v>8</v>
      </c>
      <c r="I1173" s="20" t="s">
        <v>238</v>
      </c>
      <c r="J1173" s="11" t="s">
        <v>240</v>
      </c>
      <c r="K1173" s="11" t="s">
        <v>4263</v>
      </c>
      <c r="L1173" s="11">
        <v>2</v>
      </c>
    </row>
    <row r="1174" spans="1:12">
      <c r="A1174" s="11" t="s">
        <v>2027</v>
      </c>
      <c r="D1174" s="11" t="s">
        <v>239</v>
      </c>
      <c r="E1174" s="19" t="s">
        <v>2277</v>
      </c>
      <c r="F1174" s="10">
        <v>42036</v>
      </c>
      <c r="G1174" s="10">
        <v>44593</v>
      </c>
      <c r="H1174" s="11">
        <v>8</v>
      </c>
      <c r="I1174" s="20" t="s">
        <v>238</v>
      </c>
      <c r="J1174" s="11" t="s">
        <v>240</v>
      </c>
      <c r="K1174" s="11" t="s">
        <v>4263</v>
      </c>
      <c r="L1174" s="11">
        <v>2</v>
      </c>
    </row>
    <row r="1175" spans="1:12">
      <c r="A1175" s="11" t="s">
        <v>2028</v>
      </c>
      <c r="D1175" s="11" t="s">
        <v>239</v>
      </c>
      <c r="E1175" s="19" t="s">
        <v>2278</v>
      </c>
      <c r="F1175" s="10">
        <v>42036</v>
      </c>
      <c r="G1175" s="10">
        <v>44593</v>
      </c>
      <c r="H1175" s="11">
        <v>8</v>
      </c>
      <c r="I1175" s="20" t="s">
        <v>238</v>
      </c>
      <c r="J1175" s="11" t="s">
        <v>240</v>
      </c>
      <c r="K1175" s="11" t="s">
        <v>4263</v>
      </c>
      <c r="L1175" s="11">
        <v>2</v>
      </c>
    </row>
    <row r="1176" spans="1:12">
      <c r="A1176" s="11" t="s">
        <v>2029</v>
      </c>
      <c r="D1176" s="11" t="s">
        <v>239</v>
      </c>
      <c r="E1176" s="19" t="s">
        <v>2279</v>
      </c>
      <c r="F1176" s="10">
        <v>42036</v>
      </c>
      <c r="G1176" s="10">
        <v>44593</v>
      </c>
      <c r="H1176" s="11">
        <v>8</v>
      </c>
      <c r="I1176" s="20" t="s">
        <v>238</v>
      </c>
      <c r="J1176" s="11" t="s">
        <v>240</v>
      </c>
      <c r="K1176" s="11" t="s">
        <v>4263</v>
      </c>
      <c r="L1176" s="11">
        <v>2</v>
      </c>
    </row>
    <row r="1177" spans="1:12">
      <c r="A1177" s="11" t="s">
        <v>2030</v>
      </c>
      <c r="D1177" s="11" t="s">
        <v>239</v>
      </c>
      <c r="E1177" s="19" t="s">
        <v>2280</v>
      </c>
      <c r="F1177" s="10">
        <v>42036</v>
      </c>
      <c r="G1177" s="10">
        <v>44593</v>
      </c>
      <c r="H1177" s="11">
        <v>8</v>
      </c>
      <c r="I1177" s="20" t="s">
        <v>238</v>
      </c>
      <c r="J1177" s="11" t="s">
        <v>240</v>
      </c>
      <c r="K1177" s="11" t="s">
        <v>4263</v>
      </c>
      <c r="L1177" s="11">
        <v>2</v>
      </c>
    </row>
    <row r="1178" spans="1:12">
      <c r="A1178" s="11" t="s">
        <v>2031</v>
      </c>
      <c r="D1178" s="11" t="s">
        <v>239</v>
      </c>
      <c r="E1178" s="19" t="s">
        <v>2281</v>
      </c>
      <c r="F1178" s="10">
        <v>42036</v>
      </c>
      <c r="G1178" s="10">
        <v>44593</v>
      </c>
      <c r="H1178" s="11">
        <v>8</v>
      </c>
      <c r="I1178" s="20" t="s">
        <v>238</v>
      </c>
      <c r="J1178" s="11" t="s">
        <v>240</v>
      </c>
      <c r="K1178" s="11" t="s">
        <v>4263</v>
      </c>
      <c r="L1178" s="11">
        <v>2</v>
      </c>
    </row>
    <row r="1179" spans="1:12">
      <c r="A1179" s="11" t="s">
        <v>2032</v>
      </c>
      <c r="D1179" s="11" t="s">
        <v>239</v>
      </c>
      <c r="E1179" s="19" t="s">
        <v>2282</v>
      </c>
      <c r="F1179" s="10">
        <v>42036</v>
      </c>
      <c r="G1179" s="10">
        <v>44593</v>
      </c>
      <c r="H1179" s="11">
        <v>8</v>
      </c>
      <c r="I1179" s="20" t="s">
        <v>238</v>
      </c>
      <c r="J1179" s="11" t="s">
        <v>240</v>
      </c>
      <c r="K1179" s="11" t="s">
        <v>4263</v>
      </c>
      <c r="L1179" s="11">
        <v>2</v>
      </c>
    </row>
    <row r="1180" spans="1:12">
      <c r="A1180" s="11" t="s">
        <v>2033</v>
      </c>
      <c r="D1180" s="11" t="s">
        <v>239</v>
      </c>
      <c r="E1180" s="19" t="s">
        <v>2283</v>
      </c>
      <c r="F1180" s="10">
        <v>42036</v>
      </c>
      <c r="G1180" s="10">
        <v>44593</v>
      </c>
      <c r="H1180" s="11">
        <v>8</v>
      </c>
      <c r="I1180" s="20" t="s">
        <v>238</v>
      </c>
      <c r="J1180" s="11" t="s">
        <v>240</v>
      </c>
      <c r="K1180" s="11" t="s">
        <v>4263</v>
      </c>
      <c r="L1180" s="11">
        <v>2</v>
      </c>
    </row>
    <row r="1181" spans="1:12">
      <c r="A1181" s="11" t="s">
        <v>2034</v>
      </c>
      <c r="D1181" s="11" t="s">
        <v>239</v>
      </c>
      <c r="E1181" s="19" t="s">
        <v>2284</v>
      </c>
      <c r="F1181" s="10">
        <v>42036</v>
      </c>
      <c r="G1181" s="10">
        <v>44593</v>
      </c>
      <c r="H1181" s="11">
        <v>8</v>
      </c>
      <c r="I1181" s="20" t="s">
        <v>238</v>
      </c>
      <c r="J1181" s="11" t="s">
        <v>240</v>
      </c>
      <c r="K1181" s="11" t="s">
        <v>4263</v>
      </c>
      <c r="L1181" s="11">
        <v>2</v>
      </c>
    </row>
    <row r="1182" spans="1:12">
      <c r="A1182" s="11" t="s">
        <v>2035</v>
      </c>
      <c r="D1182" s="11" t="s">
        <v>239</v>
      </c>
      <c r="E1182" s="19" t="s">
        <v>2285</v>
      </c>
      <c r="F1182" s="10">
        <v>42036</v>
      </c>
      <c r="G1182" s="10">
        <v>44593</v>
      </c>
      <c r="H1182" s="11">
        <v>8</v>
      </c>
      <c r="I1182" s="20" t="s">
        <v>238</v>
      </c>
      <c r="J1182" s="11" t="s">
        <v>240</v>
      </c>
      <c r="K1182" s="11" t="s">
        <v>4263</v>
      </c>
      <c r="L1182" s="11">
        <v>2</v>
      </c>
    </row>
    <row r="1183" spans="1:12">
      <c r="A1183" s="11" t="s">
        <v>2036</v>
      </c>
      <c r="D1183" s="11" t="s">
        <v>239</v>
      </c>
      <c r="E1183" s="19" t="s">
        <v>2286</v>
      </c>
      <c r="F1183" s="10">
        <v>42036</v>
      </c>
      <c r="G1183" s="10">
        <v>44593</v>
      </c>
      <c r="H1183" s="11">
        <v>8</v>
      </c>
      <c r="I1183" s="20" t="s">
        <v>238</v>
      </c>
      <c r="J1183" s="11" t="s">
        <v>240</v>
      </c>
      <c r="K1183" s="11" t="s">
        <v>4263</v>
      </c>
      <c r="L1183" s="11">
        <v>2</v>
      </c>
    </row>
    <row r="1184" spans="1:12">
      <c r="A1184" s="11" t="s">
        <v>2037</v>
      </c>
      <c r="D1184" s="11" t="s">
        <v>239</v>
      </c>
      <c r="E1184" s="19" t="s">
        <v>2287</v>
      </c>
      <c r="F1184" s="10">
        <v>42036</v>
      </c>
      <c r="G1184" s="10">
        <v>44593</v>
      </c>
      <c r="H1184" s="11">
        <v>8</v>
      </c>
      <c r="I1184" s="20" t="s">
        <v>238</v>
      </c>
      <c r="J1184" s="11" t="s">
        <v>240</v>
      </c>
      <c r="K1184" s="11" t="s">
        <v>4263</v>
      </c>
      <c r="L1184" s="11">
        <v>2</v>
      </c>
    </row>
    <row r="1185" spans="1:12">
      <c r="A1185" s="11" t="s">
        <v>2038</v>
      </c>
      <c r="D1185" s="11" t="s">
        <v>239</v>
      </c>
      <c r="E1185" s="19" t="s">
        <v>2288</v>
      </c>
      <c r="F1185" s="10">
        <v>42036</v>
      </c>
      <c r="G1185" s="10">
        <v>44593</v>
      </c>
      <c r="H1185" s="11">
        <v>8</v>
      </c>
      <c r="I1185" s="20" t="s">
        <v>238</v>
      </c>
      <c r="J1185" s="11" t="s">
        <v>240</v>
      </c>
      <c r="K1185" s="11" t="s">
        <v>4263</v>
      </c>
      <c r="L1185" s="11">
        <v>2</v>
      </c>
    </row>
    <row r="1186" spans="1:12">
      <c r="A1186" s="11" t="s">
        <v>2039</v>
      </c>
      <c r="D1186" s="11" t="s">
        <v>239</v>
      </c>
      <c r="E1186" s="19" t="s">
        <v>2289</v>
      </c>
      <c r="F1186" s="10">
        <v>42036</v>
      </c>
      <c r="G1186" s="10">
        <v>44593</v>
      </c>
      <c r="H1186" s="11">
        <v>8</v>
      </c>
      <c r="I1186" s="20" t="s">
        <v>238</v>
      </c>
      <c r="J1186" s="11" t="s">
        <v>240</v>
      </c>
      <c r="K1186" s="11" t="s">
        <v>4263</v>
      </c>
      <c r="L1186" s="11">
        <v>2</v>
      </c>
    </row>
    <row r="1187" spans="1:12">
      <c r="A1187" s="11" t="s">
        <v>2040</v>
      </c>
      <c r="D1187" s="11" t="s">
        <v>239</v>
      </c>
      <c r="E1187" s="19" t="s">
        <v>2290</v>
      </c>
      <c r="F1187" s="10">
        <v>42036</v>
      </c>
      <c r="G1187" s="10">
        <v>44593</v>
      </c>
      <c r="H1187" s="11">
        <v>8</v>
      </c>
      <c r="I1187" s="20" t="s">
        <v>238</v>
      </c>
      <c r="J1187" s="11" t="s">
        <v>240</v>
      </c>
      <c r="K1187" s="11" t="s">
        <v>4263</v>
      </c>
      <c r="L1187" s="11">
        <v>2</v>
      </c>
    </row>
    <row r="1188" spans="1:12">
      <c r="A1188" s="11" t="s">
        <v>2041</v>
      </c>
      <c r="D1188" s="11" t="s">
        <v>239</v>
      </c>
      <c r="E1188" s="19" t="s">
        <v>2291</v>
      </c>
      <c r="F1188" s="10">
        <v>42036</v>
      </c>
      <c r="G1188" s="10">
        <v>44593</v>
      </c>
      <c r="H1188" s="11">
        <v>8</v>
      </c>
      <c r="I1188" s="20" t="s">
        <v>238</v>
      </c>
      <c r="J1188" s="11" t="s">
        <v>240</v>
      </c>
      <c r="K1188" s="11" t="s">
        <v>4263</v>
      </c>
      <c r="L1188" s="11">
        <v>2</v>
      </c>
    </row>
    <row r="1189" spans="1:12">
      <c r="A1189" s="11" t="s">
        <v>2042</v>
      </c>
      <c r="D1189" s="11" t="s">
        <v>239</v>
      </c>
      <c r="E1189" s="19" t="s">
        <v>2292</v>
      </c>
      <c r="F1189" s="10">
        <v>42036</v>
      </c>
      <c r="G1189" s="10">
        <v>44593</v>
      </c>
      <c r="H1189" s="11">
        <v>8</v>
      </c>
      <c r="I1189" s="20" t="s">
        <v>238</v>
      </c>
      <c r="J1189" s="11" t="s">
        <v>240</v>
      </c>
      <c r="K1189" s="11" t="s">
        <v>4263</v>
      </c>
      <c r="L1189" s="11">
        <v>2</v>
      </c>
    </row>
    <row r="1190" spans="1:12">
      <c r="A1190" s="11" t="s">
        <v>2043</v>
      </c>
      <c r="D1190" s="11" t="s">
        <v>239</v>
      </c>
      <c r="E1190" s="19" t="s">
        <v>2293</v>
      </c>
      <c r="F1190" s="10">
        <v>42036</v>
      </c>
      <c r="G1190" s="10">
        <v>44593</v>
      </c>
      <c r="H1190" s="11">
        <v>8</v>
      </c>
      <c r="I1190" s="20" t="s">
        <v>238</v>
      </c>
      <c r="J1190" s="11" t="s">
        <v>240</v>
      </c>
      <c r="K1190" s="11" t="s">
        <v>4263</v>
      </c>
      <c r="L1190" s="11">
        <v>2</v>
      </c>
    </row>
    <row r="1191" spans="1:12">
      <c r="A1191" s="11" t="s">
        <v>2044</v>
      </c>
      <c r="D1191" s="11" t="s">
        <v>239</v>
      </c>
      <c r="E1191" s="19" t="s">
        <v>2294</v>
      </c>
      <c r="F1191" s="10">
        <v>42036</v>
      </c>
      <c r="G1191" s="10">
        <v>44593</v>
      </c>
      <c r="H1191" s="11">
        <v>8</v>
      </c>
      <c r="I1191" s="20" t="s">
        <v>238</v>
      </c>
      <c r="J1191" s="11" t="s">
        <v>240</v>
      </c>
      <c r="K1191" s="11" t="s">
        <v>4263</v>
      </c>
      <c r="L1191" s="11">
        <v>2</v>
      </c>
    </row>
    <row r="1192" spans="1:12">
      <c r="A1192" s="11" t="s">
        <v>2045</v>
      </c>
      <c r="D1192" s="11" t="s">
        <v>239</v>
      </c>
      <c r="E1192" s="19" t="s">
        <v>2295</v>
      </c>
      <c r="F1192" s="10">
        <v>42036</v>
      </c>
      <c r="G1192" s="10">
        <v>44593</v>
      </c>
      <c r="H1192" s="11">
        <v>8</v>
      </c>
      <c r="I1192" s="20" t="s">
        <v>238</v>
      </c>
      <c r="J1192" s="11" t="s">
        <v>240</v>
      </c>
      <c r="K1192" s="11" t="s">
        <v>4263</v>
      </c>
      <c r="L1192" s="11">
        <v>2</v>
      </c>
    </row>
    <row r="1193" spans="1:12">
      <c r="A1193" s="11" t="s">
        <v>2046</v>
      </c>
      <c r="D1193" s="11" t="s">
        <v>239</v>
      </c>
      <c r="E1193" s="19" t="s">
        <v>2296</v>
      </c>
      <c r="F1193" s="10">
        <v>42036</v>
      </c>
      <c r="G1193" s="10">
        <v>44593</v>
      </c>
      <c r="H1193" s="11">
        <v>8</v>
      </c>
      <c r="I1193" s="20" t="s">
        <v>238</v>
      </c>
      <c r="J1193" s="11" t="s">
        <v>240</v>
      </c>
      <c r="K1193" s="11" t="s">
        <v>4263</v>
      </c>
      <c r="L1193" s="11">
        <v>2</v>
      </c>
    </row>
    <row r="1194" spans="1:12">
      <c r="A1194" s="11" t="s">
        <v>2047</v>
      </c>
      <c r="D1194" s="11" t="s">
        <v>239</v>
      </c>
      <c r="E1194" s="19" t="s">
        <v>2297</v>
      </c>
      <c r="F1194" s="10">
        <v>42036</v>
      </c>
      <c r="G1194" s="10">
        <v>44593</v>
      </c>
      <c r="H1194" s="11">
        <v>8</v>
      </c>
      <c r="I1194" s="20" t="s">
        <v>238</v>
      </c>
      <c r="J1194" s="11" t="s">
        <v>240</v>
      </c>
      <c r="K1194" s="11" t="s">
        <v>4263</v>
      </c>
      <c r="L1194" s="11">
        <v>2</v>
      </c>
    </row>
    <row r="1195" spans="1:12">
      <c r="A1195" s="11" t="s">
        <v>2048</v>
      </c>
      <c r="D1195" s="11" t="s">
        <v>239</v>
      </c>
      <c r="E1195" s="19" t="s">
        <v>2298</v>
      </c>
      <c r="F1195" s="10">
        <v>42036</v>
      </c>
      <c r="G1195" s="10">
        <v>44593</v>
      </c>
      <c r="H1195" s="11">
        <v>8</v>
      </c>
      <c r="I1195" s="20" t="s">
        <v>238</v>
      </c>
      <c r="J1195" s="11" t="s">
        <v>240</v>
      </c>
      <c r="K1195" s="11" t="s">
        <v>4263</v>
      </c>
      <c r="L1195" s="11">
        <v>2</v>
      </c>
    </row>
    <row r="1196" spans="1:12">
      <c r="A1196" s="11" t="s">
        <v>2049</v>
      </c>
      <c r="D1196" s="11" t="s">
        <v>239</v>
      </c>
      <c r="E1196" s="19" t="s">
        <v>2299</v>
      </c>
      <c r="F1196" s="10">
        <v>42036</v>
      </c>
      <c r="G1196" s="10">
        <v>44593</v>
      </c>
      <c r="H1196" s="11">
        <v>8</v>
      </c>
      <c r="I1196" s="20" t="s">
        <v>238</v>
      </c>
      <c r="J1196" s="11" t="s">
        <v>240</v>
      </c>
      <c r="K1196" s="11" t="s">
        <v>4263</v>
      </c>
      <c r="L1196" s="11">
        <v>2</v>
      </c>
    </row>
    <row r="1197" spans="1:12">
      <c r="A1197" s="11" t="s">
        <v>2050</v>
      </c>
      <c r="D1197" s="11" t="s">
        <v>239</v>
      </c>
      <c r="E1197" s="19" t="s">
        <v>2300</v>
      </c>
      <c r="F1197" s="10">
        <v>42036</v>
      </c>
      <c r="G1197" s="10">
        <v>44593</v>
      </c>
      <c r="H1197" s="11">
        <v>8</v>
      </c>
      <c r="I1197" s="20" t="s">
        <v>238</v>
      </c>
      <c r="J1197" s="11" t="s">
        <v>240</v>
      </c>
      <c r="K1197" s="11" t="s">
        <v>4263</v>
      </c>
      <c r="L1197" s="11">
        <v>2</v>
      </c>
    </row>
    <row r="1198" spans="1:12">
      <c r="A1198" s="11" t="s">
        <v>2051</v>
      </c>
      <c r="D1198" s="11" t="s">
        <v>239</v>
      </c>
      <c r="E1198" s="19" t="s">
        <v>2301</v>
      </c>
      <c r="F1198" s="10">
        <v>42036</v>
      </c>
      <c r="G1198" s="10">
        <v>44593</v>
      </c>
      <c r="H1198" s="11">
        <v>8</v>
      </c>
      <c r="I1198" s="20" t="s">
        <v>238</v>
      </c>
      <c r="J1198" s="11" t="s">
        <v>240</v>
      </c>
      <c r="K1198" s="11" t="s">
        <v>4263</v>
      </c>
      <c r="L1198" s="11">
        <v>2</v>
      </c>
    </row>
    <row r="1199" spans="1:12">
      <c r="A1199" s="11" t="s">
        <v>2052</v>
      </c>
      <c r="D1199" s="11" t="s">
        <v>239</v>
      </c>
      <c r="E1199" s="19" t="s">
        <v>2302</v>
      </c>
      <c r="F1199" s="10">
        <v>42036</v>
      </c>
      <c r="G1199" s="10">
        <v>44593</v>
      </c>
      <c r="H1199" s="11">
        <v>8</v>
      </c>
      <c r="I1199" s="20" t="s">
        <v>238</v>
      </c>
      <c r="J1199" s="11" t="s">
        <v>240</v>
      </c>
      <c r="K1199" s="11" t="s">
        <v>4263</v>
      </c>
      <c r="L1199" s="11">
        <v>2</v>
      </c>
    </row>
    <row r="1200" spans="1:12">
      <c r="A1200" s="11" t="s">
        <v>2053</v>
      </c>
      <c r="D1200" s="11" t="s">
        <v>239</v>
      </c>
      <c r="E1200" s="19" t="s">
        <v>2303</v>
      </c>
      <c r="F1200" s="10">
        <v>42036</v>
      </c>
      <c r="G1200" s="10">
        <v>44593</v>
      </c>
      <c r="H1200" s="11">
        <v>8</v>
      </c>
      <c r="I1200" s="20" t="s">
        <v>238</v>
      </c>
      <c r="J1200" s="11" t="s">
        <v>240</v>
      </c>
      <c r="K1200" s="11" t="s">
        <v>4263</v>
      </c>
      <c r="L1200" s="11">
        <v>2</v>
      </c>
    </row>
    <row r="1201" spans="1:12">
      <c r="A1201" s="11" t="s">
        <v>2054</v>
      </c>
      <c r="D1201" s="11" t="s">
        <v>239</v>
      </c>
      <c r="E1201" s="19" t="s">
        <v>2304</v>
      </c>
      <c r="F1201" s="10">
        <v>42036</v>
      </c>
      <c r="G1201" s="10">
        <v>44593</v>
      </c>
      <c r="H1201" s="11">
        <v>8</v>
      </c>
      <c r="I1201" s="20" t="s">
        <v>238</v>
      </c>
      <c r="J1201" s="11" t="s">
        <v>240</v>
      </c>
      <c r="K1201" s="11" t="s">
        <v>4263</v>
      </c>
      <c r="L1201" s="11">
        <v>2</v>
      </c>
    </row>
    <row r="1202" spans="1:12">
      <c r="A1202" s="11" t="s">
        <v>2055</v>
      </c>
      <c r="D1202" s="11" t="s">
        <v>239</v>
      </c>
      <c r="E1202" s="19" t="s">
        <v>2305</v>
      </c>
      <c r="F1202" s="10">
        <v>42036</v>
      </c>
      <c r="G1202" s="10">
        <v>44593</v>
      </c>
      <c r="H1202" s="11">
        <v>8</v>
      </c>
      <c r="I1202" s="20" t="s">
        <v>238</v>
      </c>
      <c r="J1202" s="11" t="s">
        <v>240</v>
      </c>
      <c r="K1202" s="11" t="s">
        <v>4263</v>
      </c>
      <c r="L1202" s="11">
        <v>2</v>
      </c>
    </row>
    <row r="1203" spans="1:12">
      <c r="A1203" s="11" t="s">
        <v>2056</v>
      </c>
      <c r="D1203" s="11" t="s">
        <v>239</v>
      </c>
      <c r="E1203" s="19" t="s">
        <v>2306</v>
      </c>
      <c r="F1203" s="10">
        <v>42036</v>
      </c>
      <c r="G1203" s="10">
        <v>44593</v>
      </c>
      <c r="H1203" s="11">
        <v>8</v>
      </c>
      <c r="I1203" s="20" t="s">
        <v>238</v>
      </c>
      <c r="J1203" s="11" t="s">
        <v>240</v>
      </c>
      <c r="K1203" s="11" t="s">
        <v>4263</v>
      </c>
      <c r="L1203" s="11">
        <v>2</v>
      </c>
    </row>
    <row r="1204" spans="1:12">
      <c r="A1204" s="11" t="s">
        <v>2057</v>
      </c>
      <c r="D1204" s="11" t="s">
        <v>239</v>
      </c>
      <c r="E1204" s="19" t="s">
        <v>2307</v>
      </c>
      <c r="F1204" s="10">
        <v>42036</v>
      </c>
      <c r="G1204" s="10">
        <v>44593</v>
      </c>
      <c r="H1204" s="11">
        <v>8</v>
      </c>
      <c r="I1204" s="20" t="s">
        <v>238</v>
      </c>
      <c r="J1204" s="11" t="s">
        <v>240</v>
      </c>
      <c r="K1204" s="11" t="s">
        <v>4263</v>
      </c>
      <c r="L1204" s="11">
        <v>2</v>
      </c>
    </row>
    <row r="1205" spans="1:12">
      <c r="A1205" s="11" t="s">
        <v>2058</v>
      </c>
      <c r="D1205" s="11" t="s">
        <v>239</v>
      </c>
      <c r="E1205" s="19" t="s">
        <v>2308</v>
      </c>
      <c r="F1205" s="10">
        <v>42036</v>
      </c>
      <c r="G1205" s="10">
        <v>44593</v>
      </c>
      <c r="H1205" s="11">
        <v>8</v>
      </c>
      <c r="I1205" s="20" t="s">
        <v>238</v>
      </c>
      <c r="J1205" s="11" t="s">
        <v>240</v>
      </c>
      <c r="K1205" s="11" t="s">
        <v>4263</v>
      </c>
      <c r="L1205" s="11">
        <v>2</v>
      </c>
    </row>
    <row r="1206" spans="1:12">
      <c r="A1206" s="11" t="s">
        <v>2059</v>
      </c>
      <c r="D1206" s="11" t="s">
        <v>239</v>
      </c>
      <c r="E1206" s="19" t="s">
        <v>2309</v>
      </c>
      <c r="F1206" s="10">
        <v>42036</v>
      </c>
      <c r="G1206" s="10">
        <v>44593</v>
      </c>
      <c r="H1206" s="11">
        <v>8</v>
      </c>
      <c r="I1206" s="20" t="s">
        <v>238</v>
      </c>
      <c r="J1206" s="11" t="s">
        <v>240</v>
      </c>
      <c r="K1206" s="11" t="s">
        <v>4263</v>
      </c>
      <c r="L1206" s="11">
        <v>2</v>
      </c>
    </row>
    <row r="1207" spans="1:12">
      <c r="A1207" s="11" t="s">
        <v>2060</v>
      </c>
      <c r="D1207" s="11" t="s">
        <v>239</v>
      </c>
      <c r="E1207" s="19" t="s">
        <v>2310</v>
      </c>
      <c r="F1207" s="10">
        <v>42036</v>
      </c>
      <c r="G1207" s="10">
        <v>44593</v>
      </c>
      <c r="H1207" s="11">
        <v>8</v>
      </c>
      <c r="I1207" s="20" t="s">
        <v>238</v>
      </c>
      <c r="J1207" s="11" t="s">
        <v>240</v>
      </c>
      <c r="K1207" s="11" t="s">
        <v>4263</v>
      </c>
      <c r="L1207" s="11">
        <v>2</v>
      </c>
    </row>
    <row r="1208" spans="1:12">
      <c r="A1208" s="11" t="s">
        <v>2061</v>
      </c>
      <c r="D1208" s="11" t="s">
        <v>239</v>
      </c>
      <c r="E1208" s="19" t="s">
        <v>2311</v>
      </c>
      <c r="F1208" s="10">
        <v>42036</v>
      </c>
      <c r="G1208" s="10">
        <v>44593</v>
      </c>
      <c r="H1208" s="11">
        <v>8</v>
      </c>
      <c r="I1208" s="20" t="s">
        <v>238</v>
      </c>
      <c r="J1208" s="11" t="s">
        <v>240</v>
      </c>
      <c r="K1208" s="11" t="s">
        <v>4263</v>
      </c>
      <c r="L1208" s="11">
        <v>2</v>
      </c>
    </row>
    <row r="1209" spans="1:12">
      <c r="A1209" s="11" t="s">
        <v>2062</v>
      </c>
      <c r="D1209" s="11" t="s">
        <v>239</v>
      </c>
      <c r="E1209" s="19" t="s">
        <v>2312</v>
      </c>
      <c r="F1209" s="10">
        <v>42036</v>
      </c>
      <c r="G1209" s="10">
        <v>44593</v>
      </c>
      <c r="H1209" s="11">
        <v>8</v>
      </c>
      <c r="I1209" s="20" t="s">
        <v>238</v>
      </c>
      <c r="J1209" s="11" t="s">
        <v>240</v>
      </c>
      <c r="K1209" s="11" t="s">
        <v>4263</v>
      </c>
      <c r="L1209" s="11">
        <v>2</v>
      </c>
    </row>
    <row r="1210" spans="1:12">
      <c r="A1210" s="11" t="s">
        <v>2063</v>
      </c>
      <c r="D1210" s="11" t="s">
        <v>239</v>
      </c>
      <c r="E1210" s="19" t="s">
        <v>2313</v>
      </c>
      <c r="F1210" s="10">
        <v>42036</v>
      </c>
      <c r="G1210" s="10">
        <v>44593</v>
      </c>
      <c r="H1210" s="11">
        <v>8</v>
      </c>
      <c r="I1210" s="20" t="s">
        <v>238</v>
      </c>
      <c r="J1210" s="11" t="s">
        <v>240</v>
      </c>
      <c r="K1210" s="11" t="s">
        <v>4263</v>
      </c>
      <c r="L1210" s="11">
        <v>2</v>
      </c>
    </row>
    <row r="1211" spans="1:12">
      <c r="A1211" s="11" t="s">
        <v>2064</v>
      </c>
      <c r="D1211" s="11" t="s">
        <v>239</v>
      </c>
      <c r="E1211" s="19" t="s">
        <v>2314</v>
      </c>
      <c r="F1211" s="10">
        <v>42036</v>
      </c>
      <c r="G1211" s="10">
        <v>44593</v>
      </c>
      <c r="H1211" s="11">
        <v>8</v>
      </c>
      <c r="I1211" s="20" t="s">
        <v>238</v>
      </c>
      <c r="J1211" s="11" t="s">
        <v>240</v>
      </c>
      <c r="K1211" s="11" t="s">
        <v>4263</v>
      </c>
      <c r="L1211" s="11">
        <v>2</v>
      </c>
    </row>
    <row r="1212" spans="1:12">
      <c r="A1212" s="11" t="s">
        <v>2065</v>
      </c>
      <c r="D1212" s="11" t="s">
        <v>239</v>
      </c>
      <c r="E1212" s="19" t="s">
        <v>2315</v>
      </c>
      <c r="F1212" s="10">
        <v>42036</v>
      </c>
      <c r="G1212" s="10">
        <v>44593</v>
      </c>
      <c r="H1212" s="11">
        <v>8</v>
      </c>
      <c r="I1212" s="20" t="s">
        <v>238</v>
      </c>
      <c r="J1212" s="11" t="s">
        <v>240</v>
      </c>
      <c r="K1212" s="11" t="s">
        <v>4263</v>
      </c>
      <c r="L1212" s="11">
        <v>2</v>
      </c>
    </row>
    <row r="1213" spans="1:12">
      <c r="A1213" s="11" t="s">
        <v>2066</v>
      </c>
      <c r="D1213" s="11" t="s">
        <v>239</v>
      </c>
      <c r="E1213" s="19" t="s">
        <v>2316</v>
      </c>
      <c r="F1213" s="10">
        <v>42036</v>
      </c>
      <c r="G1213" s="10">
        <v>44593</v>
      </c>
      <c r="H1213" s="11">
        <v>8</v>
      </c>
      <c r="I1213" s="20" t="s">
        <v>238</v>
      </c>
      <c r="J1213" s="11" t="s">
        <v>240</v>
      </c>
      <c r="K1213" s="11" t="s">
        <v>4263</v>
      </c>
      <c r="L1213" s="11">
        <v>2</v>
      </c>
    </row>
    <row r="1214" spans="1:12">
      <c r="A1214" s="11" t="s">
        <v>2067</v>
      </c>
      <c r="D1214" s="11" t="s">
        <v>239</v>
      </c>
      <c r="E1214" s="19" t="s">
        <v>2317</v>
      </c>
      <c r="F1214" s="10">
        <v>42036</v>
      </c>
      <c r="G1214" s="10">
        <v>44593</v>
      </c>
      <c r="H1214" s="11">
        <v>8</v>
      </c>
      <c r="I1214" s="20" t="s">
        <v>238</v>
      </c>
      <c r="J1214" s="11" t="s">
        <v>240</v>
      </c>
      <c r="K1214" s="11" t="s">
        <v>4263</v>
      </c>
      <c r="L1214" s="11">
        <v>2</v>
      </c>
    </row>
    <row r="1215" spans="1:12">
      <c r="A1215" s="11" t="s">
        <v>2068</v>
      </c>
      <c r="D1215" s="11" t="s">
        <v>239</v>
      </c>
      <c r="E1215" s="19" t="s">
        <v>2318</v>
      </c>
      <c r="F1215" s="10">
        <v>42036</v>
      </c>
      <c r="G1215" s="10">
        <v>44593</v>
      </c>
      <c r="H1215" s="11">
        <v>8</v>
      </c>
      <c r="I1215" s="20" t="s">
        <v>238</v>
      </c>
      <c r="J1215" s="11" t="s">
        <v>240</v>
      </c>
      <c r="K1215" s="11" t="s">
        <v>4263</v>
      </c>
      <c r="L1215" s="11">
        <v>2</v>
      </c>
    </row>
    <row r="1216" spans="1:12">
      <c r="A1216" s="11" t="s">
        <v>2069</v>
      </c>
      <c r="D1216" s="11" t="s">
        <v>239</v>
      </c>
      <c r="E1216" s="19" t="s">
        <v>2319</v>
      </c>
      <c r="F1216" s="10">
        <v>42036</v>
      </c>
      <c r="G1216" s="10">
        <v>44593</v>
      </c>
      <c r="H1216" s="11">
        <v>8</v>
      </c>
      <c r="I1216" s="20" t="s">
        <v>238</v>
      </c>
      <c r="J1216" s="11" t="s">
        <v>240</v>
      </c>
      <c r="K1216" s="11" t="s">
        <v>4263</v>
      </c>
      <c r="L1216" s="11">
        <v>2</v>
      </c>
    </row>
    <row r="1217" spans="1:12">
      <c r="A1217" s="11" t="s">
        <v>2070</v>
      </c>
      <c r="D1217" s="11" t="s">
        <v>239</v>
      </c>
      <c r="E1217" s="19" t="s">
        <v>2320</v>
      </c>
      <c r="F1217" s="10">
        <v>42036</v>
      </c>
      <c r="G1217" s="10">
        <v>44593</v>
      </c>
      <c r="H1217" s="11">
        <v>8</v>
      </c>
      <c r="I1217" s="20" t="s">
        <v>238</v>
      </c>
      <c r="J1217" s="11" t="s">
        <v>240</v>
      </c>
      <c r="K1217" s="11" t="s">
        <v>4263</v>
      </c>
      <c r="L1217" s="11">
        <v>2</v>
      </c>
    </row>
    <row r="1218" spans="1:12">
      <c r="A1218" s="11" t="s">
        <v>2071</v>
      </c>
      <c r="D1218" s="11" t="s">
        <v>239</v>
      </c>
      <c r="E1218" s="19" t="s">
        <v>2321</v>
      </c>
      <c r="F1218" s="10">
        <v>42036</v>
      </c>
      <c r="G1218" s="10">
        <v>44593</v>
      </c>
      <c r="H1218" s="11">
        <v>8</v>
      </c>
      <c r="I1218" s="20" t="s">
        <v>238</v>
      </c>
      <c r="J1218" s="11" t="s">
        <v>240</v>
      </c>
      <c r="K1218" s="11" t="s">
        <v>4263</v>
      </c>
      <c r="L1218" s="11">
        <v>2</v>
      </c>
    </row>
    <row r="1219" spans="1:12">
      <c r="A1219" s="11" t="s">
        <v>2072</v>
      </c>
      <c r="D1219" s="11" t="s">
        <v>239</v>
      </c>
      <c r="E1219" s="19" t="s">
        <v>2322</v>
      </c>
      <c r="F1219" s="10">
        <v>42036</v>
      </c>
      <c r="G1219" s="10">
        <v>44593</v>
      </c>
      <c r="H1219" s="11">
        <v>8</v>
      </c>
      <c r="I1219" s="20" t="s">
        <v>238</v>
      </c>
      <c r="J1219" s="11" t="s">
        <v>240</v>
      </c>
      <c r="K1219" s="11" t="s">
        <v>4263</v>
      </c>
      <c r="L1219" s="11">
        <v>2</v>
      </c>
    </row>
    <row r="1220" spans="1:12">
      <c r="A1220" s="11" t="s">
        <v>2073</v>
      </c>
      <c r="D1220" s="11" t="s">
        <v>239</v>
      </c>
      <c r="E1220" s="19" t="s">
        <v>2323</v>
      </c>
      <c r="F1220" s="10">
        <v>42036</v>
      </c>
      <c r="G1220" s="10">
        <v>44593</v>
      </c>
      <c r="H1220" s="11">
        <v>8</v>
      </c>
      <c r="I1220" s="20" t="s">
        <v>238</v>
      </c>
      <c r="J1220" s="11" t="s">
        <v>240</v>
      </c>
      <c r="K1220" s="11" t="s">
        <v>4263</v>
      </c>
      <c r="L1220" s="11">
        <v>2</v>
      </c>
    </row>
    <row r="1221" spans="1:12">
      <c r="A1221" s="11" t="s">
        <v>2074</v>
      </c>
      <c r="D1221" s="11" t="s">
        <v>239</v>
      </c>
      <c r="E1221" s="19" t="s">
        <v>2324</v>
      </c>
      <c r="F1221" s="10">
        <v>42036</v>
      </c>
      <c r="G1221" s="10">
        <v>44593</v>
      </c>
      <c r="H1221" s="11">
        <v>8</v>
      </c>
      <c r="I1221" s="20" t="s">
        <v>238</v>
      </c>
      <c r="J1221" s="11" t="s">
        <v>240</v>
      </c>
      <c r="K1221" s="11" t="s">
        <v>4263</v>
      </c>
      <c r="L1221" s="11">
        <v>2</v>
      </c>
    </row>
    <row r="1222" spans="1:12">
      <c r="A1222" s="11" t="s">
        <v>2075</v>
      </c>
      <c r="D1222" s="11" t="s">
        <v>239</v>
      </c>
      <c r="E1222" s="19" t="s">
        <v>2325</v>
      </c>
      <c r="F1222" s="10">
        <v>42036</v>
      </c>
      <c r="G1222" s="10">
        <v>44593</v>
      </c>
      <c r="H1222" s="11">
        <v>8</v>
      </c>
      <c r="I1222" s="20" t="s">
        <v>238</v>
      </c>
      <c r="J1222" s="11" t="s">
        <v>240</v>
      </c>
      <c r="K1222" s="11" t="s">
        <v>4263</v>
      </c>
      <c r="L1222" s="11">
        <v>2</v>
      </c>
    </row>
    <row r="1223" spans="1:12">
      <c r="A1223" s="11" t="s">
        <v>2076</v>
      </c>
      <c r="D1223" s="11" t="s">
        <v>239</v>
      </c>
      <c r="E1223" s="19" t="s">
        <v>2326</v>
      </c>
      <c r="F1223" s="10">
        <v>42036</v>
      </c>
      <c r="G1223" s="10">
        <v>44593</v>
      </c>
      <c r="H1223" s="11">
        <v>8</v>
      </c>
      <c r="I1223" s="20" t="s">
        <v>238</v>
      </c>
      <c r="J1223" s="11" t="s">
        <v>240</v>
      </c>
      <c r="K1223" s="11" t="s">
        <v>4263</v>
      </c>
      <c r="L1223" s="11">
        <v>2</v>
      </c>
    </row>
    <row r="1224" spans="1:12">
      <c r="A1224" s="11" t="s">
        <v>2077</v>
      </c>
      <c r="D1224" s="11" t="s">
        <v>239</v>
      </c>
      <c r="E1224" s="19" t="s">
        <v>2327</v>
      </c>
      <c r="F1224" s="10">
        <v>42036</v>
      </c>
      <c r="G1224" s="10">
        <v>44593</v>
      </c>
      <c r="H1224" s="11">
        <v>8</v>
      </c>
      <c r="I1224" s="20" t="s">
        <v>238</v>
      </c>
      <c r="J1224" s="11" t="s">
        <v>240</v>
      </c>
      <c r="K1224" s="11" t="s">
        <v>4263</v>
      </c>
      <c r="L1224" s="11">
        <v>2</v>
      </c>
    </row>
    <row r="1225" spans="1:12">
      <c r="A1225" s="11" t="s">
        <v>2078</v>
      </c>
      <c r="D1225" s="11" t="s">
        <v>239</v>
      </c>
      <c r="E1225" s="19" t="s">
        <v>2328</v>
      </c>
      <c r="F1225" s="10">
        <v>42036</v>
      </c>
      <c r="G1225" s="10">
        <v>44593</v>
      </c>
      <c r="H1225" s="11">
        <v>8</v>
      </c>
      <c r="I1225" s="20" t="s">
        <v>238</v>
      </c>
      <c r="J1225" s="11" t="s">
        <v>240</v>
      </c>
      <c r="K1225" s="11" t="s">
        <v>4263</v>
      </c>
      <c r="L1225" s="11">
        <v>2</v>
      </c>
    </row>
    <row r="1226" spans="1:12">
      <c r="A1226" s="11" t="s">
        <v>2079</v>
      </c>
      <c r="D1226" s="11" t="s">
        <v>239</v>
      </c>
      <c r="E1226" s="19" t="s">
        <v>2329</v>
      </c>
      <c r="F1226" s="10">
        <v>42036</v>
      </c>
      <c r="G1226" s="10">
        <v>44593</v>
      </c>
      <c r="H1226" s="11">
        <v>8</v>
      </c>
      <c r="I1226" s="20" t="s">
        <v>238</v>
      </c>
      <c r="J1226" s="11" t="s">
        <v>240</v>
      </c>
      <c r="K1226" s="11" t="s">
        <v>4263</v>
      </c>
      <c r="L1226" s="11">
        <v>2</v>
      </c>
    </row>
    <row r="1227" spans="1:12">
      <c r="A1227" s="11" t="s">
        <v>2080</v>
      </c>
      <c r="D1227" s="11" t="s">
        <v>239</v>
      </c>
      <c r="E1227" s="19" t="s">
        <v>2330</v>
      </c>
      <c r="F1227" s="10">
        <v>42036</v>
      </c>
      <c r="G1227" s="10">
        <v>44593</v>
      </c>
      <c r="H1227" s="11">
        <v>8</v>
      </c>
      <c r="I1227" s="20" t="s">
        <v>238</v>
      </c>
      <c r="J1227" s="11" t="s">
        <v>240</v>
      </c>
      <c r="K1227" s="11" t="s">
        <v>4263</v>
      </c>
      <c r="L1227" s="11">
        <v>2</v>
      </c>
    </row>
    <row r="1228" spans="1:12">
      <c r="A1228" s="11" t="s">
        <v>2081</v>
      </c>
      <c r="D1228" s="11" t="s">
        <v>239</v>
      </c>
      <c r="E1228" s="19" t="s">
        <v>2331</v>
      </c>
      <c r="F1228" s="10">
        <v>42036</v>
      </c>
      <c r="G1228" s="10">
        <v>44593</v>
      </c>
      <c r="H1228" s="11">
        <v>8</v>
      </c>
      <c r="I1228" s="20" t="s">
        <v>238</v>
      </c>
      <c r="J1228" s="11" t="s">
        <v>240</v>
      </c>
      <c r="K1228" s="11" t="s">
        <v>4263</v>
      </c>
      <c r="L1228" s="11">
        <v>2</v>
      </c>
    </row>
    <row r="1229" spans="1:12">
      <c r="A1229" s="11" t="s">
        <v>2082</v>
      </c>
      <c r="D1229" s="11" t="s">
        <v>239</v>
      </c>
      <c r="E1229" s="19" t="s">
        <v>2332</v>
      </c>
      <c r="F1229" s="10">
        <v>42036</v>
      </c>
      <c r="G1229" s="10">
        <v>44593</v>
      </c>
      <c r="H1229" s="11">
        <v>8</v>
      </c>
      <c r="I1229" s="20" t="s">
        <v>238</v>
      </c>
      <c r="J1229" s="11" t="s">
        <v>240</v>
      </c>
      <c r="K1229" s="11" t="s">
        <v>4263</v>
      </c>
      <c r="L1229" s="11">
        <v>2</v>
      </c>
    </row>
    <row r="1230" spans="1:12">
      <c r="A1230" s="11" t="s">
        <v>2083</v>
      </c>
      <c r="D1230" s="11" t="s">
        <v>239</v>
      </c>
      <c r="E1230" s="19" t="s">
        <v>2333</v>
      </c>
      <c r="F1230" s="10">
        <v>42036</v>
      </c>
      <c r="G1230" s="10">
        <v>44593</v>
      </c>
      <c r="H1230" s="11">
        <v>8</v>
      </c>
      <c r="I1230" s="20" t="s">
        <v>238</v>
      </c>
      <c r="J1230" s="11" t="s">
        <v>240</v>
      </c>
      <c r="K1230" s="11" t="s">
        <v>4263</v>
      </c>
      <c r="L1230" s="11">
        <v>2</v>
      </c>
    </row>
    <row r="1231" spans="1:12">
      <c r="A1231" s="11" t="s">
        <v>2084</v>
      </c>
      <c r="D1231" s="11" t="s">
        <v>239</v>
      </c>
      <c r="E1231" s="19" t="s">
        <v>2334</v>
      </c>
      <c r="F1231" s="10">
        <v>42036</v>
      </c>
      <c r="G1231" s="10">
        <v>44593</v>
      </c>
      <c r="H1231" s="11">
        <v>8</v>
      </c>
      <c r="I1231" s="20" t="s">
        <v>238</v>
      </c>
      <c r="J1231" s="11" t="s">
        <v>240</v>
      </c>
      <c r="K1231" s="11" t="s">
        <v>4263</v>
      </c>
      <c r="L1231" s="11">
        <v>2</v>
      </c>
    </row>
    <row r="1232" spans="1:12">
      <c r="A1232" s="11" t="s">
        <v>2085</v>
      </c>
      <c r="D1232" s="11" t="s">
        <v>239</v>
      </c>
      <c r="E1232" s="19" t="s">
        <v>2335</v>
      </c>
      <c r="F1232" s="10">
        <v>42036</v>
      </c>
      <c r="G1232" s="10">
        <v>44593</v>
      </c>
      <c r="H1232" s="11">
        <v>8</v>
      </c>
      <c r="I1232" s="20" t="s">
        <v>238</v>
      </c>
      <c r="J1232" s="11" t="s">
        <v>240</v>
      </c>
      <c r="K1232" s="11" t="s">
        <v>4263</v>
      </c>
      <c r="L1232" s="11">
        <v>2</v>
      </c>
    </row>
    <row r="1233" spans="1:12">
      <c r="A1233" s="11" t="s">
        <v>2086</v>
      </c>
      <c r="D1233" s="11" t="s">
        <v>239</v>
      </c>
      <c r="E1233" s="19" t="s">
        <v>2336</v>
      </c>
      <c r="F1233" s="10">
        <v>42036</v>
      </c>
      <c r="G1233" s="10">
        <v>44593</v>
      </c>
      <c r="H1233" s="11">
        <v>8</v>
      </c>
      <c r="I1233" s="20" t="s">
        <v>238</v>
      </c>
      <c r="J1233" s="11" t="s">
        <v>240</v>
      </c>
      <c r="K1233" s="11" t="s">
        <v>4263</v>
      </c>
      <c r="L1233" s="11">
        <v>2</v>
      </c>
    </row>
    <row r="1234" spans="1:12">
      <c r="A1234" s="11" t="s">
        <v>2087</v>
      </c>
      <c r="D1234" s="11" t="s">
        <v>239</v>
      </c>
      <c r="E1234" s="19" t="s">
        <v>2337</v>
      </c>
      <c r="F1234" s="10">
        <v>42036</v>
      </c>
      <c r="G1234" s="10">
        <v>44593</v>
      </c>
      <c r="H1234" s="11">
        <v>8</v>
      </c>
      <c r="I1234" s="20" t="s">
        <v>238</v>
      </c>
      <c r="J1234" s="11" t="s">
        <v>240</v>
      </c>
      <c r="K1234" s="11" t="s">
        <v>4263</v>
      </c>
      <c r="L1234" s="11">
        <v>2</v>
      </c>
    </row>
    <row r="1235" spans="1:12">
      <c r="A1235" s="11" t="s">
        <v>2088</v>
      </c>
      <c r="D1235" s="11" t="s">
        <v>239</v>
      </c>
      <c r="E1235" s="19" t="s">
        <v>2338</v>
      </c>
      <c r="F1235" s="10">
        <v>42036</v>
      </c>
      <c r="G1235" s="10">
        <v>44593</v>
      </c>
      <c r="H1235" s="11">
        <v>8</v>
      </c>
      <c r="I1235" s="20" t="s">
        <v>238</v>
      </c>
      <c r="J1235" s="11" t="s">
        <v>240</v>
      </c>
      <c r="K1235" s="11" t="s">
        <v>4263</v>
      </c>
      <c r="L1235" s="11">
        <v>2</v>
      </c>
    </row>
    <row r="1236" spans="1:12">
      <c r="A1236" s="11" t="s">
        <v>2089</v>
      </c>
      <c r="D1236" s="11" t="s">
        <v>239</v>
      </c>
      <c r="E1236" s="19" t="s">
        <v>2339</v>
      </c>
      <c r="F1236" s="10">
        <v>42036</v>
      </c>
      <c r="G1236" s="10">
        <v>44593</v>
      </c>
      <c r="H1236" s="11">
        <v>8</v>
      </c>
      <c r="I1236" s="20" t="s">
        <v>238</v>
      </c>
      <c r="J1236" s="11" t="s">
        <v>240</v>
      </c>
      <c r="K1236" s="11" t="s">
        <v>4263</v>
      </c>
      <c r="L1236" s="11">
        <v>2</v>
      </c>
    </row>
    <row r="1237" spans="1:12">
      <c r="A1237" s="11" t="s">
        <v>2090</v>
      </c>
      <c r="D1237" s="11" t="s">
        <v>239</v>
      </c>
      <c r="E1237" s="19" t="s">
        <v>2340</v>
      </c>
      <c r="F1237" s="10">
        <v>42036</v>
      </c>
      <c r="G1237" s="10">
        <v>44593</v>
      </c>
      <c r="H1237" s="11">
        <v>8</v>
      </c>
      <c r="I1237" s="20" t="s">
        <v>238</v>
      </c>
      <c r="J1237" s="11" t="s">
        <v>240</v>
      </c>
      <c r="K1237" s="11" t="s">
        <v>4263</v>
      </c>
      <c r="L1237" s="11">
        <v>2</v>
      </c>
    </row>
    <row r="1238" spans="1:12">
      <c r="A1238" s="11" t="s">
        <v>2091</v>
      </c>
      <c r="D1238" s="11" t="s">
        <v>239</v>
      </c>
      <c r="E1238" s="19" t="s">
        <v>2341</v>
      </c>
      <c r="F1238" s="10">
        <v>42036</v>
      </c>
      <c r="G1238" s="10">
        <v>44593</v>
      </c>
      <c r="H1238" s="11">
        <v>8</v>
      </c>
      <c r="I1238" s="20" t="s">
        <v>238</v>
      </c>
      <c r="J1238" s="11" t="s">
        <v>240</v>
      </c>
      <c r="K1238" s="11" t="s">
        <v>4263</v>
      </c>
      <c r="L1238" s="11">
        <v>2</v>
      </c>
    </row>
    <row r="1239" spans="1:12">
      <c r="A1239" s="11" t="s">
        <v>2092</v>
      </c>
      <c r="D1239" s="11" t="s">
        <v>239</v>
      </c>
      <c r="E1239" s="19" t="s">
        <v>2342</v>
      </c>
      <c r="F1239" s="10">
        <v>42036</v>
      </c>
      <c r="G1239" s="10">
        <v>44593</v>
      </c>
      <c r="H1239" s="11">
        <v>8</v>
      </c>
      <c r="I1239" s="20" t="s">
        <v>238</v>
      </c>
      <c r="J1239" s="11" t="s">
        <v>240</v>
      </c>
      <c r="K1239" s="11" t="s">
        <v>4263</v>
      </c>
      <c r="L1239" s="11">
        <v>2</v>
      </c>
    </row>
    <row r="1240" spans="1:12">
      <c r="A1240" s="11" t="s">
        <v>2093</v>
      </c>
      <c r="D1240" s="11" t="s">
        <v>239</v>
      </c>
      <c r="E1240" s="19" t="s">
        <v>2343</v>
      </c>
      <c r="F1240" s="10">
        <v>42036</v>
      </c>
      <c r="G1240" s="10">
        <v>44593</v>
      </c>
      <c r="H1240" s="11">
        <v>8</v>
      </c>
      <c r="I1240" s="20" t="s">
        <v>238</v>
      </c>
      <c r="J1240" s="11" t="s">
        <v>240</v>
      </c>
      <c r="K1240" s="11" t="s">
        <v>4263</v>
      </c>
      <c r="L1240" s="11">
        <v>2</v>
      </c>
    </row>
    <row r="1241" spans="1:12">
      <c r="A1241" s="11" t="s">
        <v>2094</v>
      </c>
      <c r="D1241" s="11" t="s">
        <v>239</v>
      </c>
      <c r="E1241" s="19" t="s">
        <v>2344</v>
      </c>
      <c r="F1241" s="10">
        <v>42036</v>
      </c>
      <c r="G1241" s="10">
        <v>44593</v>
      </c>
      <c r="H1241" s="11">
        <v>8</v>
      </c>
      <c r="I1241" s="20" t="s">
        <v>238</v>
      </c>
      <c r="J1241" s="11" t="s">
        <v>240</v>
      </c>
      <c r="K1241" s="11" t="s">
        <v>4263</v>
      </c>
      <c r="L1241" s="11">
        <v>2</v>
      </c>
    </row>
    <row r="1242" spans="1:12">
      <c r="A1242" s="11" t="s">
        <v>2095</v>
      </c>
      <c r="D1242" s="11" t="s">
        <v>239</v>
      </c>
      <c r="E1242" s="19" t="s">
        <v>2345</v>
      </c>
      <c r="F1242" s="10">
        <v>42036</v>
      </c>
      <c r="G1242" s="10">
        <v>44593</v>
      </c>
      <c r="H1242" s="11">
        <v>8</v>
      </c>
      <c r="I1242" s="20" t="s">
        <v>238</v>
      </c>
      <c r="J1242" s="11" t="s">
        <v>240</v>
      </c>
      <c r="K1242" s="11" t="s">
        <v>4263</v>
      </c>
      <c r="L1242" s="11">
        <v>2</v>
      </c>
    </row>
    <row r="1243" spans="1:12">
      <c r="A1243" s="11" t="s">
        <v>2096</v>
      </c>
      <c r="D1243" s="11" t="s">
        <v>239</v>
      </c>
      <c r="E1243" s="19" t="s">
        <v>2346</v>
      </c>
      <c r="F1243" s="10">
        <v>42036</v>
      </c>
      <c r="G1243" s="10">
        <v>44593</v>
      </c>
      <c r="H1243" s="11">
        <v>8</v>
      </c>
      <c r="I1243" s="20" t="s">
        <v>238</v>
      </c>
      <c r="J1243" s="11" t="s">
        <v>240</v>
      </c>
      <c r="K1243" s="11" t="s">
        <v>4263</v>
      </c>
      <c r="L1243" s="11">
        <v>2</v>
      </c>
    </row>
    <row r="1244" spans="1:12">
      <c r="A1244" s="11" t="s">
        <v>2097</v>
      </c>
      <c r="D1244" s="11" t="s">
        <v>239</v>
      </c>
      <c r="E1244" s="19" t="s">
        <v>2347</v>
      </c>
      <c r="F1244" s="10">
        <v>42036</v>
      </c>
      <c r="G1244" s="10">
        <v>44593</v>
      </c>
      <c r="H1244" s="11">
        <v>8</v>
      </c>
      <c r="I1244" s="20" t="s">
        <v>238</v>
      </c>
      <c r="J1244" s="11" t="s">
        <v>240</v>
      </c>
      <c r="K1244" s="11" t="s">
        <v>4263</v>
      </c>
      <c r="L1244" s="11">
        <v>2</v>
      </c>
    </row>
    <row r="1245" spans="1:12">
      <c r="A1245" s="11" t="s">
        <v>2098</v>
      </c>
      <c r="D1245" s="11" t="s">
        <v>239</v>
      </c>
      <c r="E1245" s="19" t="s">
        <v>2348</v>
      </c>
      <c r="F1245" s="10">
        <v>42036</v>
      </c>
      <c r="G1245" s="10">
        <v>44593</v>
      </c>
      <c r="H1245" s="11">
        <v>8</v>
      </c>
      <c r="I1245" s="20" t="s">
        <v>238</v>
      </c>
      <c r="J1245" s="11" t="s">
        <v>240</v>
      </c>
      <c r="K1245" s="11" t="s">
        <v>4263</v>
      </c>
      <c r="L1245" s="11">
        <v>2</v>
      </c>
    </row>
    <row r="1246" spans="1:12">
      <c r="A1246" s="11" t="s">
        <v>2099</v>
      </c>
      <c r="D1246" s="11" t="s">
        <v>239</v>
      </c>
      <c r="E1246" s="19" t="s">
        <v>2349</v>
      </c>
      <c r="F1246" s="10">
        <v>42036</v>
      </c>
      <c r="G1246" s="10">
        <v>44593</v>
      </c>
      <c r="H1246" s="11">
        <v>8</v>
      </c>
      <c r="I1246" s="20" t="s">
        <v>238</v>
      </c>
      <c r="J1246" s="11" t="s">
        <v>240</v>
      </c>
      <c r="K1246" s="11" t="s">
        <v>4263</v>
      </c>
      <c r="L1246" s="11">
        <v>2</v>
      </c>
    </row>
    <row r="1247" spans="1:12">
      <c r="A1247" s="11" t="s">
        <v>2100</v>
      </c>
      <c r="D1247" s="11" t="s">
        <v>239</v>
      </c>
      <c r="E1247" s="19" t="s">
        <v>2350</v>
      </c>
      <c r="F1247" s="10">
        <v>42036</v>
      </c>
      <c r="G1247" s="10">
        <v>44593</v>
      </c>
      <c r="H1247" s="11">
        <v>8</v>
      </c>
      <c r="I1247" s="20" t="s">
        <v>238</v>
      </c>
      <c r="J1247" s="11" t="s">
        <v>240</v>
      </c>
      <c r="K1247" s="11" t="s">
        <v>4263</v>
      </c>
      <c r="L1247" s="11">
        <v>2</v>
      </c>
    </row>
    <row r="1248" spans="1:12">
      <c r="A1248" s="11" t="s">
        <v>2101</v>
      </c>
      <c r="D1248" s="11" t="s">
        <v>239</v>
      </c>
      <c r="E1248" s="19" t="s">
        <v>2351</v>
      </c>
      <c r="F1248" s="10">
        <v>42036</v>
      </c>
      <c r="G1248" s="10">
        <v>44593</v>
      </c>
      <c r="H1248" s="11">
        <v>8</v>
      </c>
      <c r="I1248" s="20" t="s">
        <v>238</v>
      </c>
      <c r="J1248" s="11" t="s">
        <v>240</v>
      </c>
      <c r="K1248" s="11" t="s">
        <v>4263</v>
      </c>
      <c r="L1248" s="11">
        <v>2</v>
      </c>
    </row>
    <row r="1249" spans="1:12">
      <c r="A1249" s="11" t="s">
        <v>2102</v>
      </c>
      <c r="D1249" s="11" t="s">
        <v>239</v>
      </c>
      <c r="E1249" s="19" t="s">
        <v>2352</v>
      </c>
      <c r="F1249" s="10">
        <v>42036</v>
      </c>
      <c r="G1249" s="10">
        <v>44593</v>
      </c>
      <c r="H1249" s="11">
        <v>8</v>
      </c>
      <c r="I1249" s="20" t="s">
        <v>238</v>
      </c>
      <c r="J1249" s="11" t="s">
        <v>240</v>
      </c>
      <c r="K1249" s="11" t="s">
        <v>4263</v>
      </c>
      <c r="L1249" s="11">
        <v>2</v>
      </c>
    </row>
    <row r="1250" spans="1:12">
      <c r="A1250" s="11" t="s">
        <v>2103</v>
      </c>
      <c r="D1250" s="11" t="s">
        <v>239</v>
      </c>
      <c r="E1250" s="19" t="s">
        <v>2353</v>
      </c>
      <c r="F1250" s="10">
        <v>42036</v>
      </c>
      <c r="G1250" s="10">
        <v>44593</v>
      </c>
      <c r="H1250" s="11">
        <v>8</v>
      </c>
      <c r="I1250" s="20" t="s">
        <v>238</v>
      </c>
      <c r="J1250" s="11" t="s">
        <v>240</v>
      </c>
      <c r="K1250" s="11" t="s">
        <v>4263</v>
      </c>
      <c r="L1250" s="11">
        <v>2</v>
      </c>
    </row>
    <row r="1251" spans="1:12">
      <c r="A1251" s="11" t="s">
        <v>2104</v>
      </c>
      <c r="D1251" s="11" t="s">
        <v>239</v>
      </c>
      <c r="E1251" s="19" t="s">
        <v>2354</v>
      </c>
      <c r="F1251" s="10">
        <v>42036</v>
      </c>
      <c r="G1251" s="10">
        <v>44593</v>
      </c>
      <c r="H1251" s="11">
        <v>8</v>
      </c>
      <c r="I1251" s="20" t="s">
        <v>238</v>
      </c>
      <c r="J1251" s="11" t="s">
        <v>240</v>
      </c>
      <c r="K1251" s="11" t="s">
        <v>4263</v>
      </c>
      <c r="L1251" s="11">
        <v>2</v>
      </c>
    </row>
    <row r="1252" spans="1:12">
      <c r="A1252" s="11" t="s">
        <v>2105</v>
      </c>
      <c r="D1252" s="11" t="s">
        <v>239</v>
      </c>
      <c r="E1252" s="19" t="s">
        <v>2355</v>
      </c>
      <c r="F1252" s="10">
        <v>42036</v>
      </c>
      <c r="G1252" s="10">
        <v>44593</v>
      </c>
      <c r="H1252" s="11">
        <v>8</v>
      </c>
      <c r="I1252" s="20" t="s">
        <v>238</v>
      </c>
      <c r="J1252" s="11" t="s">
        <v>240</v>
      </c>
      <c r="K1252" s="11" t="s">
        <v>4263</v>
      </c>
      <c r="L1252" s="11">
        <v>2</v>
      </c>
    </row>
    <row r="1253" spans="1:12">
      <c r="A1253" s="11" t="s">
        <v>2106</v>
      </c>
      <c r="D1253" s="11" t="s">
        <v>239</v>
      </c>
      <c r="E1253" s="19" t="s">
        <v>2356</v>
      </c>
      <c r="F1253" s="10">
        <v>42036</v>
      </c>
      <c r="G1253" s="10">
        <v>44593</v>
      </c>
      <c r="H1253" s="11">
        <v>8</v>
      </c>
      <c r="I1253" s="20" t="s">
        <v>238</v>
      </c>
      <c r="J1253" s="11" t="s">
        <v>240</v>
      </c>
      <c r="K1253" s="11" t="s">
        <v>4263</v>
      </c>
      <c r="L1253" s="11">
        <v>2</v>
      </c>
    </row>
    <row r="1254" spans="1:12">
      <c r="A1254" s="11" t="s">
        <v>2107</v>
      </c>
      <c r="D1254" s="11" t="s">
        <v>239</v>
      </c>
      <c r="E1254" s="19" t="s">
        <v>2357</v>
      </c>
      <c r="F1254" s="10">
        <v>42036</v>
      </c>
      <c r="G1254" s="10">
        <v>44593</v>
      </c>
      <c r="H1254" s="11">
        <v>8</v>
      </c>
      <c r="I1254" s="20" t="s">
        <v>238</v>
      </c>
      <c r="J1254" s="11" t="s">
        <v>240</v>
      </c>
      <c r="K1254" s="11" t="s">
        <v>4263</v>
      </c>
      <c r="L1254" s="11">
        <v>2</v>
      </c>
    </row>
    <row r="1255" spans="1:12">
      <c r="A1255" s="11" t="s">
        <v>2108</v>
      </c>
      <c r="D1255" s="11" t="s">
        <v>239</v>
      </c>
      <c r="E1255" s="19" t="s">
        <v>2358</v>
      </c>
      <c r="F1255" s="10">
        <v>42036</v>
      </c>
      <c r="G1255" s="10">
        <v>44593</v>
      </c>
      <c r="H1255" s="11">
        <v>8</v>
      </c>
      <c r="I1255" s="20" t="s">
        <v>238</v>
      </c>
      <c r="J1255" s="11" t="s">
        <v>240</v>
      </c>
      <c r="K1255" s="11" t="s">
        <v>4263</v>
      </c>
      <c r="L1255" s="11">
        <v>2</v>
      </c>
    </row>
    <row r="1256" spans="1:12">
      <c r="A1256" s="11" t="s">
        <v>2109</v>
      </c>
      <c r="D1256" s="11" t="s">
        <v>239</v>
      </c>
      <c r="E1256" s="19" t="s">
        <v>2359</v>
      </c>
      <c r="F1256" s="10">
        <v>42036</v>
      </c>
      <c r="G1256" s="10">
        <v>44593</v>
      </c>
      <c r="H1256" s="11">
        <v>8</v>
      </c>
      <c r="I1256" s="20" t="s">
        <v>238</v>
      </c>
      <c r="J1256" s="11" t="s">
        <v>240</v>
      </c>
      <c r="K1256" s="11" t="s">
        <v>4263</v>
      </c>
      <c r="L1256" s="11">
        <v>2</v>
      </c>
    </row>
    <row r="1257" spans="1:12">
      <c r="A1257" s="11" t="s">
        <v>2110</v>
      </c>
      <c r="D1257" s="11" t="s">
        <v>239</v>
      </c>
      <c r="E1257" s="19" t="s">
        <v>2360</v>
      </c>
      <c r="F1257" s="10">
        <v>42036</v>
      </c>
      <c r="G1257" s="10">
        <v>44593</v>
      </c>
      <c r="H1257" s="11">
        <v>8</v>
      </c>
      <c r="I1257" s="20" t="s">
        <v>238</v>
      </c>
      <c r="J1257" s="11" t="s">
        <v>240</v>
      </c>
      <c r="K1257" s="11" t="s">
        <v>4263</v>
      </c>
      <c r="L1257" s="11">
        <v>2</v>
      </c>
    </row>
    <row r="1258" spans="1:12">
      <c r="A1258" s="11" t="s">
        <v>2111</v>
      </c>
      <c r="D1258" s="11" t="s">
        <v>239</v>
      </c>
      <c r="E1258" s="19" t="s">
        <v>2361</v>
      </c>
      <c r="F1258" s="10">
        <v>42036</v>
      </c>
      <c r="G1258" s="10">
        <v>44593</v>
      </c>
      <c r="H1258" s="11">
        <v>8</v>
      </c>
      <c r="I1258" s="20" t="s">
        <v>238</v>
      </c>
      <c r="J1258" s="11" t="s">
        <v>240</v>
      </c>
      <c r="K1258" s="11" t="s">
        <v>4263</v>
      </c>
      <c r="L1258" s="11">
        <v>2</v>
      </c>
    </row>
    <row r="1259" spans="1:12">
      <c r="A1259" s="11" t="s">
        <v>2112</v>
      </c>
      <c r="D1259" s="11" t="s">
        <v>239</v>
      </c>
      <c r="E1259" s="19" t="s">
        <v>2362</v>
      </c>
      <c r="F1259" s="10">
        <v>42036</v>
      </c>
      <c r="G1259" s="10">
        <v>44593</v>
      </c>
      <c r="H1259" s="11">
        <v>8</v>
      </c>
      <c r="I1259" s="20" t="s">
        <v>238</v>
      </c>
      <c r="J1259" s="11" t="s">
        <v>240</v>
      </c>
      <c r="K1259" s="11" t="s">
        <v>4263</v>
      </c>
      <c r="L1259" s="11">
        <v>2</v>
      </c>
    </row>
    <row r="1260" spans="1:12">
      <c r="A1260" s="11" t="s">
        <v>2113</v>
      </c>
      <c r="D1260" s="11" t="s">
        <v>239</v>
      </c>
      <c r="E1260" s="19" t="s">
        <v>2363</v>
      </c>
      <c r="F1260" s="10">
        <v>42036</v>
      </c>
      <c r="G1260" s="10">
        <v>44593</v>
      </c>
      <c r="H1260" s="11">
        <v>8</v>
      </c>
      <c r="I1260" s="20" t="s">
        <v>238</v>
      </c>
      <c r="J1260" s="11" t="s">
        <v>240</v>
      </c>
      <c r="K1260" s="11" t="s">
        <v>4263</v>
      </c>
      <c r="L1260" s="11">
        <v>2</v>
      </c>
    </row>
    <row r="1261" spans="1:12">
      <c r="A1261" s="11" t="s">
        <v>2114</v>
      </c>
      <c r="D1261" s="11" t="s">
        <v>239</v>
      </c>
      <c r="E1261" s="19" t="s">
        <v>2364</v>
      </c>
      <c r="F1261" s="10">
        <v>42036</v>
      </c>
      <c r="G1261" s="10">
        <v>44593</v>
      </c>
      <c r="H1261" s="11">
        <v>8</v>
      </c>
      <c r="I1261" s="20" t="s">
        <v>238</v>
      </c>
      <c r="J1261" s="11" t="s">
        <v>240</v>
      </c>
      <c r="K1261" s="11" t="s">
        <v>4263</v>
      </c>
      <c r="L1261" s="11">
        <v>2</v>
      </c>
    </row>
    <row r="1262" spans="1:12">
      <c r="A1262" s="11" t="s">
        <v>2365</v>
      </c>
      <c r="D1262" s="11" t="s">
        <v>239</v>
      </c>
      <c r="E1262" s="19" t="s">
        <v>2573</v>
      </c>
      <c r="F1262" s="10">
        <v>42036</v>
      </c>
      <c r="G1262" s="10">
        <v>44593</v>
      </c>
      <c r="H1262" s="11">
        <v>8</v>
      </c>
      <c r="I1262" s="20" t="s">
        <v>238</v>
      </c>
      <c r="J1262" s="11" t="s">
        <v>240</v>
      </c>
      <c r="K1262" s="11" t="s">
        <v>4263</v>
      </c>
      <c r="L1262" s="11">
        <v>2</v>
      </c>
    </row>
    <row r="1263" spans="1:12">
      <c r="A1263" s="11" t="s">
        <v>2366</v>
      </c>
      <c r="D1263" s="11" t="s">
        <v>239</v>
      </c>
      <c r="E1263" s="19" t="s">
        <v>2574</v>
      </c>
      <c r="F1263" s="10">
        <v>42036</v>
      </c>
      <c r="G1263" s="10">
        <v>44593</v>
      </c>
      <c r="H1263" s="11">
        <v>8</v>
      </c>
      <c r="I1263" s="20" t="s">
        <v>238</v>
      </c>
      <c r="J1263" s="11" t="s">
        <v>240</v>
      </c>
      <c r="K1263" s="11" t="s">
        <v>4263</v>
      </c>
      <c r="L1263" s="11">
        <v>2</v>
      </c>
    </row>
    <row r="1264" spans="1:12">
      <c r="A1264" s="11" t="s">
        <v>2367</v>
      </c>
      <c r="D1264" s="11" t="s">
        <v>239</v>
      </c>
      <c r="E1264" s="19" t="s">
        <v>2575</v>
      </c>
      <c r="F1264" s="10">
        <v>42036</v>
      </c>
      <c r="G1264" s="10">
        <v>44593</v>
      </c>
      <c r="H1264" s="11">
        <v>8</v>
      </c>
      <c r="I1264" s="20" t="s">
        <v>238</v>
      </c>
      <c r="J1264" s="11" t="s">
        <v>240</v>
      </c>
      <c r="K1264" s="11" t="s">
        <v>4263</v>
      </c>
      <c r="L1264" s="11">
        <v>2</v>
      </c>
    </row>
    <row r="1265" spans="1:12">
      <c r="A1265" s="11" t="s">
        <v>2368</v>
      </c>
      <c r="D1265" s="11" t="s">
        <v>239</v>
      </c>
      <c r="E1265" s="19" t="s">
        <v>2576</v>
      </c>
      <c r="F1265" s="10">
        <v>42036</v>
      </c>
      <c r="G1265" s="10">
        <v>44593</v>
      </c>
      <c r="H1265" s="11">
        <v>8</v>
      </c>
      <c r="I1265" s="20" t="s">
        <v>238</v>
      </c>
      <c r="J1265" s="11" t="s">
        <v>240</v>
      </c>
      <c r="K1265" s="11" t="s">
        <v>4263</v>
      </c>
      <c r="L1265" s="11">
        <v>2</v>
      </c>
    </row>
    <row r="1266" spans="1:12">
      <c r="A1266" s="11" t="s">
        <v>2369</v>
      </c>
      <c r="D1266" s="11" t="s">
        <v>239</v>
      </c>
      <c r="E1266" s="19" t="s">
        <v>2577</v>
      </c>
      <c r="F1266" s="10">
        <v>42036</v>
      </c>
      <c r="G1266" s="10">
        <v>44593</v>
      </c>
      <c r="H1266" s="11">
        <v>8</v>
      </c>
      <c r="I1266" s="20" t="s">
        <v>238</v>
      </c>
      <c r="J1266" s="11" t="s">
        <v>240</v>
      </c>
      <c r="K1266" s="11" t="s">
        <v>4263</v>
      </c>
      <c r="L1266" s="11">
        <v>2</v>
      </c>
    </row>
    <row r="1267" spans="1:12">
      <c r="A1267" s="11" t="s">
        <v>2370</v>
      </c>
      <c r="D1267" s="11" t="s">
        <v>239</v>
      </c>
      <c r="E1267" s="19" t="s">
        <v>2578</v>
      </c>
      <c r="F1267" s="10">
        <v>42036</v>
      </c>
      <c r="G1267" s="10">
        <v>44593</v>
      </c>
      <c r="H1267" s="11">
        <v>8</v>
      </c>
      <c r="I1267" s="20" t="s">
        <v>238</v>
      </c>
      <c r="J1267" s="11" t="s">
        <v>240</v>
      </c>
      <c r="K1267" s="11" t="s">
        <v>4263</v>
      </c>
      <c r="L1267" s="11">
        <v>2</v>
      </c>
    </row>
    <row r="1268" spans="1:12">
      <c r="A1268" s="11" t="s">
        <v>2371</v>
      </c>
      <c r="D1268" s="11" t="s">
        <v>239</v>
      </c>
      <c r="E1268" s="19" t="s">
        <v>2579</v>
      </c>
      <c r="F1268" s="10">
        <v>42036</v>
      </c>
      <c r="G1268" s="10">
        <v>44593</v>
      </c>
      <c r="H1268" s="11">
        <v>8</v>
      </c>
      <c r="I1268" s="20" t="s">
        <v>238</v>
      </c>
      <c r="J1268" s="11" t="s">
        <v>240</v>
      </c>
      <c r="K1268" s="11" t="s">
        <v>4263</v>
      </c>
      <c r="L1268" s="11">
        <v>2</v>
      </c>
    </row>
    <row r="1269" spans="1:12">
      <c r="A1269" s="11" t="s">
        <v>2372</v>
      </c>
      <c r="D1269" s="11" t="s">
        <v>239</v>
      </c>
      <c r="E1269" s="19" t="s">
        <v>2580</v>
      </c>
      <c r="F1269" s="10">
        <v>42036</v>
      </c>
      <c r="G1269" s="10">
        <v>44593</v>
      </c>
      <c r="H1269" s="11">
        <v>8</v>
      </c>
      <c r="I1269" s="20" t="s">
        <v>238</v>
      </c>
      <c r="J1269" s="11" t="s">
        <v>240</v>
      </c>
      <c r="K1269" s="11" t="s">
        <v>4263</v>
      </c>
      <c r="L1269" s="11">
        <v>2</v>
      </c>
    </row>
    <row r="1270" spans="1:12">
      <c r="A1270" s="11" t="s">
        <v>2373</v>
      </c>
      <c r="D1270" s="11" t="s">
        <v>239</v>
      </c>
      <c r="E1270" s="19" t="s">
        <v>2581</v>
      </c>
      <c r="F1270" s="10">
        <v>42036</v>
      </c>
      <c r="G1270" s="10">
        <v>44593</v>
      </c>
      <c r="H1270" s="11">
        <v>8</v>
      </c>
      <c r="I1270" s="20" t="s">
        <v>238</v>
      </c>
      <c r="J1270" s="11" t="s">
        <v>240</v>
      </c>
      <c r="K1270" s="11" t="s">
        <v>4263</v>
      </c>
      <c r="L1270" s="11">
        <v>2</v>
      </c>
    </row>
    <row r="1271" spans="1:12">
      <c r="A1271" s="11" t="s">
        <v>2374</v>
      </c>
      <c r="D1271" s="11" t="s">
        <v>239</v>
      </c>
      <c r="E1271" s="19" t="s">
        <v>2582</v>
      </c>
      <c r="F1271" s="10">
        <v>42036</v>
      </c>
      <c r="G1271" s="10">
        <v>44593</v>
      </c>
      <c r="H1271" s="11">
        <v>8</v>
      </c>
      <c r="I1271" s="20" t="s">
        <v>238</v>
      </c>
      <c r="J1271" s="11" t="s">
        <v>240</v>
      </c>
      <c r="K1271" s="11" t="s">
        <v>4263</v>
      </c>
      <c r="L1271" s="11">
        <v>2</v>
      </c>
    </row>
    <row r="1272" spans="1:12">
      <c r="A1272" s="11" t="s">
        <v>2375</v>
      </c>
      <c r="D1272" s="11" t="s">
        <v>239</v>
      </c>
      <c r="E1272" s="19" t="s">
        <v>2583</v>
      </c>
      <c r="F1272" s="10">
        <v>42036</v>
      </c>
      <c r="G1272" s="10">
        <v>44593</v>
      </c>
      <c r="H1272" s="11">
        <v>8</v>
      </c>
      <c r="I1272" s="20" t="s">
        <v>238</v>
      </c>
      <c r="J1272" s="11" t="s">
        <v>240</v>
      </c>
      <c r="K1272" s="11" t="s">
        <v>4263</v>
      </c>
      <c r="L1272" s="11">
        <v>2</v>
      </c>
    </row>
    <row r="1273" spans="1:12">
      <c r="A1273" s="11" t="s">
        <v>2376</v>
      </c>
      <c r="D1273" s="11" t="s">
        <v>239</v>
      </c>
      <c r="E1273" s="19" t="s">
        <v>2584</v>
      </c>
      <c r="F1273" s="10">
        <v>42036</v>
      </c>
      <c r="G1273" s="10">
        <v>44593</v>
      </c>
      <c r="H1273" s="11">
        <v>8</v>
      </c>
      <c r="I1273" s="20" t="s">
        <v>238</v>
      </c>
      <c r="J1273" s="11" t="s">
        <v>240</v>
      </c>
      <c r="K1273" s="11" t="s">
        <v>4263</v>
      </c>
      <c r="L1273" s="11">
        <v>2</v>
      </c>
    </row>
    <row r="1274" spans="1:12">
      <c r="A1274" s="11" t="s">
        <v>2377</v>
      </c>
      <c r="D1274" s="11" t="s">
        <v>239</v>
      </c>
      <c r="E1274" s="19" t="s">
        <v>2585</v>
      </c>
      <c r="F1274" s="10">
        <v>42036</v>
      </c>
      <c r="G1274" s="10">
        <v>44593</v>
      </c>
      <c r="H1274" s="11">
        <v>8</v>
      </c>
      <c r="I1274" s="20" t="s">
        <v>238</v>
      </c>
      <c r="J1274" s="11" t="s">
        <v>240</v>
      </c>
      <c r="K1274" s="11" t="s">
        <v>4263</v>
      </c>
      <c r="L1274" s="11">
        <v>2</v>
      </c>
    </row>
    <row r="1275" spans="1:12">
      <c r="A1275" s="11" t="s">
        <v>2378</v>
      </c>
      <c r="D1275" s="11" t="s">
        <v>239</v>
      </c>
      <c r="E1275" s="19" t="s">
        <v>2586</v>
      </c>
      <c r="F1275" s="10">
        <v>42036</v>
      </c>
      <c r="G1275" s="10">
        <v>44593</v>
      </c>
      <c r="H1275" s="11">
        <v>8</v>
      </c>
      <c r="I1275" s="20" t="s">
        <v>238</v>
      </c>
      <c r="J1275" s="11" t="s">
        <v>240</v>
      </c>
      <c r="K1275" s="11" t="s">
        <v>4263</v>
      </c>
      <c r="L1275" s="11">
        <v>2</v>
      </c>
    </row>
    <row r="1276" spans="1:12">
      <c r="A1276" s="11" t="s">
        <v>2379</v>
      </c>
      <c r="D1276" s="11" t="s">
        <v>239</v>
      </c>
      <c r="E1276" s="19" t="s">
        <v>2587</v>
      </c>
      <c r="F1276" s="10">
        <v>42036</v>
      </c>
      <c r="G1276" s="10">
        <v>44593</v>
      </c>
      <c r="H1276" s="11">
        <v>8</v>
      </c>
      <c r="I1276" s="20" t="s">
        <v>238</v>
      </c>
      <c r="J1276" s="11" t="s">
        <v>240</v>
      </c>
      <c r="K1276" s="11" t="s">
        <v>4263</v>
      </c>
      <c r="L1276" s="11">
        <v>2</v>
      </c>
    </row>
    <row r="1277" spans="1:12">
      <c r="A1277" s="11" t="s">
        <v>2380</v>
      </c>
      <c r="D1277" s="11" t="s">
        <v>239</v>
      </c>
      <c r="E1277" s="19" t="s">
        <v>2588</v>
      </c>
      <c r="F1277" s="10">
        <v>42036</v>
      </c>
      <c r="G1277" s="10">
        <v>44593</v>
      </c>
      <c r="H1277" s="11">
        <v>8</v>
      </c>
      <c r="I1277" s="20" t="s">
        <v>238</v>
      </c>
      <c r="J1277" s="11" t="s">
        <v>240</v>
      </c>
      <c r="K1277" s="11" t="s">
        <v>4263</v>
      </c>
      <c r="L1277" s="11">
        <v>2</v>
      </c>
    </row>
    <row r="1278" spans="1:12">
      <c r="A1278" s="11" t="s">
        <v>2381</v>
      </c>
      <c r="D1278" s="11" t="s">
        <v>239</v>
      </c>
      <c r="E1278" s="19" t="s">
        <v>2589</v>
      </c>
      <c r="F1278" s="10">
        <v>42036</v>
      </c>
      <c r="G1278" s="10">
        <v>44593</v>
      </c>
      <c r="H1278" s="11">
        <v>8</v>
      </c>
      <c r="I1278" s="20" t="s">
        <v>238</v>
      </c>
      <c r="J1278" s="11" t="s">
        <v>240</v>
      </c>
      <c r="K1278" s="11" t="s">
        <v>4263</v>
      </c>
      <c r="L1278" s="11">
        <v>2</v>
      </c>
    </row>
    <row r="1279" spans="1:12">
      <c r="A1279" s="11" t="s">
        <v>2382</v>
      </c>
      <c r="D1279" s="11" t="s">
        <v>239</v>
      </c>
      <c r="E1279" s="19" t="s">
        <v>2590</v>
      </c>
      <c r="F1279" s="10">
        <v>42036</v>
      </c>
      <c r="G1279" s="10">
        <v>44593</v>
      </c>
      <c r="H1279" s="11">
        <v>8</v>
      </c>
      <c r="I1279" s="20" t="s">
        <v>238</v>
      </c>
      <c r="J1279" s="11" t="s">
        <v>240</v>
      </c>
      <c r="K1279" s="11" t="s">
        <v>4263</v>
      </c>
      <c r="L1279" s="11">
        <v>2</v>
      </c>
    </row>
    <row r="1280" spans="1:12">
      <c r="A1280" s="11" t="s">
        <v>2383</v>
      </c>
      <c r="D1280" s="11" t="s">
        <v>239</v>
      </c>
      <c r="E1280" s="19" t="s">
        <v>2591</v>
      </c>
      <c r="F1280" s="10">
        <v>42036</v>
      </c>
      <c r="G1280" s="10">
        <v>44593</v>
      </c>
      <c r="H1280" s="11">
        <v>8</v>
      </c>
      <c r="I1280" s="20" t="s">
        <v>238</v>
      </c>
      <c r="J1280" s="11" t="s">
        <v>240</v>
      </c>
      <c r="K1280" s="11" t="s">
        <v>4263</v>
      </c>
      <c r="L1280" s="11">
        <v>2</v>
      </c>
    </row>
    <row r="1281" spans="1:12">
      <c r="A1281" s="11" t="s">
        <v>2384</v>
      </c>
      <c r="D1281" s="11" t="s">
        <v>239</v>
      </c>
      <c r="E1281" s="19" t="s">
        <v>2592</v>
      </c>
      <c r="F1281" s="10">
        <v>42036</v>
      </c>
      <c r="G1281" s="10">
        <v>44593</v>
      </c>
      <c r="H1281" s="11">
        <v>8</v>
      </c>
      <c r="I1281" s="20" t="s">
        <v>238</v>
      </c>
      <c r="J1281" s="11" t="s">
        <v>240</v>
      </c>
      <c r="K1281" s="11" t="s">
        <v>4263</v>
      </c>
      <c r="L1281" s="11">
        <v>2</v>
      </c>
    </row>
    <row r="1282" spans="1:12">
      <c r="A1282" s="11" t="s">
        <v>2385</v>
      </c>
      <c r="D1282" s="11" t="s">
        <v>239</v>
      </c>
      <c r="E1282" s="19" t="s">
        <v>2593</v>
      </c>
      <c r="F1282" s="10">
        <v>42036</v>
      </c>
      <c r="G1282" s="10">
        <v>44593</v>
      </c>
      <c r="H1282" s="11">
        <v>8</v>
      </c>
      <c r="I1282" s="20" t="s">
        <v>238</v>
      </c>
      <c r="J1282" s="11" t="s">
        <v>240</v>
      </c>
      <c r="K1282" s="11" t="s">
        <v>4263</v>
      </c>
      <c r="L1282" s="11">
        <v>2</v>
      </c>
    </row>
    <row r="1283" spans="1:12">
      <c r="A1283" s="11" t="s">
        <v>2386</v>
      </c>
      <c r="D1283" s="11" t="s">
        <v>239</v>
      </c>
      <c r="E1283" s="19" t="s">
        <v>2594</v>
      </c>
      <c r="F1283" s="10">
        <v>42036</v>
      </c>
      <c r="G1283" s="10">
        <v>44593</v>
      </c>
      <c r="H1283" s="11">
        <v>8</v>
      </c>
      <c r="I1283" s="20" t="s">
        <v>238</v>
      </c>
      <c r="J1283" s="11" t="s">
        <v>240</v>
      </c>
      <c r="K1283" s="11" t="s">
        <v>4263</v>
      </c>
      <c r="L1283" s="11">
        <v>2</v>
      </c>
    </row>
    <row r="1284" spans="1:12">
      <c r="A1284" s="11" t="s">
        <v>2077</v>
      </c>
      <c r="D1284" s="11" t="s">
        <v>239</v>
      </c>
      <c r="E1284" s="19" t="s">
        <v>2595</v>
      </c>
      <c r="F1284" s="10">
        <v>42036</v>
      </c>
      <c r="G1284" s="10">
        <v>44593</v>
      </c>
      <c r="H1284" s="11">
        <v>8</v>
      </c>
      <c r="I1284" s="20" t="s">
        <v>238</v>
      </c>
      <c r="J1284" s="11" t="s">
        <v>240</v>
      </c>
      <c r="K1284" s="11" t="s">
        <v>4263</v>
      </c>
      <c r="L1284" s="11">
        <v>2</v>
      </c>
    </row>
    <row r="1285" spans="1:12">
      <c r="A1285" s="11" t="s">
        <v>2078</v>
      </c>
      <c r="D1285" s="11" t="s">
        <v>239</v>
      </c>
      <c r="E1285" s="19" t="s">
        <v>2596</v>
      </c>
      <c r="F1285" s="10">
        <v>42036</v>
      </c>
      <c r="G1285" s="10">
        <v>44593</v>
      </c>
      <c r="H1285" s="11">
        <v>8</v>
      </c>
      <c r="I1285" s="20" t="s">
        <v>238</v>
      </c>
      <c r="J1285" s="11" t="s">
        <v>240</v>
      </c>
      <c r="K1285" s="11" t="s">
        <v>4263</v>
      </c>
      <c r="L1285" s="11">
        <v>2</v>
      </c>
    </row>
    <row r="1286" spans="1:12">
      <c r="A1286" s="11" t="s">
        <v>2079</v>
      </c>
      <c r="D1286" s="11" t="s">
        <v>239</v>
      </c>
      <c r="E1286" s="19" t="s">
        <v>2597</v>
      </c>
      <c r="F1286" s="10">
        <v>42036</v>
      </c>
      <c r="G1286" s="10">
        <v>44593</v>
      </c>
      <c r="H1286" s="11">
        <v>8</v>
      </c>
      <c r="I1286" s="20" t="s">
        <v>238</v>
      </c>
      <c r="J1286" s="11" t="s">
        <v>240</v>
      </c>
      <c r="K1286" s="11" t="s">
        <v>4263</v>
      </c>
      <c r="L1286" s="11">
        <v>2</v>
      </c>
    </row>
    <row r="1287" spans="1:12">
      <c r="A1287" s="11" t="s">
        <v>2080</v>
      </c>
      <c r="D1287" s="11" t="s">
        <v>239</v>
      </c>
      <c r="E1287" s="19" t="s">
        <v>2598</v>
      </c>
      <c r="F1287" s="10">
        <v>42036</v>
      </c>
      <c r="G1287" s="10">
        <v>44593</v>
      </c>
      <c r="H1287" s="11">
        <v>8</v>
      </c>
      <c r="I1287" s="20" t="s">
        <v>238</v>
      </c>
      <c r="J1287" s="11" t="s">
        <v>240</v>
      </c>
      <c r="K1287" s="11" t="s">
        <v>4263</v>
      </c>
      <c r="L1287" s="11">
        <v>2</v>
      </c>
    </row>
    <row r="1288" spans="1:12">
      <c r="A1288" s="11" t="s">
        <v>2081</v>
      </c>
      <c r="D1288" s="11" t="s">
        <v>239</v>
      </c>
      <c r="E1288" s="19" t="s">
        <v>2599</v>
      </c>
      <c r="F1288" s="10">
        <v>42036</v>
      </c>
      <c r="G1288" s="10">
        <v>44593</v>
      </c>
      <c r="H1288" s="11">
        <v>8</v>
      </c>
      <c r="I1288" s="20" t="s">
        <v>238</v>
      </c>
      <c r="J1288" s="11" t="s">
        <v>240</v>
      </c>
      <c r="K1288" s="11" t="s">
        <v>4263</v>
      </c>
      <c r="L1288" s="11">
        <v>2</v>
      </c>
    </row>
    <row r="1289" spans="1:12">
      <c r="A1289" s="11" t="s">
        <v>2082</v>
      </c>
      <c r="D1289" s="11" t="s">
        <v>239</v>
      </c>
      <c r="E1289" s="19" t="s">
        <v>2600</v>
      </c>
      <c r="F1289" s="10">
        <v>42036</v>
      </c>
      <c r="G1289" s="10">
        <v>44593</v>
      </c>
      <c r="H1289" s="11">
        <v>8</v>
      </c>
      <c r="I1289" s="20" t="s">
        <v>238</v>
      </c>
      <c r="J1289" s="11" t="s">
        <v>240</v>
      </c>
      <c r="K1289" s="11" t="s">
        <v>4263</v>
      </c>
      <c r="L1289" s="11">
        <v>2</v>
      </c>
    </row>
    <row r="1290" spans="1:12">
      <c r="A1290" s="11" t="s">
        <v>2083</v>
      </c>
      <c r="D1290" s="11" t="s">
        <v>239</v>
      </c>
      <c r="E1290" s="19" t="s">
        <v>2601</v>
      </c>
      <c r="F1290" s="10">
        <v>42036</v>
      </c>
      <c r="G1290" s="10">
        <v>44593</v>
      </c>
      <c r="H1290" s="11">
        <v>8</v>
      </c>
      <c r="I1290" s="20" t="s">
        <v>238</v>
      </c>
      <c r="J1290" s="11" t="s">
        <v>240</v>
      </c>
      <c r="K1290" s="11" t="s">
        <v>4263</v>
      </c>
      <c r="L1290" s="11">
        <v>2</v>
      </c>
    </row>
    <row r="1291" spans="1:12">
      <c r="A1291" s="11" t="s">
        <v>2084</v>
      </c>
      <c r="D1291" s="11" t="s">
        <v>239</v>
      </c>
      <c r="E1291" s="19" t="s">
        <v>2602</v>
      </c>
      <c r="F1291" s="10">
        <v>42036</v>
      </c>
      <c r="G1291" s="10">
        <v>44593</v>
      </c>
      <c r="H1291" s="11">
        <v>8</v>
      </c>
      <c r="I1291" s="20" t="s">
        <v>238</v>
      </c>
      <c r="J1291" s="11" t="s">
        <v>240</v>
      </c>
      <c r="K1291" s="11" t="s">
        <v>4263</v>
      </c>
      <c r="L1291" s="11">
        <v>2</v>
      </c>
    </row>
    <row r="1292" spans="1:12">
      <c r="A1292" s="11" t="s">
        <v>2085</v>
      </c>
      <c r="D1292" s="11" t="s">
        <v>239</v>
      </c>
      <c r="E1292" s="19" t="s">
        <v>2603</v>
      </c>
      <c r="F1292" s="10">
        <v>42036</v>
      </c>
      <c r="G1292" s="10">
        <v>44593</v>
      </c>
      <c r="H1292" s="11">
        <v>8</v>
      </c>
      <c r="I1292" s="20" t="s">
        <v>238</v>
      </c>
      <c r="J1292" s="11" t="s">
        <v>240</v>
      </c>
      <c r="K1292" s="11" t="s">
        <v>4263</v>
      </c>
      <c r="L1292" s="11">
        <v>2</v>
      </c>
    </row>
    <row r="1293" spans="1:12">
      <c r="A1293" s="11" t="s">
        <v>2387</v>
      </c>
      <c r="D1293" s="11" t="s">
        <v>239</v>
      </c>
      <c r="E1293" s="19" t="s">
        <v>2604</v>
      </c>
      <c r="F1293" s="10">
        <v>42036</v>
      </c>
      <c r="G1293" s="10">
        <v>44593</v>
      </c>
      <c r="H1293" s="11">
        <v>8</v>
      </c>
      <c r="I1293" s="20" t="s">
        <v>238</v>
      </c>
      <c r="J1293" s="11" t="s">
        <v>240</v>
      </c>
      <c r="K1293" s="11" t="s">
        <v>4263</v>
      </c>
      <c r="L1293" s="11">
        <v>2</v>
      </c>
    </row>
    <row r="1294" spans="1:12">
      <c r="A1294" s="11" t="s">
        <v>2388</v>
      </c>
      <c r="D1294" s="11" t="s">
        <v>239</v>
      </c>
      <c r="E1294" s="19" t="s">
        <v>2605</v>
      </c>
      <c r="F1294" s="10">
        <v>42036</v>
      </c>
      <c r="G1294" s="10">
        <v>44593</v>
      </c>
      <c r="H1294" s="11">
        <v>8</v>
      </c>
      <c r="I1294" s="20" t="s">
        <v>238</v>
      </c>
      <c r="J1294" s="11" t="s">
        <v>240</v>
      </c>
      <c r="K1294" s="11" t="s">
        <v>4263</v>
      </c>
      <c r="L1294" s="11">
        <v>2</v>
      </c>
    </row>
    <row r="1295" spans="1:12">
      <c r="A1295" s="11" t="s">
        <v>2389</v>
      </c>
      <c r="D1295" s="11" t="s">
        <v>239</v>
      </c>
      <c r="E1295" s="19" t="s">
        <v>2606</v>
      </c>
      <c r="F1295" s="10">
        <v>42036</v>
      </c>
      <c r="G1295" s="10">
        <v>44593</v>
      </c>
      <c r="H1295" s="11">
        <v>8</v>
      </c>
      <c r="I1295" s="20" t="s">
        <v>238</v>
      </c>
      <c r="J1295" s="11" t="s">
        <v>240</v>
      </c>
      <c r="K1295" s="11" t="s">
        <v>4263</v>
      </c>
      <c r="L1295" s="11">
        <v>2</v>
      </c>
    </row>
    <row r="1296" spans="1:12">
      <c r="A1296" s="11" t="s">
        <v>2089</v>
      </c>
      <c r="D1296" s="11" t="s">
        <v>239</v>
      </c>
      <c r="E1296" s="19" t="s">
        <v>2607</v>
      </c>
      <c r="F1296" s="10">
        <v>42036</v>
      </c>
      <c r="G1296" s="10">
        <v>44593</v>
      </c>
      <c r="H1296" s="11">
        <v>8</v>
      </c>
      <c r="I1296" s="20" t="s">
        <v>238</v>
      </c>
      <c r="J1296" s="11" t="s">
        <v>240</v>
      </c>
      <c r="K1296" s="11" t="s">
        <v>4263</v>
      </c>
      <c r="L1296" s="11">
        <v>2</v>
      </c>
    </row>
    <row r="1297" spans="1:12">
      <c r="A1297" s="11" t="s">
        <v>2090</v>
      </c>
      <c r="D1297" s="11" t="s">
        <v>239</v>
      </c>
      <c r="E1297" s="19" t="s">
        <v>2608</v>
      </c>
      <c r="F1297" s="10">
        <v>42036</v>
      </c>
      <c r="G1297" s="10">
        <v>44593</v>
      </c>
      <c r="H1297" s="11">
        <v>8</v>
      </c>
      <c r="I1297" s="20" t="s">
        <v>238</v>
      </c>
      <c r="J1297" s="11" t="s">
        <v>240</v>
      </c>
      <c r="K1297" s="11" t="s">
        <v>4263</v>
      </c>
      <c r="L1297" s="11">
        <v>2</v>
      </c>
    </row>
    <row r="1298" spans="1:12">
      <c r="A1298" s="11" t="s">
        <v>2091</v>
      </c>
      <c r="D1298" s="11" t="s">
        <v>239</v>
      </c>
      <c r="E1298" s="19" t="s">
        <v>2609</v>
      </c>
      <c r="F1298" s="10">
        <v>42036</v>
      </c>
      <c r="G1298" s="10">
        <v>44593</v>
      </c>
      <c r="H1298" s="11">
        <v>8</v>
      </c>
      <c r="I1298" s="20" t="s">
        <v>238</v>
      </c>
      <c r="J1298" s="11" t="s">
        <v>240</v>
      </c>
      <c r="K1298" s="11" t="s">
        <v>4263</v>
      </c>
      <c r="L1298" s="11">
        <v>2</v>
      </c>
    </row>
    <row r="1299" spans="1:12">
      <c r="A1299" s="11" t="s">
        <v>2092</v>
      </c>
      <c r="D1299" s="11" t="s">
        <v>239</v>
      </c>
      <c r="E1299" s="19" t="s">
        <v>2610</v>
      </c>
      <c r="F1299" s="10">
        <v>42036</v>
      </c>
      <c r="G1299" s="10">
        <v>44593</v>
      </c>
      <c r="H1299" s="11">
        <v>8</v>
      </c>
      <c r="I1299" s="20" t="s">
        <v>238</v>
      </c>
      <c r="J1299" s="11" t="s">
        <v>240</v>
      </c>
      <c r="K1299" s="11" t="s">
        <v>4263</v>
      </c>
      <c r="L1299" s="11">
        <v>2</v>
      </c>
    </row>
    <row r="1300" spans="1:12">
      <c r="A1300" s="11" t="s">
        <v>2093</v>
      </c>
      <c r="D1300" s="11" t="s">
        <v>239</v>
      </c>
      <c r="E1300" s="19" t="s">
        <v>2611</v>
      </c>
      <c r="F1300" s="10">
        <v>42036</v>
      </c>
      <c r="G1300" s="10">
        <v>44593</v>
      </c>
      <c r="H1300" s="11">
        <v>8</v>
      </c>
      <c r="I1300" s="20" t="s">
        <v>238</v>
      </c>
      <c r="J1300" s="11" t="s">
        <v>240</v>
      </c>
      <c r="K1300" s="11" t="s">
        <v>4263</v>
      </c>
      <c r="L1300" s="11">
        <v>2</v>
      </c>
    </row>
    <row r="1301" spans="1:12">
      <c r="A1301" s="11" t="s">
        <v>2094</v>
      </c>
      <c r="D1301" s="11" t="s">
        <v>239</v>
      </c>
      <c r="E1301" s="19" t="s">
        <v>2612</v>
      </c>
      <c r="F1301" s="10">
        <v>42036</v>
      </c>
      <c r="G1301" s="10">
        <v>44593</v>
      </c>
      <c r="H1301" s="11">
        <v>8</v>
      </c>
      <c r="I1301" s="20" t="s">
        <v>238</v>
      </c>
      <c r="J1301" s="11" t="s">
        <v>240</v>
      </c>
      <c r="K1301" s="11" t="s">
        <v>4263</v>
      </c>
      <c r="L1301" s="11">
        <v>2</v>
      </c>
    </row>
    <row r="1302" spans="1:12">
      <c r="A1302" s="11" t="s">
        <v>2095</v>
      </c>
      <c r="D1302" s="11" t="s">
        <v>239</v>
      </c>
      <c r="E1302" s="19" t="s">
        <v>2613</v>
      </c>
      <c r="F1302" s="10">
        <v>42036</v>
      </c>
      <c r="G1302" s="10">
        <v>44593</v>
      </c>
      <c r="H1302" s="11">
        <v>8</v>
      </c>
      <c r="I1302" s="20" t="s">
        <v>238</v>
      </c>
      <c r="J1302" s="11" t="s">
        <v>240</v>
      </c>
      <c r="K1302" s="11" t="s">
        <v>4263</v>
      </c>
      <c r="L1302" s="11">
        <v>2</v>
      </c>
    </row>
    <row r="1303" spans="1:12">
      <c r="A1303" s="11" t="s">
        <v>2096</v>
      </c>
      <c r="D1303" s="11" t="s">
        <v>239</v>
      </c>
      <c r="E1303" s="19" t="s">
        <v>2614</v>
      </c>
      <c r="F1303" s="10">
        <v>42036</v>
      </c>
      <c r="G1303" s="10">
        <v>44593</v>
      </c>
      <c r="H1303" s="11">
        <v>8</v>
      </c>
      <c r="I1303" s="20" t="s">
        <v>238</v>
      </c>
      <c r="J1303" s="11" t="s">
        <v>240</v>
      </c>
      <c r="K1303" s="11" t="s">
        <v>4263</v>
      </c>
      <c r="L1303" s="11">
        <v>2</v>
      </c>
    </row>
    <row r="1304" spans="1:12">
      <c r="A1304" s="11" t="s">
        <v>2097</v>
      </c>
      <c r="D1304" s="11" t="s">
        <v>239</v>
      </c>
      <c r="E1304" s="19" t="s">
        <v>2615</v>
      </c>
      <c r="F1304" s="10">
        <v>42036</v>
      </c>
      <c r="G1304" s="10">
        <v>44593</v>
      </c>
      <c r="H1304" s="11">
        <v>8</v>
      </c>
      <c r="I1304" s="20" t="s">
        <v>238</v>
      </c>
      <c r="J1304" s="11" t="s">
        <v>240</v>
      </c>
      <c r="K1304" s="11" t="s">
        <v>4263</v>
      </c>
      <c r="L1304" s="11">
        <v>2</v>
      </c>
    </row>
    <row r="1305" spans="1:12">
      <c r="A1305" s="11" t="s">
        <v>2098</v>
      </c>
      <c r="D1305" s="11" t="s">
        <v>239</v>
      </c>
      <c r="E1305" s="19" t="s">
        <v>2616</v>
      </c>
      <c r="F1305" s="10">
        <v>42036</v>
      </c>
      <c r="G1305" s="10">
        <v>44593</v>
      </c>
      <c r="H1305" s="11">
        <v>8</v>
      </c>
      <c r="I1305" s="20" t="s">
        <v>238</v>
      </c>
      <c r="J1305" s="11" t="s">
        <v>240</v>
      </c>
      <c r="K1305" s="11" t="s">
        <v>4263</v>
      </c>
      <c r="L1305" s="11">
        <v>2</v>
      </c>
    </row>
    <row r="1306" spans="1:12">
      <c r="A1306" s="11" t="s">
        <v>2099</v>
      </c>
      <c r="D1306" s="11" t="s">
        <v>239</v>
      </c>
      <c r="E1306" s="19" t="s">
        <v>2617</v>
      </c>
      <c r="F1306" s="10">
        <v>42036</v>
      </c>
      <c r="G1306" s="10">
        <v>44593</v>
      </c>
      <c r="H1306" s="11">
        <v>8</v>
      </c>
      <c r="I1306" s="20" t="s">
        <v>238</v>
      </c>
      <c r="J1306" s="11" t="s">
        <v>240</v>
      </c>
      <c r="K1306" s="11" t="s">
        <v>4263</v>
      </c>
      <c r="L1306" s="11">
        <v>2</v>
      </c>
    </row>
    <row r="1307" spans="1:12">
      <c r="A1307" s="11" t="s">
        <v>2100</v>
      </c>
      <c r="D1307" s="11" t="s">
        <v>239</v>
      </c>
      <c r="E1307" s="19" t="s">
        <v>2618</v>
      </c>
      <c r="F1307" s="10">
        <v>42036</v>
      </c>
      <c r="G1307" s="10">
        <v>44593</v>
      </c>
      <c r="H1307" s="11">
        <v>8</v>
      </c>
      <c r="I1307" s="20" t="s">
        <v>238</v>
      </c>
      <c r="J1307" s="11" t="s">
        <v>240</v>
      </c>
      <c r="K1307" s="11" t="s">
        <v>4263</v>
      </c>
      <c r="L1307" s="11">
        <v>2</v>
      </c>
    </row>
    <row r="1308" spans="1:12">
      <c r="A1308" s="11" t="s">
        <v>2390</v>
      </c>
      <c r="D1308" s="11" t="s">
        <v>239</v>
      </c>
      <c r="E1308" s="19" t="s">
        <v>2619</v>
      </c>
      <c r="F1308" s="10">
        <v>42036</v>
      </c>
      <c r="G1308" s="10">
        <v>44593</v>
      </c>
      <c r="H1308" s="11">
        <v>8</v>
      </c>
      <c r="I1308" s="20" t="s">
        <v>238</v>
      </c>
      <c r="J1308" s="11" t="s">
        <v>240</v>
      </c>
      <c r="K1308" s="11" t="s">
        <v>4263</v>
      </c>
      <c r="L1308" s="11">
        <v>2</v>
      </c>
    </row>
    <row r="1309" spans="1:12">
      <c r="A1309" s="11" t="s">
        <v>2391</v>
      </c>
      <c r="D1309" s="11" t="s">
        <v>239</v>
      </c>
      <c r="E1309" s="19" t="s">
        <v>2620</v>
      </c>
      <c r="F1309" s="10">
        <v>42036</v>
      </c>
      <c r="G1309" s="10">
        <v>44593</v>
      </c>
      <c r="H1309" s="11">
        <v>8</v>
      </c>
      <c r="I1309" s="20" t="s">
        <v>238</v>
      </c>
      <c r="J1309" s="11" t="s">
        <v>240</v>
      </c>
      <c r="K1309" s="11" t="s">
        <v>4263</v>
      </c>
      <c r="L1309" s="11">
        <v>2</v>
      </c>
    </row>
    <row r="1310" spans="1:12">
      <c r="A1310" s="11" t="s">
        <v>2392</v>
      </c>
      <c r="D1310" s="11" t="s">
        <v>239</v>
      </c>
      <c r="E1310" s="19" t="s">
        <v>2621</v>
      </c>
      <c r="F1310" s="10">
        <v>42036</v>
      </c>
      <c r="G1310" s="10">
        <v>44593</v>
      </c>
      <c r="H1310" s="11">
        <v>8</v>
      </c>
      <c r="I1310" s="20" t="s">
        <v>238</v>
      </c>
      <c r="J1310" s="11" t="s">
        <v>240</v>
      </c>
      <c r="K1310" s="11" t="s">
        <v>4263</v>
      </c>
      <c r="L1310" s="11">
        <v>2</v>
      </c>
    </row>
    <row r="1311" spans="1:12">
      <c r="A1311" s="11" t="s">
        <v>2393</v>
      </c>
      <c r="D1311" s="11" t="s">
        <v>239</v>
      </c>
      <c r="E1311" s="19" t="s">
        <v>2622</v>
      </c>
      <c r="F1311" s="10">
        <v>42036</v>
      </c>
      <c r="G1311" s="10">
        <v>44593</v>
      </c>
      <c r="H1311" s="11">
        <v>8</v>
      </c>
      <c r="I1311" s="20" t="s">
        <v>238</v>
      </c>
      <c r="J1311" s="11" t="s">
        <v>240</v>
      </c>
      <c r="K1311" s="11" t="s">
        <v>4263</v>
      </c>
      <c r="L1311" s="11">
        <v>2</v>
      </c>
    </row>
    <row r="1312" spans="1:12">
      <c r="A1312" s="11" t="s">
        <v>2394</v>
      </c>
      <c r="D1312" s="11" t="s">
        <v>239</v>
      </c>
      <c r="E1312" s="19" t="s">
        <v>2623</v>
      </c>
      <c r="F1312" s="10">
        <v>42036</v>
      </c>
      <c r="G1312" s="10">
        <v>44593</v>
      </c>
      <c r="H1312" s="11">
        <v>8</v>
      </c>
      <c r="I1312" s="20" t="s">
        <v>238</v>
      </c>
      <c r="J1312" s="11" t="s">
        <v>240</v>
      </c>
      <c r="K1312" s="11" t="s">
        <v>4263</v>
      </c>
      <c r="L1312" s="11">
        <v>2</v>
      </c>
    </row>
    <row r="1313" spans="1:12">
      <c r="A1313" s="11" t="s">
        <v>2395</v>
      </c>
      <c r="D1313" s="11" t="s">
        <v>239</v>
      </c>
      <c r="E1313" s="19" t="s">
        <v>2624</v>
      </c>
      <c r="F1313" s="10">
        <v>42036</v>
      </c>
      <c r="G1313" s="10">
        <v>44593</v>
      </c>
      <c r="H1313" s="11">
        <v>8</v>
      </c>
      <c r="I1313" s="20" t="s">
        <v>238</v>
      </c>
      <c r="J1313" s="11" t="s">
        <v>240</v>
      </c>
      <c r="K1313" s="11" t="s">
        <v>4263</v>
      </c>
      <c r="L1313" s="11">
        <v>2</v>
      </c>
    </row>
    <row r="1314" spans="1:12">
      <c r="A1314" s="11" t="s">
        <v>2396</v>
      </c>
      <c r="D1314" s="11" t="s">
        <v>239</v>
      </c>
      <c r="E1314" s="19" t="s">
        <v>2625</v>
      </c>
      <c r="F1314" s="10">
        <v>42036</v>
      </c>
      <c r="G1314" s="10">
        <v>44593</v>
      </c>
      <c r="H1314" s="11">
        <v>8</v>
      </c>
      <c r="I1314" s="20" t="s">
        <v>238</v>
      </c>
      <c r="J1314" s="11" t="s">
        <v>240</v>
      </c>
      <c r="K1314" s="11" t="s">
        <v>4263</v>
      </c>
      <c r="L1314" s="11">
        <v>2</v>
      </c>
    </row>
    <row r="1315" spans="1:12">
      <c r="A1315" s="11" t="s">
        <v>2397</v>
      </c>
      <c r="D1315" s="11" t="s">
        <v>239</v>
      </c>
      <c r="E1315" s="19" t="s">
        <v>2626</v>
      </c>
      <c r="F1315" s="10">
        <v>42036</v>
      </c>
      <c r="G1315" s="10">
        <v>44593</v>
      </c>
      <c r="H1315" s="11">
        <v>8</v>
      </c>
      <c r="I1315" s="20" t="s">
        <v>238</v>
      </c>
      <c r="J1315" s="11" t="s">
        <v>240</v>
      </c>
      <c r="K1315" s="11" t="s">
        <v>4263</v>
      </c>
      <c r="L1315" s="11">
        <v>2</v>
      </c>
    </row>
    <row r="1316" spans="1:12">
      <c r="A1316" s="11" t="s">
        <v>2398</v>
      </c>
      <c r="D1316" s="11" t="s">
        <v>239</v>
      </c>
      <c r="E1316" s="19" t="s">
        <v>2627</v>
      </c>
      <c r="F1316" s="10">
        <v>42036</v>
      </c>
      <c r="G1316" s="10">
        <v>44593</v>
      </c>
      <c r="H1316" s="11">
        <v>8</v>
      </c>
      <c r="I1316" s="20" t="s">
        <v>238</v>
      </c>
      <c r="J1316" s="11" t="s">
        <v>240</v>
      </c>
      <c r="K1316" s="11" t="s">
        <v>4263</v>
      </c>
      <c r="L1316" s="11">
        <v>2</v>
      </c>
    </row>
    <row r="1317" spans="1:12">
      <c r="A1317" s="11" t="s">
        <v>2399</v>
      </c>
      <c r="D1317" s="11" t="s">
        <v>239</v>
      </c>
      <c r="E1317" s="19" t="s">
        <v>2628</v>
      </c>
      <c r="F1317" s="10">
        <v>42036</v>
      </c>
      <c r="G1317" s="10">
        <v>44593</v>
      </c>
      <c r="H1317" s="11">
        <v>8</v>
      </c>
      <c r="I1317" s="20" t="s">
        <v>238</v>
      </c>
      <c r="J1317" s="11" t="s">
        <v>240</v>
      </c>
      <c r="K1317" s="11" t="s">
        <v>4263</v>
      </c>
      <c r="L1317" s="11">
        <v>2</v>
      </c>
    </row>
    <row r="1318" spans="1:12">
      <c r="A1318" s="11" t="s">
        <v>2400</v>
      </c>
      <c r="D1318" s="11" t="s">
        <v>239</v>
      </c>
      <c r="E1318" s="19" t="s">
        <v>2629</v>
      </c>
      <c r="F1318" s="10">
        <v>42036</v>
      </c>
      <c r="G1318" s="10">
        <v>44593</v>
      </c>
      <c r="H1318" s="11">
        <v>8</v>
      </c>
      <c r="I1318" s="20" t="s">
        <v>238</v>
      </c>
      <c r="J1318" s="11" t="s">
        <v>240</v>
      </c>
      <c r="K1318" s="11" t="s">
        <v>4263</v>
      </c>
      <c r="L1318" s="11">
        <v>2</v>
      </c>
    </row>
    <row r="1319" spans="1:12">
      <c r="A1319" s="11" t="s">
        <v>2401</v>
      </c>
      <c r="D1319" s="11" t="s">
        <v>239</v>
      </c>
      <c r="E1319" s="19" t="s">
        <v>2630</v>
      </c>
      <c r="F1319" s="10">
        <v>42036</v>
      </c>
      <c r="G1319" s="10">
        <v>44593</v>
      </c>
      <c r="H1319" s="11">
        <v>8</v>
      </c>
      <c r="I1319" s="20" t="s">
        <v>238</v>
      </c>
      <c r="J1319" s="11" t="s">
        <v>240</v>
      </c>
      <c r="K1319" s="11" t="s">
        <v>4263</v>
      </c>
      <c r="L1319" s="11">
        <v>2</v>
      </c>
    </row>
    <row r="1320" spans="1:12">
      <c r="A1320" s="11" t="s">
        <v>2402</v>
      </c>
      <c r="D1320" s="11" t="s">
        <v>239</v>
      </c>
      <c r="E1320" s="19" t="s">
        <v>2631</v>
      </c>
      <c r="F1320" s="10">
        <v>42036</v>
      </c>
      <c r="G1320" s="10">
        <v>44593</v>
      </c>
      <c r="H1320" s="11">
        <v>8</v>
      </c>
      <c r="I1320" s="20" t="s">
        <v>238</v>
      </c>
      <c r="J1320" s="11" t="s">
        <v>240</v>
      </c>
      <c r="K1320" s="11" t="s">
        <v>4263</v>
      </c>
      <c r="L1320" s="11">
        <v>2</v>
      </c>
    </row>
    <row r="1321" spans="1:12">
      <c r="A1321" s="11" t="s">
        <v>2403</v>
      </c>
      <c r="D1321" s="11" t="s">
        <v>239</v>
      </c>
      <c r="E1321" s="19" t="s">
        <v>2632</v>
      </c>
      <c r="F1321" s="10">
        <v>42036</v>
      </c>
      <c r="G1321" s="10">
        <v>44593</v>
      </c>
      <c r="H1321" s="11">
        <v>8</v>
      </c>
      <c r="I1321" s="20" t="s">
        <v>238</v>
      </c>
      <c r="J1321" s="11" t="s">
        <v>240</v>
      </c>
      <c r="K1321" s="11" t="s">
        <v>4263</v>
      </c>
      <c r="L1321" s="11">
        <v>2</v>
      </c>
    </row>
    <row r="1322" spans="1:12">
      <c r="A1322" s="11" t="s">
        <v>2404</v>
      </c>
      <c r="D1322" s="11" t="s">
        <v>239</v>
      </c>
      <c r="E1322" s="19" t="s">
        <v>2633</v>
      </c>
      <c r="F1322" s="10">
        <v>42036</v>
      </c>
      <c r="G1322" s="10">
        <v>44593</v>
      </c>
      <c r="H1322" s="11">
        <v>8</v>
      </c>
      <c r="I1322" s="20" t="s">
        <v>238</v>
      </c>
      <c r="J1322" s="11" t="s">
        <v>240</v>
      </c>
      <c r="K1322" s="11" t="s">
        <v>4263</v>
      </c>
      <c r="L1322" s="11">
        <v>2</v>
      </c>
    </row>
    <row r="1323" spans="1:12">
      <c r="A1323" s="11" t="s">
        <v>2405</v>
      </c>
      <c r="D1323" s="11" t="s">
        <v>239</v>
      </c>
      <c r="E1323" s="19" t="s">
        <v>2634</v>
      </c>
      <c r="F1323" s="10">
        <v>42036</v>
      </c>
      <c r="G1323" s="10">
        <v>44593</v>
      </c>
      <c r="H1323" s="11">
        <v>8</v>
      </c>
      <c r="I1323" s="20" t="s">
        <v>238</v>
      </c>
      <c r="J1323" s="11" t="s">
        <v>240</v>
      </c>
      <c r="K1323" s="11" t="s">
        <v>4263</v>
      </c>
      <c r="L1323" s="11">
        <v>2</v>
      </c>
    </row>
    <row r="1324" spans="1:12">
      <c r="A1324" s="11" t="s">
        <v>2406</v>
      </c>
      <c r="D1324" s="11" t="s">
        <v>239</v>
      </c>
      <c r="E1324" s="19" t="s">
        <v>2635</v>
      </c>
      <c r="F1324" s="10">
        <v>42036</v>
      </c>
      <c r="G1324" s="10">
        <v>44593</v>
      </c>
      <c r="H1324" s="11">
        <v>8</v>
      </c>
      <c r="I1324" s="20" t="s">
        <v>238</v>
      </c>
      <c r="J1324" s="11" t="s">
        <v>240</v>
      </c>
      <c r="K1324" s="11" t="s">
        <v>4263</v>
      </c>
      <c r="L1324" s="11">
        <v>2</v>
      </c>
    </row>
    <row r="1325" spans="1:12">
      <c r="A1325" s="11" t="s">
        <v>2407</v>
      </c>
      <c r="D1325" s="11" t="s">
        <v>239</v>
      </c>
      <c r="E1325" s="19" t="s">
        <v>2636</v>
      </c>
      <c r="F1325" s="10">
        <v>42036</v>
      </c>
      <c r="G1325" s="10">
        <v>44593</v>
      </c>
      <c r="H1325" s="11">
        <v>8</v>
      </c>
      <c r="I1325" s="20" t="s">
        <v>238</v>
      </c>
      <c r="J1325" s="11" t="s">
        <v>240</v>
      </c>
      <c r="K1325" s="11" t="s">
        <v>4263</v>
      </c>
      <c r="L1325" s="11">
        <v>2</v>
      </c>
    </row>
    <row r="1326" spans="1:12">
      <c r="A1326" s="11" t="s">
        <v>2408</v>
      </c>
      <c r="D1326" s="11" t="s">
        <v>239</v>
      </c>
      <c r="E1326" s="19" t="s">
        <v>2637</v>
      </c>
      <c r="F1326" s="10">
        <v>42036</v>
      </c>
      <c r="G1326" s="10">
        <v>44593</v>
      </c>
      <c r="H1326" s="11">
        <v>8</v>
      </c>
      <c r="I1326" s="20" t="s">
        <v>238</v>
      </c>
      <c r="J1326" s="11" t="s">
        <v>240</v>
      </c>
      <c r="K1326" s="11" t="s">
        <v>4263</v>
      </c>
      <c r="L1326" s="11">
        <v>2</v>
      </c>
    </row>
    <row r="1327" spans="1:12">
      <c r="A1327" s="11" t="s">
        <v>2409</v>
      </c>
      <c r="D1327" s="11" t="s">
        <v>239</v>
      </c>
      <c r="E1327" s="19" t="s">
        <v>2638</v>
      </c>
      <c r="F1327" s="10">
        <v>42036</v>
      </c>
      <c r="G1327" s="10">
        <v>44593</v>
      </c>
      <c r="H1327" s="11">
        <v>8</v>
      </c>
      <c r="I1327" s="20" t="s">
        <v>238</v>
      </c>
      <c r="J1327" s="11" t="s">
        <v>240</v>
      </c>
      <c r="K1327" s="11" t="s">
        <v>4263</v>
      </c>
      <c r="L1327" s="11">
        <v>2</v>
      </c>
    </row>
    <row r="1328" spans="1:12">
      <c r="A1328" s="11" t="s">
        <v>2410</v>
      </c>
      <c r="D1328" s="11" t="s">
        <v>239</v>
      </c>
      <c r="E1328" s="19" t="s">
        <v>2639</v>
      </c>
      <c r="F1328" s="10">
        <v>42036</v>
      </c>
      <c r="G1328" s="10">
        <v>44593</v>
      </c>
      <c r="H1328" s="11">
        <v>8</v>
      </c>
      <c r="I1328" s="20" t="s">
        <v>238</v>
      </c>
      <c r="J1328" s="11" t="s">
        <v>240</v>
      </c>
      <c r="K1328" s="11" t="s">
        <v>4263</v>
      </c>
      <c r="L1328" s="11">
        <v>2</v>
      </c>
    </row>
    <row r="1329" spans="1:12">
      <c r="A1329" s="11" t="s">
        <v>2411</v>
      </c>
      <c r="D1329" s="11" t="s">
        <v>239</v>
      </c>
      <c r="E1329" s="19" t="s">
        <v>2640</v>
      </c>
      <c r="F1329" s="10">
        <v>42036</v>
      </c>
      <c r="G1329" s="10">
        <v>44593</v>
      </c>
      <c r="H1329" s="11">
        <v>8</v>
      </c>
      <c r="I1329" s="20" t="s">
        <v>238</v>
      </c>
      <c r="J1329" s="11" t="s">
        <v>240</v>
      </c>
      <c r="K1329" s="11" t="s">
        <v>4263</v>
      </c>
      <c r="L1329" s="11">
        <v>2</v>
      </c>
    </row>
    <row r="1330" spans="1:12">
      <c r="A1330" s="11" t="s">
        <v>2412</v>
      </c>
      <c r="D1330" s="11" t="s">
        <v>239</v>
      </c>
      <c r="E1330" s="19" t="s">
        <v>2641</v>
      </c>
      <c r="F1330" s="10">
        <v>42036</v>
      </c>
      <c r="G1330" s="10">
        <v>44593</v>
      </c>
      <c r="H1330" s="11">
        <v>8</v>
      </c>
      <c r="I1330" s="20" t="s">
        <v>238</v>
      </c>
      <c r="J1330" s="11" t="s">
        <v>240</v>
      </c>
      <c r="K1330" s="11" t="s">
        <v>4263</v>
      </c>
      <c r="L1330" s="11">
        <v>2</v>
      </c>
    </row>
    <row r="1331" spans="1:12">
      <c r="A1331" s="11" t="s">
        <v>2413</v>
      </c>
      <c r="D1331" s="11" t="s">
        <v>239</v>
      </c>
      <c r="E1331" s="19" t="s">
        <v>2642</v>
      </c>
      <c r="F1331" s="10">
        <v>42036</v>
      </c>
      <c r="G1331" s="10">
        <v>44593</v>
      </c>
      <c r="H1331" s="11">
        <v>8</v>
      </c>
      <c r="I1331" s="20" t="s">
        <v>238</v>
      </c>
      <c r="J1331" s="11" t="s">
        <v>240</v>
      </c>
      <c r="K1331" s="11" t="s">
        <v>4263</v>
      </c>
      <c r="L1331" s="11">
        <v>2</v>
      </c>
    </row>
    <row r="1332" spans="1:12">
      <c r="A1332" s="11" t="s">
        <v>2414</v>
      </c>
      <c r="D1332" s="11" t="s">
        <v>239</v>
      </c>
      <c r="E1332" s="19" t="s">
        <v>2643</v>
      </c>
      <c r="F1332" s="10">
        <v>42036</v>
      </c>
      <c r="G1332" s="10">
        <v>44593</v>
      </c>
      <c r="H1332" s="11">
        <v>8</v>
      </c>
      <c r="I1332" s="20" t="s">
        <v>238</v>
      </c>
      <c r="J1332" s="11" t="s">
        <v>240</v>
      </c>
      <c r="K1332" s="11" t="s">
        <v>4263</v>
      </c>
      <c r="L1332" s="11">
        <v>2</v>
      </c>
    </row>
    <row r="1333" spans="1:12">
      <c r="A1333" s="11" t="s">
        <v>2415</v>
      </c>
      <c r="D1333" s="11" t="s">
        <v>239</v>
      </c>
      <c r="E1333" s="19" t="s">
        <v>2644</v>
      </c>
      <c r="F1333" s="10">
        <v>42036</v>
      </c>
      <c r="G1333" s="10">
        <v>44593</v>
      </c>
      <c r="H1333" s="11">
        <v>8</v>
      </c>
      <c r="I1333" s="20" t="s">
        <v>238</v>
      </c>
      <c r="J1333" s="11" t="s">
        <v>240</v>
      </c>
      <c r="K1333" s="11" t="s">
        <v>4263</v>
      </c>
      <c r="L1333" s="11">
        <v>2</v>
      </c>
    </row>
    <row r="1334" spans="1:12">
      <c r="A1334" s="11" t="s">
        <v>2416</v>
      </c>
      <c r="D1334" s="11" t="s">
        <v>239</v>
      </c>
      <c r="E1334" s="19" t="s">
        <v>2645</v>
      </c>
      <c r="F1334" s="10">
        <v>42036</v>
      </c>
      <c r="G1334" s="10">
        <v>44593</v>
      </c>
      <c r="H1334" s="11">
        <v>8</v>
      </c>
      <c r="I1334" s="20" t="s">
        <v>238</v>
      </c>
      <c r="J1334" s="11" t="s">
        <v>240</v>
      </c>
      <c r="K1334" s="11" t="s">
        <v>4263</v>
      </c>
      <c r="L1334" s="11">
        <v>2</v>
      </c>
    </row>
    <row r="1335" spans="1:12">
      <c r="A1335" s="11" t="s">
        <v>2417</v>
      </c>
      <c r="D1335" s="11" t="s">
        <v>239</v>
      </c>
      <c r="E1335" s="19" t="s">
        <v>2646</v>
      </c>
      <c r="F1335" s="10">
        <v>42036</v>
      </c>
      <c r="G1335" s="10">
        <v>44593</v>
      </c>
      <c r="H1335" s="11">
        <v>8</v>
      </c>
      <c r="I1335" s="20" t="s">
        <v>238</v>
      </c>
      <c r="J1335" s="11" t="s">
        <v>240</v>
      </c>
      <c r="K1335" s="11" t="s">
        <v>4263</v>
      </c>
      <c r="L1335" s="11">
        <v>2</v>
      </c>
    </row>
    <row r="1336" spans="1:12">
      <c r="A1336" s="11" t="s">
        <v>2418</v>
      </c>
      <c r="D1336" s="11" t="s">
        <v>239</v>
      </c>
      <c r="E1336" s="19" t="s">
        <v>2647</v>
      </c>
      <c r="F1336" s="10">
        <v>42036</v>
      </c>
      <c r="G1336" s="10">
        <v>44593</v>
      </c>
      <c r="H1336" s="11">
        <v>8</v>
      </c>
      <c r="I1336" s="20" t="s">
        <v>238</v>
      </c>
      <c r="J1336" s="11" t="s">
        <v>240</v>
      </c>
      <c r="K1336" s="11" t="s">
        <v>4263</v>
      </c>
      <c r="L1336" s="11">
        <v>2</v>
      </c>
    </row>
    <row r="1337" spans="1:12">
      <c r="A1337" s="11" t="s">
        <v>2419</v>
      </c>
      <c r="D1337" s="11" t="s">
        <v>239</v>
      </c>
      <c r="E1337" s="19" t="s">
        <v>2648</v>
      </c>
      <c r="F1337" s="10">
        <v>42036</v>
      </c>
      <c r="G1337" s="10">
        <v>44593</v>
      </c>
      <c r="H1337" s="11">
        <v>8</v>
      </c>
      <c r="I1337" s="20" t="s">
        <v>238</v>
      </c>
      <c r="J1337" s="11" t="s">
        <v>240</v>
      </c>
      <c r="K1337" s="11" t="s">
        <v>4263</v>
      </c>
      <c r="L1337" s="11">
        <v>2</v>
      </c>
    </row>
    <row r="1338" spans="1:12">
      <c r="A1338" s="11" t="s">
        <v>2420</v>
      </c>
      <c r="D1338" s="11" t="s">
        <v>239</v>
      </c>
      <c r="E1338" s="19" t="s">
        <v>2649</v>
      </c>
      <c r="F1338" s="10">
        <v>42036</v>
      </c>
      <c r="G1338" s="10">
        <v>44593</v>
      </c>
      <c r="H1338" s="11">
        <v>8</v>
      </c>
      <c r="I1338" s="20" t="s">
        <v>238</v>
      </c>
      <c r="J1338" s="11" t="s">
        <v>240</v>
      </c>
      <c r="K1338" s="11" t="s">
        <v>4263</v>
      </c>
      <c r="L1338" s="11">
        <v>2</v>
      </c>
    </row>
    <row r="1339" spans="1:12">
      <c r="A1339" s="11" t="s">
        <v>2421</v>
      </c>
      <c r="D1339" s="11" t="s">
        <v>239</v>
      </c>
      <c r="E1339" s="19" t="s">
        <v>2650</v>
      </c>
      <c r="F1339" s="10">
        <v>42036</v>
      </c>
      <c r="G1339" s="10">
        <v>44593</v>
      </c>
      <c r="H1339" s="11">
        <v>8</v>
      </c>
      <c r="I1339" s="20" t="s">
        <v>238</v>
      </c>
      <c r="J1339" s="11" t="s">
        <v>240</v>
      </c>
      <c r="K1339" s="11" t="s">
        <v>4263</v>
      </c>
      <c r="L1339" s="11">
        <v>2</v>
      </c>
    </row>
    <row r="1340" spans="1:12">
      <c r="A1340" s="11" t="s">
        <v>2422</v>
      </c>
      <c r="D1340" s="11" t="s">
        <v>239</v>
      </c>
      <c r="E1340" s="19" t="s">
        <v>2651</v>
      </c>
      <c r="F1340" s="10">
        <v>42036</v>
      </c>
      <c r="G1340" s="10">
        <v>44593</v>
      </c>
      <c r="H1340" s="11">
        <v>8</v>
      </c>
      <c r="I1340" s="20" t="s">
        <v>238</v>
      </c>
      <c r="J1340" s="11" t="s">
        <v>240</v>
      </c>
      <c r="K1340" s="11" t="s">
        <v>4263</v>
      </c>
      <c r="L1340" s="11">
        <v>2</v>
      </c>
    </row>
    <row r="1341" spans="1:12">
      <c r="A1341" s="11" t="s">
        <v>2423</v>
      </c>
      <c r="D1341" s="11" t="s">
        <v>239</v>
      </c>
      <c r="E1341" s="19" t="s">
        <v>2652</v>
      </c>
      <c r="F1341" s="10">
        <v>42036</v>
      </c>
      <c r="G1341" s="10">
        <v>44593</v>
      </c>
      <c r="H1341" s="11">
        <v>8</v>
      </c>
      <c r="I1341" s="20" t="s">
        <v>238</v>
      </c>
      <c r="J1341" s="11" t="s">
        <v>240</v>
      </c>
      <c r="K1341" s="11" t="s">
        <v>4263</v>
      </c>
      <c r="L1341" s="11">
        <v>2</v>
      </c>
    </row>
    <row r="1342" spans="1:12">
      <c r="A1342" s="11" t="s">
        <v>2424</v>
      </c>
      <c r="D1342" s="11" t="s">
        <v>239</v>
      </c>
      <c r="E1342" s="19" t="s">
        <v>2653</v>
      </c>
      <c r="F1342" s="10">
        <v>42036</v>
      </c>
      <c r="G1342" s="10">
        <v>44593</v>
      </c>
      <c r="H1342" s="11">
        <v>8</v>
      </c>
      <c r="I1342" s="20" t="s">
        <v>238</v>
      </c>
      <c r="J1342" s="11" t="s">
        <v>240</v>
      </c>
      <c r="K1342" s="11" t="s">
        <v>4263</v>
      </c>
      <c r="L1342" s="11">
        <v>2</v>
      </c>
    </row>
    <row r="1343" spans="1:12">
      <c r="A1343" s="11" t="s">
        <v>2425</v>
      </c>
      <c r="D1343" s="11" t="s">
        <v>239</v>
      </c>
      <c r="E1343" s="19" t="s">
        <v>2654</v>
      </c>
      <c r="F1343" s="10">
        <v>42036</v>
      </c>
      <c r="G1343" s="10">
        <v>44593</v>
      </c>
      <c r="H1343" s="11">
        <v>8</v>
      </c>
      <c r="I1343" s="20" t="s">
        <v>238</v>
      </c>
      <c r="J1343" s="11" t="s">
        <v>240</v>
      </c>
      <c r="K1343" s="11" t="s">
        <v>4263</v>
      </c>
      <c r="L1343" s="11">
        <v>2</v>
      </c>
    </row>
    <row r="1344" spans="1:12">
      <c r="A1344" s="11" t="s">
        <v>2426</v>
      </c>
      <c r="D1344" s="11" t="s">
        <v>239</v>
      </c>
      <c r="E1344" s="19" t="s">
        <v>2655</v>
      </c>
      <c r="F1344" s="10">
        <v>42036</v>
      </c>
      <c r="G1344" s="10">
        <v>44593</v>
      </c>
      <c r="H1344" s="11">
        <v>8</v>
      </c>
      <c r="I1344" s="20" t="s">
        <v>238</v>
      </c>
      <c r="J1344" s="11" t="s">
        <v>240</v>
      </c>
      <c r="K1344" s="11" t="s">
        <v>4263</v>
      </c>
      <c r="L1344" s="11">
        <v>2</v>
      </c>
    </row>
    <row r="1345" spans="1:12">
      <c r="A1345" s="11" t="s">
        <v>2427</v>
      </c>
      <c r="D1345" s="11" t="s">
        <v>239</v>
      </c>
      <c r="E1345" s="19" t="s">
        <v>2656</v>
      </c>
      <c r="F1345" s="10">
        <v>42036</v>
      </c>
      <c r="G1345" s="10">
        <v>44593</v>
      </c>
      <c r="H1345" s="11">
        <v>8</v>
      </c>
      <c r="I1345" s="20" t="s">
        <v>238</v>
      </c>
      <c r="J1345" s="11" t="s">
        <v>240</v>
      </c>
      <c r="K1345" s="11" t="s">
        <v>4263</v>
      </c>
      <c r="L1345" s="11">
        <v>2</v>
      </c>
    </row>
    <row r="1346" spans="1:12">
      <c r="A1346" s="11" t="s">
        <v>2428</v>
      </c>
      <c r="D1346" s="11" t="s">
        <v>239</v>
      </c>
      <c r="E1346" s="19" t="s">
        <v>2657</v>
      </c>
      <c r="F1346" s="10">
        <v>42036</v>
      </c>
      <c r="G1346" s="10">
        <v>44593</v>
      </c>
      <c r="H1346" s="11">
        <v>8</v>
      </c>
      <c r="I1346" s="20" t="s">
        <v>238</v>
      </c>
      <c r="J1346" s="11" t="s">
        <v>240</v>
      </c>
      <c r="K1346" s="11" t="s">
        <v>4263</v>
      </c>
      <c r="L1346" s="11">
        <v>2</v>
      </c>
    </row>
    <row r="1347" spans="1:12">
      <c r="A1347" s="11" t="s">
        <v>2429</v>
      </c>
      <c r="D1347" s="11" t="s">
        <v>239</v>
      </c>
      <c r="E1347" s="19" t="s">
        <v>2658</v>
      </c>
      <c r="F1347" s="10">
        <v>42036</v>
      </c>
      <c r="G1347" s="10">
        <v>44593</v>
      </c>
      <c r="H1347" s="11">
        <v>8</v>
      </c>
      <c r="I1347" s="20" t="s">
        <v>238</v>
      </c>
      <c r="J1347" s="11" t="s">
        <v>240</v>
      </c>
      <c r="K1347" s="11" t="s">
        <v>4263</v>
      </c>
      <c r="L1347" s="11">
        <v>2</v>
      </c>
    </row>
    <row r="1348" spans="1:12">
      <c r="A1348" s="11" t="s">
        <v>2430</v>
      </c>
      <c r="D1348" s="11" t="s">
        <v>239</v>
      </c>
      <c r="E1348" s="19" t="s">
        <v>2659</v>
      </c>
      <c r="F1348" s="10">
        <v>42036</v>
      </c>
      <c r="G1348" s="10">
        <v>44593</v>
      </c>
      <c r="H1348" s="11">
        <v>8</v>
      </c>
      <c r="I1348" s="20" t="s">
        <v>238</v>
      </c>
      <c r="J1348" s="11" t="s">
        <v>240</v>
      </c>
      <c r="K1348" s="11" t="s">
        <v>4263</v>
      </c>
      <c r="L1348" s="11">
        <v>2</v>
      </c>
    </row>
    <row r="1349" spans="1:12">
      <c r="A1349" s="11" t="s">
        <v>2431</v>
      </c>
      <c r="D1349" s="11" t="s">
        <v>239</v>
      </c>
      <c r="E1349" s="19" t="s">
        <v>2660</v>
      </c>
      <c r="F1349" s="10">
        <v>42036</v>
      </c>
      <c r="G1349" s="10">
        <v>44593</v>
      </c>
      <c r="H1349" s="11">
        <v>8</v>
      </c>
      <c r="I1349" s="20" t="s">
        <v>238</v>
      </c>
      <c r="J1349" s="11" t="s">
        <v>240</v>
      </c>
      <c r="K1349" s="11" t="s">
        <v>4263</v>
      </c>
      <c r="L1349" s="11">
        <v>2</v>
      </c>
    </row>
    <row r="1350" spans="1:12">
      <c r="A1350" s="11" t="s">
        <v>2432</v>
      </c>
      <c r="D1350" s="11" t="s">
        <v>239</v>
      </c>
      <c r="E1350" s="19" t="s">
        <v>2661</v>
      </c>
      <c r="F1350" s="10">
        <v>42036</v>
      </c>
      <c r="G1350" s="10">
        <v>44593</v>
      </c>
      <c r="H1350" s="11">
        <v>8</v>
      </c>
      <c r="I1350" s="20" t="s">
        <v>238</v>
      </c>
      <c r="J1350" s="11" t="s">
        <v>240</v>
      </c>
      <c r="K1350" s="11" t="s">
        <v>4263</v>
      </c>
      <c r="L1350" s="11">
        <v>2</v>
      </c>
    </row>
    <row r="1351" spans="1:12">
      <c r="A1351" s="11" t="s">
        <v>2433</v>
      </c>
      <c r="D1351" s="11" t="s">
        <v>239</v>
      </c>
      <c r="E1351" s="19" t="s">
        <v>2662</v>
      </c>
      <c r="F1351" s="10">
        <v>42036</v>
      </c>
      <c r="G1351" s="10">
        <v>44593</v>
      </c>
      <c r="H1351" s="11">
        <v>8</v>
      </c>
      <c r="I1351" s="20" t="s">
        <v>238</v>
      </c>
      <c r="J1351" s="11" t="s">
        <v>240</v>
      </c>
      <c r="K1351" s="11" t="s">
        <v>4263</v>
      </c>
      <c r="L1351" s="11">
        <v>2</v>
      </c>
    </row>
    <row r="1352" spans="1:12">
      <c r="A1352" s="11" t="s">
        <v>2434</v>
      </c>
      <c r="D1352" s="11" t="s">
        <v>239</v>
      </c>
      <c r="E1352" s="19" t="s">
        <v>2663</v>
      </c>
      <c r="F1352" s="10">
        <v>42036</v>
      </c>
      <c r="G1352" s="10">
        <v>44593</v>
      </c>
      <c r="H1352" s="11">
        <v>8</v>
      </c>
      <c r="I1352" s="20" t="s">
        <v>238</v>
      </c>
      <c r="J1352" s="11" t="s">
        <v>240</v>
      </c>
      <c r="K1352" s="11" t="s">
        <v>4263</v>
      </c>
      <c r="L1352" s="11">
        <v>2</v>
      </c>
    </row>
    <row r="1353" spans="1:12">
      <c r="A1353" s="11" t="s">
        <v>2435</v>
      </c>
      <c r="D1353" s="11" t="s">
        <v>239</v>
      </c>
      <c r="E1353" s="19" t="s">
        <v>2664</v>
      </c>
      <c r="F1353" s="10">
        <v>42036</v>
      </c>
      <c r="G1353" s="10">
        <v>44593</v>
      </c>
      <c r="H1353" s="11">
        <v>8</v>
      </c>
      <c r="I1353" s="20" t="s">
        <v>238</v>
      </c>
      <c r="J1353" s="11" t="s">
        <v>240</v>
      </c>
      <c r="K1353" s="11" t="s">
        <v>4263</v>
      </c>
      <c r="L1353" s="11">
        <v>2</v>
      </c>
    </row>
    <row r="1354" spans="1:12">
      <c r="A1354" s="11" t="s">
        <v>2436</v>
      </c>
      <c r="D1354" s="11" t="s">
        <v>239</v>
      </c>
      <c r="E1354" s="19" t="s">
        <v>2665</v>
      </c>
      <c r="F1354" s="10">
        <v>42036</v>
      </c>
      <c r="G1354" s="10">
        <v>44593</v>
      </c>
      <c r="H1354" s="11">
        <v>8</v>
      </c>
      <c r="I1354" s="20" t="s">
        <v>238</v>
      </c>
      <c r="J1354" s="11" t="s">
        <v>240</v>
      </c>
      <c r="K1354" s="11" t="s">
        <v>4263</v>
      </c>
      <c r="L1354" s="11">
        <v>2</v>
      </c>
    </row>
    <row r="1355" spans="1:12">
      <c r="A1355" s="11" t="s">
        <v>2437</v>
      </c>
      <c r="D1355" s="11" t="s">
        <v>239</v>
      </c>
      <c r="E1355" s="19" t="s">
        <v>2666</v>
      </c>
      <c r="F1355" s="10">
        <v>42036</v>
      </c>
      <c r="G1355" s="10">
        <v>44593</v>
      </c>
      <c r="H1355" s="11">
        <v>8</v>
      </c>
      <c r="I1355" s="20" t="s">
        <v>238</v>
      </c>
      <c r="J1355" s="11" t="s">
        <v>240</v>
      </c>
      <c r="K1355" s="11" t="s">
        <v>4263</v>
      </c>
      <c r="L1355" s="11">
        <v>2</v>
      </c>
    </row>
    <row r="1356" spans="1:12">
      <c r="A1356" s="11" t="s">
        <v>2438</v>
      </c>
      <c r="D1356" s="11" t="s">
        <v>239</v>
      </c>
      <c r="E1356" s="19" t="s">
        <v>2667</v>
      </c>
      <c r="F1356" s="10">
        <v>42036</v>
      </c>
      <c r="G1356" s="10">
        <v>44593</v>
      </c>
      <c r="H1356" s="11">
        <v>8</v>
      </c>
      <c r="I1356" s="20" t="s">
        <v>238</v>
      </c>
      <c r="J1356" s="11" t="s">
        <v>240</v>
      </c>
      <c r="K1356" s="11" t="s">
        <v>4263</v>
      </c>
      <c r="L1356" s="11">
        <v>2</v>
      </c>
    </row>
    <row r="1357" spans="1:12">
      <c r="A1357" s="11" t="s">
        <v>2439</v>
      </c>
      <c r="D1357" s="11" t="s">
        <v>239</v>
      </c>
      <c r="E1357" s="19" t="s">
        <v>2668</v>
      </c>
      <c r="F1357" s="10">
        <v>42036</v>
      </c>
      <c r="G1357" s="10">
        <v>44593</v>
      </c>
      <c r="H1357" s="11">
        <v>8</v>
      </c>
      <c r="I1357" s="20" t="s">
        <v>238</v>
      </c>
      <c r="J1357" s="11" t="s">
        <v>240</v>
      </c>
      <c r="K1357" s="11" t="s">
        <v>4263</v>
      </c>
      <c r="L1357" s="11">
        <v>2</v>
      </c>
    </row>
    <row r="1358" spans="1:12">
      <c r="A1358" s="11" t="s">
        <v>2440</v>
      </c>
      <c r="D1358" s="11" t="s">
        <v>239</v>
      </c>
      <c r="E1358" s="19" t="s">
        <v>2669</v>
      </c>
      <c r="F1358" s="10">
        <v>42036</v>
      </c>
      <c r="G1358" s="10">
        <v>44593</v>
      </c>
      <c r="H1358" s="11">
        <v>8</v>
      </c>
      <c r="I1358" s="20" t="s">
        <v>238</v>
      </c>
      <c r="J1358" s="11" t="s">
        <v>240</v>
      </c>
      <c r="K1358" s="11" t="s">
        <v>4263</v>
      </c>
      <c r="L1358" s="11">
        <v>2</v>
      </c>
    </row>
    <row r="1359" spans="1:12">
      <c r="A1359" s="11" t="s">
        <v>2441</v>
      </c>
      <c r="D1359" s="11" t="s">
        <v>239</v>
      </c>
      <c r="E1359" s="19" t="s">
        <v>2670</v>
      </c>
      <c r="F1359" s="10">
        <v>42036</v>
      </c>
      <c r="G1359" s="10">
        <v>44593</v>
      </c>
      <c r="H1359" s="11">
        <v>8</v>
      </c>
      <c r="I1359" s="20" t="s">
        <v>238</v>
      </c>
      <c r="J1359" s="11" t="s">
        <v>240</v>
      </c>
      <c r="K1359" s="11" t="s">
        <v>4263</v>
      </c>
      <c r="L1359" s="11">
        <v>2</v>
      </c>
    </row>
    <row r="1360" spans="1:12">
      <c r="A1360" s="11" t="s">
        <v>2442</v>
      </c>
      <c r="D1360" s="11" t="s">
        <v>239</v>
      </c>
      <c r="E1360" s="19" t="s">
        <v>2671</v>
      </c>
      <c r="F1360" s="10">
        <v>42036</v>
      </c>
      <c r="G1360" s="10">
        <v>44593</v>
      </c>
      <c r="H1360" s="11">
        <v>8</v>
      </c>
      <c r="I1360" s="20" t="s">
        <v>238</v>
      </c>
      <c r="J1360" s="11" t="s">
        <v>240</v>
      </c>
      <c r="K1360" s="11" t="s">
        <v>4263</v>
      </c>
      <c r="L1360" s="11">
        <v>2</v>
      </c>
    </row>
    <row r="1361" spans="1:12">
      <c r="A1361" s="11" t="s">
        <v>2443</v>
      </c>
      <c r="D1361" s="11" t="s">
        <v>239</v>
      </c>
      <c r="E1361" s="19" t="s">
        <v>2672</v>
      </c>
      <c r="F1361" s="10">
        <v>42036</v>
      </c>
      <c r="G1361" s="10">
        <v>44593</v>
      </c>
      <c r="H1361" s="11">
        <v>8</v>
      </c>
      <c r="I1361" s="20" t="s">
        <v>238</v>
      </c>
      <c r="J1361" s="11" t="s">
        <v>240</v>
      </c>
      <c r="K1361" s="11" t="s">
        <v>4263</v>
      </c>
      <c r="L1361" s="11">
        <v>2</v>
      </c>
    </row>
    <row r="1362" spans="1:12">
      <c r="A1362" s="11" t="s">
        <v>2444</v>
      </c>
      <c r="D1362" s="11" t="s">
        <v>239</v>
      </c>
      <c r="E1362" s="19" t="s">
        <v>2673</v>
      </c>
      <c r="F1362" s="10">
        <v>42036</v>
      </c>
      <c r="G1362" s="10">
        <v>44593</v>
      </c>
      <c r="H1362" s="11">
        <v>8</v>
      </c>
      <c r="I1362" s="20" t="s">
        <v>238</v>
      </c>
      <c r="J1362" s="11" t="s">
        <v>240</v>
      </c>
      <c r="K1362" s="11" t="s">
        <v>4263</v>
      </c>
      <c r="L1362" s="11">
        <v>2</v>
      </c>
    </row>
    <row r="1363" spans="1:12">
      <c r="A1363" s="11" t="s">
        <v>2445</v>
      </c>
      <c r="D1363" s="11" t="s">
        <v>239</v>
      </c>
      <c r="E1363" s="19" t="s">
        <v>2674</v>
      </c>
      <c r="F1363" s="10">
        <v>42036</v>
      </c>
      <c r="G1363" s="10">
        <v>44593</v>
      </c>
      <c r="H1363" s="11">
        <v>8</v>
      </c>
      <c r="I1363" s="20" t="s">
        <v>238</v>
      </c>
      <c r="J1363" s="11" t="s">
        <v>240</v>
      </c>
      <c r="K1363" s="11" t="s">
        <v>4263</v>
      </c>
      <c r="L1363" s="11">
        <v>2</v>
      </c>
    </row>
    <row r="1364" spans="1:12">
      <c r="A1364" s="11" t="s">
        <v>2446</v>
      </c>
      <c r="D1364" s="11" t="s">
        <v>239</v>
      </c>
      <c r="E1364" s="19" t="s">
        <v>2675</v>
      </c>
      <c r="F1364" s="10">
        <v>42036</v>
      </c>
      <c r="G1364" s="10">
        <v>44593</v>
      </c>
      <c r="H1364" s="11">
        <v>8</v>
      </c>
      <c r="I1364" s="20" t="s">
        <v>238</v>
      </c>
      <c r="J1364" s="11" t="s">
        <v>240</v>
      </c>
      <c r="K1364" s="11" t="s">
        <v>4263</v>
      </c>
      <c r="L1364" s="11">
        <v>2</v>
      </c>
    </row>
    <row r="1365" spans="1:12">
      <c r="A1365" s="11" t="s">
        <v>2447</v>
      </c>
      <c r="D1365" s="11" t="s">
        <v>239</v>
      </c>
      <c r="E1365" s="19" t="s">
        <v>2676</v>
      </c>
      <c r="F1365" s="10">
        <v>42036</v>
      </c>
      <c r="G1365" s="10">
        <v>44593</v>
      </c>
      <c r="H1365" s="11">
        <v>8</v>
      </c>
      <c r="I1365" s="20" t="s">
        <v>238</v>
      </c>
      <c r="J1365" s="11" t="s">
        <v>240</v>
      </c>
      <c r="K1365" s="11" t="s">
        <v>4263</v>
      </c>
      <c r="L1365" s="11">
        <v>2</v>
      </c>
    </row>
    <row r="1366" spans="1:12">
      <c r="A1366" s="11" t="s">
        <v>2448</v>
      </c>
      <c r="D1366" s="11" t="s">
        <v>239</v>
      </c>
      <c r="E1366" s="19" t="s">
        <v>2677</v>
      </c>
      <c r="F1366" s="10">
        <v>42036</v>
      </c>
      <c r="G1366" s="10">
        <v>44593</v>
      </c>
      <c r="H1366" s="11">
        <v>8</v>
      </c>
      <c r="I1366" s="20" t="s">
        <v>238</v>
      </c>
      <c r="J1366" s="11" t="s">
        <v>240</v>
      </c>
      <c r="K1366" s="11" t="s">
        <v>4263</v>
      </c>
      <c r="L1366" s="11">
        <v>2</v>
      </c>
    </row>
    <row r="1367" spans="1:12">
      <c r="A1367" s="11" t="s">
        <v>2449</v>
      </c>
      <c r="D1367" s="11" t="s">
        <v>239</v>
      </c>
      <c r="E1367" s="19" t="s">
        <v>2678</v>
      </c>
      <c r="F1367" s="10">
        <v>42036</v>
      </c>
      <c r="G1367" s="10">
        <v>44593</v>
      </c>
      <c r="H1367" s="11">
        <v>8</v>
      </c>
      <c r="I1367" s="20" t="s">
        <v>238</v>
      </c>
      <c r="J1367" s="11" t="s">
        <v>240</v>
      </c>
      <c r="K1367" s="11" t="s">
        <v>4263</v>
      </c>
      <c r="L1367" s="11">
        <v>2</v>
      </c>
    </row>
    <row r="1368" spans="1:12">
      <c r="A1368" s="11" t="s">
        <v>2450</v>
      </c>
      <c r="D1368" s="11" t="s">
        <v>239</v>
      </c>
      <c r="E1368" s="19" t="s">
        <v>2679</v>
      </c>
      <c r="F1368" s="10">
        <v>42036</v>
      </c>
      <c r="G1368" s="10">
        <v>44593</v>
      </c>
      <c r="H1368" s="11">
        <v>8</v>
      </c>
      <c r="I1368" s="20" t="s">
        <v>238</v>
      </c>
      <c r="J1368" s="11" t="s">
        <v>240</v>
      </c>
      <c r="K1368" s="11" t="s">
        <v>4263</v>
      </c>
      <c r="L1368" s="11">
        <v>2</v>
      </c>
    </row>
    <row r="1369" spans="1:12">
      <c r="A1369" s="11" t="s">
        <v>2451</v>
      </c>
      <c r="D1369" s="11" t="s">
        <v>239</v>
      </c>
      <c r="E1369" s="19" t="s">
        <v>2680</v>
      </c>
      <c r="F1369" s="10">
        <v>42036</v>
      </c>
      <c r="G1369" s="10">
        <v>44593</v>
      </c>
      <c r="H1369" s="11">
        <v>8</v>
      </c>
      <c r="I1369" s="20" t="s">
        <v>238</v>
      </c>
      <c r="J1369" s="11" t="s">
        <v>240</v>
      </c>
      <c r="K1369" s="11" t="s">
        <v>4263</v>
      </c>
      <c r="L1369" s="11">
        <v>2</v>
      </c>
    </row>
    <row r="1370" spans="1:12">
      <c r="A1370" s="11" t="s">
        <v>2452</v>
      </c>
      <c r="D1370" s="11" t="s">
        <v>239</v>
      </c>
      <c r="E1370" s="19" t="s">
        <v>2681</v>
      </c>
      <c r="F1370" s="10">
        <v>42036</v>
      </c>
      <c r="G1370" s="10">
        <v>44593</v>
      </c>
      <c r="H1370" s="11">
        <v>8</v>
      </c>
      <c r="I1370" s="20" t="s">
        <v>238</v>
      </c>
      <c r="J1370" s="11" t="s">
        <v>240</v>
      </c>
      <c r="K1370" s="11" t="s">
        <v>4263</v>
      </c>
      <c r="L1370" s="11">
        <v>2</v>
      </c>
    </row>
    <row r="1371" spans="1:12">
      <c r="A1371" s="11" t="s">
        <v>2453</v>
      </c>
      <c r="D1371" s="11" t="s">
        <v>239</v>
      </c>
      <c r="E1371" s="19" t="s">
        <v>2682</v>
      </c>
      <c r="F1371" s="10">
        <v>42036</v>
      </c>
      <c r="G1371" s="10">
        <v>44593</v>
      </c>
      <c r="H1371" s="11">
        <v>8</v>
      </c>
      <c r="I1371" s="20" t="s">
        <v>238</v>
      </c>
      <c r="J1371" s="11" t="s">
        <v>240</v>
      </c>
      <c r="K1371" s="11" t="s">
        <v>4263</v>
      </c>
      <c r="L1371" s="11">
        <v>2</v>
      </c>
    </row>
    <row r="1372" spans="1:12">
      <c r="A1372" s="11" t="s">
        <v>2454</v>
      </c>
      <c r="D1372" s="11" t="s">
        <v>239</v>
      </c>
      <c r="E1372" s="19" t="s">
        <v>2683</v>
      </c>
      <c r="F1372" s="10">
        <v>42036</v>
      </c>
      <c r="G1372" s="10">
        <v>44593</v>
      </c>
      <c r="H1372" s="11">
        <v>8</v>
      </c>
      <c r="I1372" s="20" t="s">
        <v>238</v>
      </c>
      <c r="J1372" s="11" t="s">
        <v>240</v>
      </c>
      <c r="K1372" s="11" t="s">
        <v>4263</v>
      </c>
      <c r="L1372" s="11">
        <v>2</v>
      </c>
    </row>
    <row r="1373" spans="1:12">
      <c r="A1373" s="11" t="s">
        <v>2455</v>
      </c>
      <c r="D1373" s="11" t="s">
        <v>239</v>
      </c>
      <c r="E1373" s="19" t="s">
        <v>2684</v>
      </c>
      <c r="F1373" s="10">
        <v>42036</v>
      </c>
      <c r="G1373" s="10">
        <v>44593</v>
      </c>
      <c r="H1373" s="11">
        <v>8</v>
      </c>
      <c r="I1373" s="20" t="s">
        <v>238</v>
      </c>
      <c r="J1373" s="11" t="s">
        <v>240</v>
      </c>
      <c r="K1373" s="11" t="s">
        <v>4263</v>
      </c>
      <c r="L1373" s="11">
        <v>2</v>
      </c>
    </row>
    <row r="1374" spans="1:12">
      <c r="A1374" s="11" t="s">
        <v>2456</v>
      </c>
      <c r="D1374" s="11" t="s">
        <v>239</v>
      </c>
      <c r="E1374" s="19" t="s">
        <v>2685</v>
      </c>
      <c r="F1374" s="10">
        <v>42036</v>
      </c>
      <c r="G1374" s="10">
        <v>44593</v>
      </c>
      <c r="H1374" s="11">
        <v>8</v>
      </c>
      <c r="I1374" s="20" t="s">
        <v>238</v>
      </c>
      <c r="J1374" s="11" t="s">
        <v>240</v>
      </c>
      <c r="K1374" s="11" t="s">
        <v>4263</v>
      </c>
      <c r="L1374" s="11">
        <v>2</v>
      </c>
    </row>
    <row r="1375" spans="1:12">
      <c r="A1375" s="11" t="s">
        <v>2457</v>
      </c>
      <c r="D1375" s="11" t="s">
        <v>239</v>
      </c>
      <c r="E1375" s="19" t="s">
        <v>2686</v>
      </c>
      <c r="F1375" s="10">
        <v>42036</v>
      </c>
      <c r="G1375" s="10">
        <v>44593</v>
      </c>
      <c r="H1375" s="11">
        <v>8</v>
      </c>
      <c r="I1375" s="20" t="s">
        <v>238</v>
      </c>
      <c r="J1375" s="11" t="s">
        <v>240</v>
      </c>
      <c r="K1375" s="11" t="s">
        <v>4263</v>
      </c>
      <c r="L1375" s="11">
        <v>2</v>
      </c>
    </row>
    <row r="1376" spans="1:12">
      <c r="A1376" s="11" t="s">
        <v>2458</v>
      </c>
      <c r="D1376" s="11" t="s">
        <v>239</v>
      </c>
      <c r="E1376" s="19" t="s">
        <v>2687</v>
      </c>
      <c r="F1376" s="10">
        <v>42036</v>
      </c>
      <c r="G1376" s="10">
        <v>44593</v>
      </c>
      <c r="H1376" s="11">
        <v>8</v>
      </c>
      <c r="I1376" s="20" t="s">
        <v>238</v>
      </c>
      <c r="J1376" s="11" t="s">
        <v>240</v>
      </c>
      <c r="K1376" s="11" t="s">
        <v>4263</v>
      </c>
      <c r="L1376" s="11">
        <v>2</v>
      </c>
    </row>
    <row r="1377" spans="1:12">
      <c r="A1377" s="11" t="s">
        <v>2459</v>
      </c>
      <c r="D1377" s="11" t="s">
        <v>239</v>
      </c>
      <c r="E1377" s="19" t="s">
        <v>2688</v>
      </c>
      <c r="F1377" s="10">
        <v>42036</v>
      </c>
      <c r="G1377" s="10">
        <v>44593</v>
      </c>
      <c r="H1377" s="11">
        <v>8</v>
      </c>
      <c r="I1377" s="20" t="s">
        <v>238</v>
      </c>
      <c r="J1377" s="11" t="s">
        <v>240</v>
      </c>
      <c r="K1377" s="11" t="s">
        <v>4263</v>
      </c>
      <c r="L1377" s="11">
        <v>2</v>
      </c>
    </row>
    <row r="1378" spans="1:12">
      <c r="A1378" s="11" t="s">
        <v>2460</v>
      </c>
      <c r="D1378" s="11" t="s">
        <v>239</v>
      </c>
      <c r="E1378" s="19" t="s">
        <v>2689</v>
      </c>
      <c r="F1378" s="10">
        <v>42036</v>
      </c>
      <c r="G1378" s="10">
        <v>44593</v>
      </c>
      <c r="H1378" s="11">
        <v>8</v>
      </c>
      <c r="I1378" s="20" t="s">
        <v>238</v>
      </c>
      <c r="J1378" s="11" t="s">
        <v>240</v>
      </c>
      <c r="K1378" s="11" t="s">
        <v>4263</v>
      </c>
      <c r="L1378" s="11">
        <v>2</v>
      </c>
    </row>
    <row r="1379" spans="1:12">
      <c r="A1379" s="11" t="s">
        <v>2461</v>
      </c>
      <c r="D1379" s="11" t="s">
        <v>239</v>
      </c>
      <c r="E1379" s="19" t="s">
        <v>2690</v>
      </c>
      <c r="F1379" s="10">
        <v>42036</v>
      </c>
      <c r="G1379" s="10">
        <v>44593</v>
      </c>
      <c r="H1379" s="11">
        <v>8</v>
      </c>
      <c r="I1379" s="20" t="s">
        <v>238</v>
      </c>
      <c r="J1379" s="11" t="s">
        <v>240</v>
      </c>
      <c r="K1379" s="11" t="s">
        <v>4263</v>
      </c>
      <c r="L1379" s="11">
        <v>2</v>
      </c>
    </row>
    <row r="1380" spans="1:12">
      <c r="A1380" s="11" t="s">
        <v>2462</v>
      </c>
      <c r="D1380" s="11" t="s">
        <v>239</v>
      </c>
      <c r="E1380" s="19" t="s">
        <v>2691</v>
      </c>
      <c r="F1380" s="10">
        <v>42036</v>
      </c>
      <c r="G1380" s="10">
        <v>44593</v>
      </c>
      <c r="H1380" s="11">
        <v>8</v>
      </c>
      <c r="I1380" s="20" t="s">
        <v>238</v>
      </c>
      <c r="J1380" s="11" t="s">
        <v>240</v>
      </c>
      <c r="K1380" s="11" t="s">
        <v>4263</v>
      </c>
      <c r="L1380" s="11">
        <v>2</v>
      </c>
    </row>
    <row r="1381" spans="1:12">
      <c r="A1381" s="11" t="s">
        <v>2463</v>
      </c>
      <c r="D1381" s="11" t="s">
        <v>239</v>
      </c>
      <c r="E1381" s="19" t="s">
        <v>2692</v>
      </c>
      <c r="F1381" s="10">
        <v>42036</v>
      </c>
      <c r="G1381" s="10">
        <v>44593</v>
      </c>
      <c r="H1381" s="11">
        <v>8</v>
      </c>
      <c r="I1381" s="20" t="s">
        <v>238</v>
      </c>
      <c r="J1381" s="11" t="s">
        <v>240</v>
      </c>
      <c r="K1381" s="11" t="s">
        <v>4263</v>
      </c>
      <c r="L1381" s="11">
        <v>2</v>
      </c>
    </row>
    <row r="1382" spans="1:12">
      <c r="A1382" s="11" t="s">
        <v>2464</v>
      </c>
      <c r="D1382" s="11" t="s">
        <v>239</v>
      </c>
      <c r="E1382" s="19" t="s">
        <v>2693</v>
      </c>
      <c r="F1382" s="10">
        <v>42036</v>
      </c>
      <c r="G1382" s="10">
        <v>44593</v>
      </c>
      <c r="H1382" s="11">
        <v>8</v>
      </c>
      <c r="I1382" s="20" t="s">
        <v>238</v>
      </c>
      <c r="J1382" s="11" t="s">
        <v>240</v>
      </c>
      <c r="K1382" s="11" t="s">
        <v>4263</v>
      </c>
      <c r="L1382" s="11">
        <v>2</v>
      </c>
    </row>
    <row r="1383" spans="1:12">
      <c r="A1383" s="11" t="s">
        <v>2465</v>
      </c>
      <c r="D1383" s="11" t="s">
        <v>239</v>
      </c>
      <c r="E1383" s="19" t="s">
        <v>2694</v>
      </c>
      <c r="F1383" s="10">
        <v>42036</v>
      </c>
      <c r="G1383" s="10">
        <v>44593</v>
      </c>
      <c r="H1383" s="11">
        <v>8</v>
      </c>
      <c r="I1383" s="20" t="s">
        <v>238</v>
      </c>
      <c r="J1383" s="11" t="s">
        <v>240</v>
      </c>
      <c r="K1383" s="11" t="s">
        <v>4263</v>
      </c>
      <c r="L1383" s="11">
        <v>2</v>
      </c>
    </row>
    <row r="1384" spans="1:12">
      <c r="A1384" s="11" t="s">
        <v>2466</v>
      </c>
      <c r="D1384" s="11" t="s">
        <v>239</v>
      </c>
      <c r="E1384" s="19" t="s">
        <v>2695</v>
      </c>
      <c r="F1384" s="10">
        <v>42036</v>
      </c>
      <c r="G1384" s="10">
        <v>44593</v>
      </c>
      <c r="H1384" s="11">
        <v>8</v>
      </c>
      <c r="I1384" s="20" t="s">
        <v>238</v>
      </c>
      <c r="J1384" s="11" t="s">
        <v>240</v>
      </c>
      <c r="K1384" s="11" t="s">
        <v>4263</v>
      </c>
      <c r="L1384" s="11">
        <v>2</v>
      </c>
    </row>
    <row r="1385" spans="1:12">
      <c r="A1385" s="11" t="s">
        <v>2467</v>
      </c>
      <c r="D1385" s="11" t="s">
        <v>239</v>
      </c>
      <c r="E1385" s="19" t="s">
        <v>2696</v>
      </c>
      <c r="F1385" s="10">
        <v>42036</v>
      </c>
      <c r="G1385" s="10">
        <v>44593</v>
      </c>
      <c r="H1385" s="11">
        <v>8</v>
      </c>
      <c r="I1385" s="20" t="s">
        <v>238</v>
      </c>
      <c r="J1385" s="11" t="s">
        <v>240</v>
      </c>
      <c r="K1385" s="11" t="s">
        <v>4263</v>
      </c>
      <c r="L1385" s="11">
        <v>2</v>
      </c>
    </row>
    <row r="1386" spans="1:12">
      <c r="A1386" s="11" t="s">
        <v>2468</v>
      </c>
      <c r="D1386" s="11" t="s">
        <v>239</v>
      </c>
      <c r="E1386" s="19" t="s">
        <v>2697</v>
      </c>
      <c r="F1386" s="10">
        <v>42036</v>
      </c>
      <c r="G1386" s="10">
        <v>44593</v>
      </c>
      <c r="H1386" s="11">
        <v>8</v>
      </c>
      <c r="I1386" s="20" t="s">
        <v>238</v>
      </c>
      <c r="J1386" s="11" t="s">
        <v>240</v>
      </c>
      <c r="K1386" s="11" t="s">
        <v>4263</v>
      </c>
      <c r="L1386" s="11">
        <v>2</v>
      </c>
    </row>
    <row r="1387" spans="1:12">
      <c r="A1387" s="11" t="s">
        <v>2469</v>
      </c>
      <c r="D1387" s="11" t="s">
        <v>239</v>
      </c>
      <c r="E1387" s="19" t="s">
        <v>2698</v>
      </c>
      <c r="F1387" s="10">
        <v>42036</v>
      </c>
      <c r="G1387" s="10">
        <v>44593</v>
      </c>
      <c r="H1387" s="11">
        <v>8</v>
      </c>
      <c r="I1387" s="20" t="s">
        <v>238</v>
      </c>
      <c r="J1387" s="11" t="s">
        <v>240</v>
      </c>
      <c r="K1387" s="11" t="s">
        <v>4263</v>
      </c>
      <c r="L1387" s="11">
        <v>2</v>
      </c>
    </row>
    <row r="1388" spans="1:12">
      <c r="A1388" s="11" t="s">
        <v>2470</v>
      </c>
      <c r="D1388" s="11" t="s">
        <v>239</v>
      </c>
      <c r="E1388" s="19" t="s">
        <v>2699</v>
      </c>
      <c r="F1388" s="10">
        <v>42036</v>
      </c>
      <c r="G1388" s="10">
        <v>44593</v>
      </c>
      <c r="H1388" s="11">
        <v>8</v>
      </c>
      <c r="I1388" s="20" t="s">
        <v>238</v>
      </c>
      <c r="J1388" s="11" t="s">
        <v>240</v>
      </c>
      <c r="K1388" s="11" t="s">
        <v>4263</v>
      </c>
      <c r="L1388" s="11">
        <v>2</v>
      </c>
    </row>
    <row r="1389" spans="1:12">
      <c r="A1389" s="11" t="s">
        <v>2471</v>
      </c>
      <c r="D1389" s="11" t="s">
        <v>239</v>
      </c>
      <c r="E1389" s="19" t="s">
        <v>2700</v>
      </c>
      <c r="F1389" s="10">
        <v>42036</v>
      </c>
      <c r="G1389" s="10">
        <v>44593</v>
      </c>
      <c r="H1389" s="11">
        <v>8</v>
      </c>
      <c r="I1389" s="20" t="s">
        <v>238</v>
      </c>
      <c r="J1389" s="11" t="s">
        <v>240</v>
      </c>
      <c r="K1389" s="11" t="s">
        <v>4263</v>
      </c>
      <c r="L1389" s="11">
        <v>2</v>
      </c>
    </row>
    <row r="1390" spans="1:12">
      <c r="A1390" s="11" t="s">
        <v>2472</v>
      </c>
      <c r="D1390" s="11" t="s">
        <v>239</v>
      </c>
      <c r="E1390" s="19" t="s">
        <v>2701</v>
      </c>
      <c r="F1390" s="10">
        <v>42036</v>
      </c>
      <c r="G1390" s="10">
        <v>44593</v>
      </c>
      <c r="H1390" s="11">
        <v>8</v>
      </c>
      <c r="I1390" s="20" t="s">
        <v>238</v>
      </c>
      <c r="J1390" s="11" t="s">
        <v>240</v>
      </c>
      <c r="K1390" s="11" t="s">
        <v>4263</v>
      </c>
      <c r="L1390" s="11">
        <v>2</v>
      </c>
    </row>
    <row r="1391" spans="1:12">
      <c r="A1391" s="11" t="s">
        <v>2473</v>
      </c>
      <c r="D1391" s="11" t="s">
        <v>239</v>
      </c>
      <c r="E1391" s="19" t="s">
        <v>2702</v>
      </c>
      <c r="F1391" s="10">
        <v>42036</v>
      </c>
      <c r="G1391" s="10">
        <v>44593</v>
      </c>
      <c r="H1391" s="11">
        <v>8</v>
      </c>
      <c r="I1391" s="20" t="s">
        <v>238</v>
      </c>
      <c r="J1391" s="11" t="s">
        <v>240</v>
      </c>
      <c r="K1391" s="11" t="s">
        <v>4263</v>
      </c>
      <c r="L1391" s="11">
        <v>2</v>
      </c>
    </row>
    <row r="1392" spans="1:12">
      <c r="A1392" s="11" t="s">
        <v>2474</v>
      </c>
      <c r="D1392" s="11" t="s">
        <v>239</v>
      </c>
      <c r="E1392" s="19" t="s">
        <v>2703</v>
      </c>
      <c r="F1392" s="10">
        <v>42036</v>
      </c>
      <c r="G1392" s="10">
        <v>44593</v>
      </c>
      <c r="H1392" s="11">
        <v>8</v>
      </c>
      <c r="I1392" s="20" t="s">
        <v>238</v>
      </c>
      <c r="J1392" s="11" t="s">
        <v>240</v>
      </c>
      <c r="K1392" s="11" t="s">
        <v>4263</v>
      </c>
      <c r="L1392" s="11">
        <v>2</v>
      </c>
    </row>
    <row r="1393" spans="1:12">
      <c r="A1393" s="11" t="s">
        <v>2475</v>
      </c>
      <c r="D1393" s="11" t="s">
        <v>239</v>
      </c>
      <c r="E1393" s="19" t="s">
        <v>2704</v>
      </c>
      <c r="F1393" s="10">
        <v>42036</v>
      </c>
      <c r="G1393" s="10">
        <v>44593</v>
      </c>
      <c r="H1393" s="11">
        <v>8</v>
      </c>
      <c r="I1393" s="20" t="s">
        <v>238</v>
      </c>
      <c r="J1393" s="11" t="s">
        <v>240</v>
      </c>
      <c r="K1393" s="11" t="s">
        <v>4263</v>
      </c>
      <c r="L1393" s="11">
        <v>2</v>
      </c>
    </row>
    <row r="1394" spans="1:12">
      <c r="A1394" s="11" t="s">
        <v>2476</v>
      </c>
      <c r="D1394" s="11" t="s">
        <v>239</v>
      </c>
      <c r="E1394" s="19" t="s">
        <v>2705</v>
      </c>
      <c r="F1394" s="10">
        <v>42036</v>
      </c>
      <c r="G1394" s="10">
        <v>44593</v>
      </c>
      <c r="H1394" s="11">
        <v>8</v>
      </c>
      <c r="I1394" s="20" t="s">
        <v>238</v>
      </c>
      <c r="J1394" s="11" t="s">
        <v>240</v>
      </c>
      <c r="K1394" s="11" t="s">
        <v>4263</v>
      </c>
      <c r="L1394" s="11">
        <v>2</v>
      </c>
    </row>
    <row r="1395" spans="1:12">
      <c r="A1395" s="11" t="s">
        <v>2477</v>
      </c>
      <c r="D1395" s="11" t="s">
        <v>239</v>
      </c>
      <c r="E1395" s="19" t="s">
        <v>2706</v>
      </c>
      <c r="F1395" s="10">
        <v>42036</v>
      </c>
      <c r="G1395" s="10">
        <v>44593</v>
      </c>
      <c r="H1395" s="11">
        <v>8</v>
      </c>
      <c r="I1395" s="20" t="s">
        <v>238</v>
      </c>
      <c r="J1395" s="11" t="s">
        <v>240</v>
      </c>
      <c r="K1395" s="11" t="s">
        <v>4263</v>
      </c>
      <c r="L1395" s="11">
        <v>2</v>
      </c>
    </row>
    <row r="1396" spans="1:12">
      <c r="A1396" s="11" t="s">
        <v>2478</v>
      </c>
      <c r="D1396" s="11" t="s">
        <v>239</v>
      </c>
      <c r="E1396" s="19" t="s">
        <v>2707</v>
      </c>
      <c r="F1396" s="10">
        <v>42036</v>
      </c>
      <c r="G1396" s="10">
        <v>44593</v>
      </c>
      <c r="H1396" s="11">
        <v>8</v>
      </c>
      <c r="I1396" s="20" t="s">
        <v>238</v>
      </c>
      <c r="J1396" s="11" t="s">
        <v>240</v>
      </c>
      <c r="K1396" s="11" t="s">
        <v>4263</v>
      </c>
      <c r="L1396" s="11">
        <v>2</v>
      </c>
    </row>
    <row r="1397" spans="1:12">
      <c r="A1397" s="11" t="s">
        <v>2479</v>
      </c>
      <c r="D1397" s="11" t="s">
        <v>239</v>
      </c>
      <c r="E1397" s="19" t="s">
        <v>2708</v>
      </c>
      <c r="F1397" s="10">
        <v>42036</v>
      </c>
      <c r="G1397" s="10">
        <v>44593</v>
      </c>
      <c r="H1397" s="11">
        <v>8</v>
      </c>
      <c r="I1397" s="20" t="s">
        <v>238</v>
      </c>
      <c r="J1397" s="11" t="s">
        <v>240</v>
      </c>
      <c r="K1397" s="11" t="s">
        <v>4263</v>
      </c>
      <c r="L1397" s="11">
        <v>2</v>
      </c>
    </row>
    <row r="1398" spans="1:12">
      <c r="A1398" s="11" t="s">
        <v>2480</v>
      </c>
      <c r="D1398" s="11" t="s">
        <v>239</v>
      </c>
      <c r="E1398" s="19" t="s">
        <v>2709</v>
      </c>
      <c r="F1398" s="10">
        <v>42036</v>
      </c>
      <c r="G1398" s="10">
        <v>44593</v>
      </c>
      <c r="H1398" s="11">
        <v>8</v>
      </c>
      <c r="I1398" s="20" t="s">
        <v>238</v>
      </c>
      <c r="J1398" s="11" t="s">
        <v>240</v>
      </c>
      <c r="K1398" s="11" t="s">
        <v>4263</v>
      </c>
      <c r="L1398" s="11">
        <v>2</v>
      </c>
    </row>
    <row r="1399" spans="1:12">
      <c r="A1399" s="11" t="s">
        <v>2481</v>
      </c>
      <c r="D1399" s="11" t="s">
        <v>239</v>
      </c>
      <c r="E1399" s="19" t="s">
        <v>2710</v>
      </c>
      <c r="F1399" s="10">
        <v>42036</v>
      </c>
      <c r="G1399" s="10">
        <v>44593</v>
      </c>
      <c r="H1399" s="11">
        <v>8</v>
      </c>
      <c r="I1399" s="20" t="s">
        <v>238</v>
      </c>
      <c r="J1399" s="11" t="s">
        <v>240</v>
      </c>
      <c r="K1399" s="11" t="s">
        <v>4263</v>
      </c>
      <c r="L1399" s="11">
        <v>2</v>
      </c>
    </row>
    <row r="1400" spans="1:12">
      <c r="A1400" s="11" t="s">
        <v>2482</v>
      </c>
      <c r="D1400" s="11" t="s">
        <v>239</v>
      </c>
      <c r="E1400" s="19" t="s">
        <v>2711</v>
      </c>
      <c r="F1400" s="10">
        <v>42036</v>
      </c>
      <c r="G1400" s="10">
        <v>44593</v>
      </c>
      <c r="H1400" s="11">
        <v>8</v>
      </c>
      <c r="I1400" s="20" t="s">
        <v>238</v>
      </c>
      <c r="J1400" s="11" t="s">
        <v>240</v>
      </c>
      <c r="K1400" s="11" t="s">
        <v>4263</v>
      </c>
      <c r="L1400" s="11">
        <v>2</v>
      </c>
    </row>
    <row r="1401" spans="1:12">
      <c r="A1401" s="11" t="s">
        <v>2483</v>
      </c>
      <c r="D1401" s="11" t="s">
        <v>239</v>
      </c>
      <c r="E1401" s="19" t="s">
        <v>2712</v>
      </c>
      <c r="F1401" s="10">
        <v>42036</v>
      </c>
      <c r="G1401" s="10">
        <v>44593</v>
      </c>
      <c r="H1401" s="11">
        <v>8</v>
      </c>
      <c r="I1401" s="20" t="s">
        <v>238</v>
      </c>
      <c r="J1401" s="11" t="s">
        <v>240</v>
      </c>
      <c r="K1401" s="11" t="s">
        <v>4263</v>
      </c>
      <c r="L1401" s="11">
        <v>2</v>
      </c>
    </row>
    <row r="1402" spans="1:12">
      <c r="A1402" s="11" t="s">
        <v>2484</v>
      </c>
      <c r="D1402" s="11" t="s">
        <v>239</v>
      </c>
      <c r="E1402" s="19" t="s">
        <v>2713</v>
      </c>
      <c r="F1402" s="10">
        <v>42036</v>
      </c>
      <c r="G1402" s="10">
        <v>44593</v>
      </c>
      <c r="H1402" s="11">
        <v>8</v>
      </c>
      <c r="I1402" s="20" t="s">
        <v>238</v>
      </c>
      <c r="J1402" s="11" t="s">
        <v>240</v>
      </c>
      <c r="K1402" s="11" t="s">
        <v>4263</v>
      </c>
      <c r="L1402" s="11">
        <v>2</v>
      </c>
    </row>
    <row r="1403" spans="1:12">
      <c r="A1403" s="11" t="s">
        <v>2485</v>
      </c>
      <c r="D1403" s="11" t="s">
        <v>239</v>
      </c>
      <c r="E1403" s="19" t="s">
        <v>2714</v>
      </c>
      <c r="F1403" s="10">
        <v>42036</v>
      </c>
      <c r="G1403" s="10">
        <v>44593</v>
      </c>
      <c r="H1403" s="11">
        <v>8</v>
      </c>
      <c r="I1403" s="20" t="s">
        <v>238</v>
      </c>
      <c r="J1403" s="11" t="s">
        <v>240</v>
      </c>
      <c r="K1403" s="11" t="s">
        <v>4263</v>
      </c>
      <c r="L1403" s="11">
        <v>2</v>
      </c>
    </row>
    <row r="1404" spans="1:12">
      <c r="A1404" s="11" t="s">
        <v>2486</v>
      </c>
      <c r="D1404" s="11" t="s">
        <v>239</v>
      </c>
      <c r="E1404" s="19" t="s">
        <v>2715</v>
      </c>
      <c r="F1404" s="10">
        <v>42036</v>
      </c>
      <c r="G1404" s="10">
        <v>44593</v>
      </c>
      <c r="H1404" s="11">
        <v>8</v>
      </c>
      <c r="I1404" s="20" t="s">
        <v>238</v>
      </c>
      <c r="J1404" s="11" t="s">
        <v>240</v>
      </c>
      <c r="K1404" s="11" t="s">
        <v>4263</v>
      </c>
      <c r="L1404" s="11">
        <v>2</v>
      </c>
    </row>
    <row r="1405" spans="1:12">
      <c r="A1405" s="11" t="s">
        <v>2487</v>
      </c>
      <c r="D1405" s="11" t="s">
        <v>239</v>
      </c>
      <c r="E1405" s="19" t="s">
        <v>2716</v>
      </c>
      <c r="F1405" s="10">
        <v>42036</v>
      </c>
      <c r="G1405" s="10">
        <v>44593</v>
      </c>
      <c r="H1405" s="11">
        <v>8</v>
      </c>
      <c r="I1405" s="20" t="s">
        <v>238</v>
      </c>
      <c r="J1405" s="11" t="s">
        <v>240</v>
      </c>
      <c r="K1405" s="11" t="s">
        <v>4263</v>
      </c>
      <c r="L1405" s="11">
        <v>2</v>
      </c>
    </row>
    <row r="1406" spans="1:12">
      <c r="A1406" s="11" t="s">
        <v>2488</v>
      </c>
      <c r="D1406" s="11" t="s">
        <v>239</v>
      </c>
      <c r="E1406" s="19" t="s">
        <v>2717</v>
      </c>
      <c r="F1406" s="10">
        <v>42036</v>
      </c>
      <c r="G1406" s="10">
        <v>44593</v>
      </c>
      <c r="H1406" s="11">
        <v>8</v>
      </c>
      <c r="I1406" s="20" t="s">
        <v>238</v>
      </c>
      <c r="J1406" s="11" t="s">
        <v>240</v>
      </c>
      <c r="K1406" s="11" t="s">
        <v>4263</v>
      </c>
      <c r="L1406" s="11">
        <v>2</v>
      </c>
    </row>
    <row r="1407" spans="1:12">
      <c r="A1407" s="11" t="s">
        <v>2489</v>
      </c>
      <c r="D1407" s="11" t="s">
        <v>239</v>
      </c>
      <c r="E1407" s="19" t="s">
        <v>2718</v>
      </c>
      <c r="F1407" s="10">
        <v>42036</v>
      </c>
      <c r="G1407" s="10">
        <v>44593</v>
      </c>
      <c r="H1407" s="11">
        <v>8</v>
      </c>
      <c r="I1407" s="20" t="s">
        <v>238</v>
      </c>
      <c r="J1407" s="11" t="s">
        <v>240</v>
      </c>
      <c r="K1407" s="11" t="s">
        <v>4263</v>
      </c>
      <c r="L1407" s="11">
        <v>2</v>
      </c>
    </row>
    <row r="1408" spans="1:12">
      <c r="A1408" s="11" t="s">
        <v>2490</v>
      </c>
      <c r="D1408" s="11" t="s">
        <v>239</v>
      </c>
      <c r="E1408" s="19" t="s">
        <v>2719</v>
      </c>
      <c r="F1408" s="10">
        <v>42036</v>
      </c>
      <c r="G1408" s="10">
        <v>44593</v>
      </c>
      <c r="H1408" s="11">
        <v>8</v>
      </c>
      <c r="I1408" s="20" t="s">
        <v>238</v>
      </c>
      <c r="J1408" s="11" t="s">
        <v>240</v>
      </c>
      <c r="K1408" s="11" t="s">
        <v>4263</v>
      </c>
      <c r="L1408" s="11">
        <v>2</v>
      </c>
    </row>
    <row r="1409" spans="1:12">
      <c r="A1409" s="11" t="s">
        <v>2491</v>
      </c>
      <c r="D1409" s="11" t="s">
        <v>239</v>
      </c>
      <c r="E1409" s="19" t="s">
        <v>2720</v>
      </c>
      <c r="F1409" s="10">
        <v>42036</v>
      </c>
      <c r="G1409" s="10">
        <v>44593</v>
      </c>
      <c r="H1409" s="11">
        <v>8</v>
      </c>
      <c r="I1409" s="20" t="s">
        <v>238</v>
      </c>
      <c r="J1409" s="11" t="s">
        <v>240</v>
      </c>
      <c r="K1409" s="11" t="s">
        <v>4263</v>
      </c>
      <c r="L1409" s="11">
        <v>2</v>
      </c>
    </row>
    <row r="1410" spans="1:12">
      <c r="A1410" s="11" t="s">
        <v>2492</v>
      </c>
      <c r="D1410" s="11" t="s">
        <v>239</v>
      </c>
      <c r="E1410" s="19" t="s">
        <v>2721</v>
      </c>
      <c r="F1410" s="10">
        <v>42036</v>
      </c>
      <c r="G1410" s="10">
        <v>44593</v>
      </c>
      <c r="H1410" s="11">
        <v>8</v>
      </c>
      <c r="I1410" s="20" t="s">
        <v>238</v>
      </c>
      <c r="J1410" s="11" t="s">
        <v>240</v>
      </c>
      <c r="K1410" s="11" t="s">
        <v>4263</v>
      </c>
      <c r="L1410" s="11">
        <v>2</v>
      </c>
    </row>
    <row r="1411" spans="1:12">
      <c r="A1411" s="11" t="s">
        <v>2493</v>
      </c>
      <c r="D1411" s="11" t="s">
        <v>239</v>
      </c>
      <c r="E1411" s="19" t="s">
        <v>2722</v>
      </c>
      <c r="F1411" s="10">
        <v>42036</v>
      </c>
      <c r="G1411" s="10">
        <v>44593</v>
      </c>
      <c r="H1411" s="11">
        <v>8</v>
      </c>
      <c r="I1411" s="20" t="s">
        <v>238</v>
      </c>
      <c r="J1411" s="11" t="s">
        <v>240</v>
      </c>
      <c r="K1411" s="11" t="s">
        <v>4263</v>
      </c>
      <c r="L1411" s="11">
        <v>2</v>
      </c>
    </row>
    <row r="1412" spans="1:12">
      <c r="A1412" s="11" t="s">
        <v>2494</v>
      </c>
      <c r="D1412" s="11" t="s">
        <v>239</v>
      </c>
      <c r="E1412" s="19" t="s">
        <v>2723</v>
      </c>
      <c r="F1412" s="10">
        <v>42036</v>
      </c>
      <c r="G1412" s="10">
        <v>44593</v>
      </c>
      <c r="H1412" s="11">
        <v>8</v>
      </c>
      <c r="I1412" s="20" t="s">
        <v>238</v>
      </c>
      <c r="J1412" s="11" t="s">
        <v>240</v>
      </c>
      <c r="K1412" s="11" t="s">
        <v>4263</v>
      </c>
      <c r="L1412" s="11">
        <v>2</v>
      </c>
    </row>
    <row r="1413" spans="1:12">
      <c r="A1413" s="11" t="s">
        <v>2495</v>
      </c>
      <c r="D1413" s="11" t="s">
        <v>239</v>
      </c>
      <c r="E1413" s="19" t="s">
        <v>2724</v>
      </c>
      <c r="F1413" s="10">
        <v>42036</v>
      </c>
      <c r="G1413" s="10">
        <v>44593</v>
      </c>
      <c r="H1413" s="11">
        <v>8</v>
      </c>
      <c r="I1413" s="20" t="s">
        <v>238</v>
      </c>
      <c r="J1413" s="11" t="s">
        <v>240</v>
      </c>
      <c r="K1413" s="11" t="s">
        <v>4263</v>
      </c>
      <c r="L1413" s="11">
        <v>2</v>
      </c>
    </row>
    <row r="1414" spans="1:12">
      <c r="A1414" s="11" t="s">
        <v>2496</v>
      </c>
      <c r="D1414" s="11" t="s">
        <v>239</v>
      </c>
      <c r="E1414" s="19" t="s">
        <v>2725</v>
      </c>
      <c r="F1414" s="10">
        <v>42036</v>
      </c>
      <c r="G1414" s="10">
        <v>44593</v>
      </c>
      <c r="H1414" s="11">
        <v>8</v>
      </c>
      <c r="I1414" s="20" t="s">
        <v>238</v>
      </c>
      <c r="J1414" s="11" t="s">
        <v>240</v>
      </c>
      <c r="K1414" s="11" t="s">
        <v>4263</v>
      </c>
      <c r="L1414" s="11">
        <v>2</v>
      </c>
    </row>
    <row r="1415" spans="1:12">
      <c r="A1415" s="11" t="s">
        <v>2497</v>
      </c>
      <c r="D1415" s="11" t="s">
        <v>239</v>
      </c>
      <c r="E1415" s="19" t="s">
        <v>2726</v>
      </c>
      <c r="F1415" s="10">
        <v>42036</v>
      </c>
      <c r="G1415" s="10">
        <v>44593</v>
      </c>
      <c r="H1415" s="11">
        <v>8</v>
      </c>
      <c r="I1415" s="20" t="s">
        <v>238</v>
      </c>
      <c r="J1415" s="11" t="s">
        <v>240</v>
      </c>
      <c r="K1415" s="11" t="s">
        <v>4263</v>
      </c>
      <c r="L1415" s="11">
        <v>2</v>
      </c>
    </row>
    <row r="1416" spans="1:12">
      <c r="A1416" s="11" t="s">
        <v>2498</v>
      </c>
      <c r="D1416" s="11" t="s">
        <v>239</v>
      </c>
      <c r="E1416" s="19" t="s">
        <v>2727</v>
      </c>
      <c r="F1416" s="10">
        <v>42036</v>
      </c>
      <c r="G1416" s="10">
        <v>44593</v>
      </c>
      <c r="H1416" s="11">
        <v>8</v>
      </c>
      <c r="I1416" s="20" t="s">
        <v>238</v>
      </c>
      <c r="J1416" s="11" t="s">
        <v>240</v>
      </c>
      <c r="K1416" s="11" t="s">
        <v>4263</v>
      </c>
      <c r="L1416" s="11">
        <v>2</v>
      </c>
    </row>
    <row r="1417" spans="1:12">
      <c r="A1417" s="11" t="s">
        <v>2499</v>
      </c>
      <c r="D1417" s="11" t="s">
        <v>239</v>
      </c>
      <c r="E1417" s="19" t="s">
        <v>2728</v>
      </c>
      <c r="F1417" s="10">
        <v>42036</v>
      </c>
      <c r="G1417" s="10">
        <v>44593</v>
      </c>
      <c r="H1417" s="11">
        <v>8</v>
      </c>
      <c r="I1417" s="20" t="s">
        <v>238</v>
      </c>
      <c r="J1417" s="11" t="s">
        <v>240</v>
      </c>
      <c r="K1417" s="11" t="s">
        <v>4263</v>
      </c>
      <c r="L1417" s="11">
        <v>2</v>
      </c>
    </row>
    <row r="1418" spans="1:12">
      <c r="A1418" s="11" t="s">
        <v>2500</v>
      </c>
      <c r="D1418" s="11" t="s">
        <v>239</v>
      </c>
      <c r="E1418" s="19" t="s">
        <v>2729</v>
      </c>
      <c r="F1418" s="10">
        <v>42036</v>
      </c>
      <c r="G1418" s="10">
        <v>44593</v>
      </c>
      <c r="H1418" s="11">
        <v>8</v>
      </c>
      <c r="I1418" s="20" t="s">
        <v>238</v>
      </c>
      <c r="J1418" s="11" t="s">
        <v>240</v>
      </c>
      <c r="K1418" s="11" t="s">
        <v>4263</v>
      </c>
      <c r="L1418" s="11">
        <v>2</v>
      </c>
    </row>
    <row r="1419" spans="1:12">
      <c r="A1419" s="11" t="s">
        <v>2501</v>
      </c>
      <c r="D1419" s="11" t="s">
        <v>239</v>
      </c>
      <c r="E1419" s="19" t="s">
        <v>2730</v>
      </c>
      <c r="F1419" s="10">
        <v>42036</v>
      </c>
      <c r="G1419" s="10">
        <v>44593</v>
      </c>
      <c r="H1419" s="11">
        <v>8</v>
      </c>
      <c r="I1419" s="20" t="s">
        <v>238</v>
      </c>
      <c r="J1419" s="11" t="s">
        <v>240</v>
      </c>
      <c r="K1419" s="11" t="s">
        <v>4263</v>
      </c>
      <c r="L1419" s="11">
        <v>2</v>
      </c>
    </row>
    <row r="1420" spans="1:12">
      <c r="A1420" s="11" t="s">
        <v>2502</v>
      </c>
      <c r="D1420" s="11" t="s">
        <v>239</v>
      </c>
      <c r="E1420" s="19" t="s">
        <v>2731</v>
      </c>
      <c r="F1420" s="10">
        <v>42036</v>
      </c>
      <c r="G1420" s="10">
        <v>44593</v>
      </c>
      <c r="H1420" s="11">
        <v>8</v>
      </c>
      <c r="I1420" s="20" t="s">
        <v>238</v>
      </c>
      <c r="J1420" s="11" t="s">
        <v>240</v>
      </c>
      <c r="K1420" s="11" t="s">
        <v>4263</v>
      </c>
      <c r="L1420" s="11">
        <v>2</v>
      </c>
    </row>
    <row r="1421" spans="1:12">
      <c r="A1421" s="11" t="s">
        <v>2503</v>
      </c>
      <c r="D1421" s="11" t="s">
        <v>239</v>
      </c>
      <c r="E1421" s="19" t="s">
        <v>2732</v>
      </c>
      <c r="F1421" s="10">
        <v>42036</v>
      </c>
      <c r="G1421" s="10">
        <v>44593</v>
      </c>
      <c r="H1421" s="11">
        <v>8</v>
      </c>
      <c r="I1421" s="20" t="s">
        <v>238</v>
      </c>
      <c r="J1421" s="11" t="s">
        <v>240</v>
      </c>
      <c r="K1421" s="11" t="s">
        <v>4263</v>
      </c>
      <c r="L1421" s="11">
        <v>2</v>
      </c>
    </row>
    <row r="1422" spans="1:12">
      <c r="A1422" s="11" t="s">
        <v>2504</v>
      </c>
      <c r="D1422" s="11" t="s">
        <v>239</v>
      </c>
      <c r="E1422" s="19" t="s">
        <v>2733</v>
      </c>
      <c r="F1422" s="10">
        <v>42036</v>
      </c>
      <c r="G1422" s="10">
        <v>44593</v>
      </c>
      <c r="H1422" s="11">
        <v>8</v>
      </c>
      <c r="I1422" s="20" t="s">
        <v>238</v>
      </c>
      <c r="J1422" s="11" t="s">
        <v>240</v>
      </c>
      <c r="K1422" s="11" t="s">
        <v>4263</v>
      </c>
      <c r="L1422" s="11">
        <v>2</v>
      </c>
    </row>
    <row r="1423" spans="1:12">
      <c r="A1423" s="11" t="s">
        <v>2505</v>
      </c>
      <c r="D1423" s="11" t="s">
        <v>239</v>
      </c>
      <c r="E1423" s="19" t="s">
        <v>2734</v>
      </c>
      <c r="F1423" s="10">
        <v>42036</v>
      </c>
      <c r="G1423" s="10">
        <v>44593</v>
      </c>
      <c r="H1423" s="11">
        <v>8</v>
      </c>
      <c r="I1423" s="20" t="s">
        <v>238</v>
      </c>
      <c r="J1423" s="11" t="s">
        <v>240</v>
      </c>
      <c r="K1423" s="11" t="s">
        <v>4263</v>
      </c>
      <c r="L1423" s="11">
        <v>2</v>
      </c>
    </row>
    <row r="1424" spans="1:12">
      <c r="A1424" s="11" t="s">
        <v>2506</v>
      </c>
      <c r="D1424" s="11" t="s">
        <v>239</v>
      </c>
      <c r="E1424" s="19" t="s">
        <v>2735</v>
      </c>
      <c r="F1424" s="10">
        <v>42036</v>
      </c>
      <c r="G1424" s="10">
        <v>44593</v>
      </c>
      <c r="H1424" s="11">
        <v>8</v>
      </c>
      <c r="I1424" s="20" t="s">
        <v>238</v>
      </c>
      <c r="J1424" s="11" t="s">
        <v>240</v>
      </c>
      <c r="K1424" s="11" t="s">
        <v>4263</v>
      </c>
      <c r="L1424" s="11">
        <v>2</v>
      </c>
    </row>
    <row r="1425" spans="1:12">
      <c r="A1425" s="11" t="s">
        <v>2507</v>
      </c>
      <c r="D1425" s="11" t="s">
        <v>239</v>
      </c>
      <c r="E1425" s="19" t="s">
        <v>2736</v>
      </c>
      <c r="F1425" s="10">
        <v>42036</v>
      </c>
      <c r="G1425" s="10">
        <v>44593</v>
      </c>
      <c r="H1425" s="11">
        <v>8</v>
      </c>
      <c r="I1425" s="20" t="s">
        <v>238</v>
      </c>
      <c r="J1425" s="11" t="s">
        <v>240</v>
      </c>
      <c r="K1425" s="11" t="s">
        <v>4263</v>
      </c>
      <c r="L1425" s="11">
        <v>2</v>
      </c>
    </row>
    <row r="1426" spans="1:12">
      <c r="A1426" s="11" t="s">
        <v>2508</v>
      </c>
      <c r="D1426" s="11" t="s">
        <v>239</v>
      </c>
      <c r="E1426" s="19" t="s">
        <v>2737</v>
      </c>
      <c r="F1426" s="10">
        <v>42036</v>
      </c>
      <c r="G1426" s="10">
        <v>44593</v>
      </c>
      <c r="H1426" s="11">
        <v>8</v>
      </c>
      <c r="I1426" s="20" t="s">
        <v>238</v>
      </c>
      <c r="J1426" s="11" t="s">
        <v>240</v>
      </c>
      <c r="K1426" s="11" t="s">
        <v>4263</v>
      </c>
      <c r="L1426" s="11">
        <v>2</v>
      </c>
    </row>
    <row r="1427" spans="1:12">
      <c r="A1427" s="11" t="s">
        <v>2509</v>
      </c>
      <c r="D1427" s="11" t="s">
        <v>239</v>
      </c>
      <c r="E1427" s="19" t="s">
        <v>2738</v>
      </c>
      <c r="F1427" s="10">
        <v>42036</v>
      </c>
      <c r="G1427" s="10">
        <v>44593</v>
      </c>
      <c r="H1427" s="11">
        <v>8</v>
      </c>
      <c r="I1427" s="20" t="s">
        <v>238</v>
      </c>
      <c r="J1427" s="11" t="s">
        <v>240</v>
      </c>
      <c r="K1427" s="11" t="s">
        <v>4263</v>
      </c>
      <c r="L1427" s="11">
        <v>2</v>
      </c>
    </row>
    <row r="1428" spans="1:12">
      <c r="A1428" s="11" t="s">
        <v>2510</v>
      </c>
      <c r="D1428" s="11" t="s">
        <v>239</v>
      </c>
      <c r="E1428" s="19" t="s">
        <v>2739</v>
      </c>
      <c r="F1428" s="10">
        <v>42036</v>
      </c>
      <c r="G1428" s="10">
        <v>44593</v>
      </c>
      <c r="H1428" s="11">
        <v>8</v>
      </c>
      <c r="I1428" s="20" t="s">
        <v>238</v>
      </c>
      <c r="J1428" s="11" t="s">
        <v>240</v>
      </c>
      <c r="K1428" s="11" t="s">
        <v>4263</v>
      </c>
      <c r="L1428" s="11">
        <v>2</v>
      </c>
    </row>
    <row r="1429" spans="1:12">
      <c r="A1429" s="11" t="s">
        <v>2511</v>
      </c>
      <c r="D1429" s="11" t="s">
        <v>239</v>
      </c>
      <c r="E1429" s="19" t="s">
        <v>2740</v>
      </c>
      <c r="F1429" s="10">
        <v>42036</v>
      </c>
      <c r="G1429" s="10">
        <v>44593</v>
      </c>
      <c r="H1429" s="11">
        <v>8</v>
      </c>
      <c r="I1429" s="20" t="s">
        <v>238</v>
      </c>
      <c r="J1429" s="11" t="s">
        <v>240</v>
      </c>
      <c r="K1429" s="11" t="s">
        <v>4263</v>
      </c>
      <c r="L1429" s="11">
        <v>2</v>
      </c>
    </row>
    <row r="1430" spans="1:12">
      <c r="A1430" s="11" t="s">
        <v>2512</v>
      </c>
      <c r="D1430" s="11" t="s">
        <v>239</v>
      </c>
      <c r="E1430" s="19" t="s">
        <v>2741</v>
      </c>
      <c r="F1430" s="10">
        <v>42036</v>
      </c>
      <c r="G1430" s="10">
        <v>44593</v>
      </c>
      <c r="H1430" s="11">
        <v>8</v>
      </c>
      <c r="I1430" s="20" t="s">
        <v>238</v>
      </c>
      <c r="J1430" s="11" t="s">
        <v>240</v>
      </c>
      <c r="K1430" s="11" t="s">
        <v>4263</v>
      </c>
      <c r="L1430" s="11">
        <v>2</v>
      </c>
    </row>
    <row r="1431" spans="1:12">
      <c r="A1431" s="11" t="s">
        <v>2513</v>
      </c>
      <c r="D1431" s="11" t="s">
        <v>239</v>
      </c>
      <c r="E1431" s="19" t="s">
        <v>2742</v>
      </c>
      <c r="F1431" s="10">
        <v>42036</v>
      </c>
      <c r="G1431" s="10">
        <v>44593</v>
      </c>
      <c r="H1431" s="11">
        <v>8</v>
      </c>
      <c r="I1431" s="20" t="s">
        <v>238</v>
      </c>
      <c r="J1431" s="11" t="s">
        <v>240</v>
      </c>
      <c r="K1431" s="11" t="s">
        <v>4263</v>
      </c>
      <c r="L1431" s="11">
        <v>2</v>
      </c>
    </row>
    <row r="1432" spans="1:12">
      <c r="A1432" s="11" t="s">
        <v>2514</v>
      </c>
      <c r="D1432" s="11" t="s">
        <v>239</v>
      </c>
      <c r="E1432" s="19" t="s">
        <v>2743</v>
      </c>
      <c r="F1432" s="10">
        <v>42036</v>
      </c>
      <c r="G1432" s="10">
        <v>44593</v>
      </c>
      <c r="H1432" s="11">
        <v>8</v>
      </c>
      <c r="I1432" s="20" t="s">
        <v>238</v>
      </c>
      <c r="J1432" s="11" t="s">
        <v>240</v>
      </c>
      <c r="K1432" s="11" t="s">
        <v>4263</v>
      </c>
      <c r="L1432" s="11">
        <v>2</v>
      </c>
    </row>
    <row r="1433" spans="1:12">
      <c r="A1433" s="11" t="s">
        <v>2515</v>
      </c>
      <c r="D1433" s="11" t="s">
        <v>239</v>
      </c>
      <c r="E1433" s="19" t="s">
        <v>2744</v>
      </c>
      <c r="F1433" s="10">
        <v>42036</v>
      </c>
      <c r="G1433" s="10">
        <v>44593</v>
      </c>
      <c r="H1433" s="11">
        <v>8</v>
      </c>
      <c r="I1433" s="20" t="s">
        <v>238</v>
      </c>
      <c r="J1433" s="11" t="s">
        <v>240</v>
      </c>
      <c r="K1433" s="11" t="s">
        <v>4263</v>
      </c>
      <c r="L1433" s="11">
        <v>2</v>
      </c>
    </row>
    <row r="1434" spans="1:12">
      <c r="A1434" s="11" t="s">
        <v>2516</v>
      </c>
      <c r="D1434" s="11" t="s">
        <v>239</v>
      </c>
      <c r="E1434" s="19" t="s">
        <v>2745</v>
      </c>
      <c r="F1434" s="10">
        <v>42036</v>
      </c>
      <c r="G1434" s="10">
        <v>44593</v>
      </c>
      <c r="H1434" s="11">
        <v>8</v>
      </c>
      <c r="I1434" s="20" t="s">
        <v>238</v>
      </c>
      <c r="J1434" s="11" t="s">
        <v>240</v>
      </c>
      <c r="K1434" s="11" t="s">
        <v>4263</v>
      </c>
      <c r="L1434" s="11">
        <v>2</v>
      </c>
    </row>
    <row r="1435" spans="1:12">
      <c r="A1435" s="11" t="s">
        <v>2517</v>
      </c>
      <c r="D1435" s="11" t="s">
        <v>239</v>
      </c>
      <c r="E1435" s="19" t="s">
        <v>2746</v>
      </c>
      <c r="F1435" s="10">
        <v>42036</v>
      </c>
      <c r="G1435" s="10">
        <v>44593</v>
      </c>
      <c r="H1435" s="11">
        <v>8</v>
      </c>
      <c r="I1435" s="20" t="s">
        <v>238</v>
      </c>
      <c r="J1435" s="11" t="s">
        <v>240</v>
      </c>
      <c r="K1435" s="11" t="s">
        <v>4263</v>
      </c>
      <c r="L1435" s="11">
        <v>2</v>
      </c>
    </row>
    <row r="1436" spans="1:12">
      <c r="A1436" s="11" t="s">
        <v>2518</v>
      </c>
      <c r="D1436" s="11" t="s">
        <v>239</v>
      </c>
      <c r="E1436" s="19" t="s">
        <v>2747</v>
      </c>
      <c r="F1436" s="10">
        <v>42036</v>
      </c>
      <c r="G1436" s="10">
        <v>44593</v>
      </c>
      <c r="H1436" s="11">
        <v>8</v>
      </c>
      <c r="I1436" s="20" t="s">
        <v>238</v>
      </c>
      <c r="J1436" s="11" t="s">
        <v>240</v>
      </c>
      <c r="K1436" s="11" t="s">
        <v>4263</v>
      </c>
      <c r="L1436" s="11">
        <v>2</v>
      </c>
    </row>
    <row r="1437" spans="1:12">
      <c r="A1437" s="11" t="s">
        <v>2519</v>
      </c>
      <c r="D1437" s="11" t="s">
        <v>239</v>
      </c>
      <c r="E1437" s="19" t="s">
        <v>2748</v>
      </c>
      <c r="F1437" s="10">
        <v>42036</v>
      </c>
      <c r="G1437" s="10">
        <v>44593</v>
      </c>
      <c r="H1437" s="11">
        <v>8</v>
      </c>
      <c r="I1437" s="20" t="s">
        <v>238</v>
      </c>
      <c r="J1437" s="11" t="s">
        <v>240</v>
      </c>
      <c r="K1437" s="11" t="s">
        <v>4263</v>
      </c>
      <c r="L1437" s="11">
        <v>2</v>
      </c>
    </row>
    <row r="1438" spans="1:12">
      <c r="A1438" s="11" t="s">
        <v>2520</v>
      </c>
      <c r="D1438" s="11" t="s">
        <v>239</v>
      </c>
      <c r="E1438" s="19" t="s">
        <v>2749</v>
      </c>
      <c r="F1438" s="10">
        <v>42036</v>
      </c>
      <c r="G1438" s="10">
        <v>44593</v>
      </c>
      <c r="H1438" s="11">
        <v>8</v>
      </c>
      <c r="I1438" s="20" t="s">
        <v>238</v>
      </c>
      <c r="J1438" s="11" t="s">
        <v>240</v>
      </c>
      <c r="K1438" s="11" t="s">
        <v>4263</v>
      </c>
      <c r="L1438" s="11">
        <v>2</v>
      </c>
    </row>
    <row r="1439" spans="1:12">
      <c r="A1439" s="11" t="s">
        <v>2521</v>
      </c>
      <c r="D1439" s="11" t="s">
        <v>239</v>
      </c>
      <c r="E1439" s="19" t="s">
        <v>2750</v>
      </c>
      <c r="F1439" s="10">
        <v>42036</v>
      </c>
      <c r="G1439" s="10">
        <v>44593</v>
      </c>
      <c r="H1439" s="11">
        <v>8</v>
      </c>
      <c r="I1439" s="20" t="s">
        <v>238</v>
      </c>
      <c r="J1439" s="11" t="s">
        <v>240</v>
      </c>
      <c r="K1439" s="11" t="s">
        <v>4263</v>
      </c>
      <c r="L1439" s="11">
        <v>2</v>
      </c>
    </row>
    <row r="1440" spans="1:12">
      <c r="A1440" s="11" t="s">
        <v>2522</v>
      </c>
      <c r="D1440" s="11" t="s">
        <v>239</v>
      </c>
      <c r="E1440" s="19" t="s">
        <v>2751</v>
      </c>
      <c r="F1440" s="10">
        <v>42036</v>
      </c>
      <c r="G1440" s="10">
        <v>44593</v>
      </c>
      <c r="H1440" s="11">
        <v>8</v>
      </c>
      <c r="I1440" s="20" t="s">
        <v>238</v>
      </c>
      <c r="J1440" s="11" t="s">
        <v>240</v>
      </c>
      <c r="K1440" s="11" t="s">
        <v>4263</v>
      </c>
      <c r="L1440" s="11">
        <v>2</v>
      </c>
    </row>
    <row r="1441" spans="1:12">
      <c r="A1441" s="11" t="s">
        <v>2523</v>
      </c>
      <c r="D1441" s="11" t="s">
        <v>239</v>
      </c>
      <c r="E1441" s="19" t="s">
        <v>2752</v>
      </c>
      <c r="F1441" s="10">
        <v>42036</v>
      </c>
      <c r="G1441" s="10">
        <v>44593</v>
      </c>
      <c r="H1441" s="11">
        <v>8</v>
      </c>
      <c r="I1441" s="20" t="s">
        <v>238</v>
      </c>
      <c r="J1441" s="11" t="s">
        <v>240</v>
      </c>
      <c r="K1441" s="11" t="s">
        <v>4263</v>
      </c>
      <c r="L1441" s="11">
        <v>2</v>
      </c>
    </row>
    <row r="1442" spans="1:12">
      <c r="A1442" s="11" t="s">
        <v>2524</v>
      </c>
      <c r="D1442" s="11" t="s">
        <v>239</v>
      </c>
      <c r="E1442" s="19" t="s">
        <v>2753</v>
      </c>
      <c r="F1442" s="10">
        <v>42036</v>
      </c>
      <c r="G1442" s="10">
        <v>44593</v>
      </c>
      <c r="H1442" s="11">
        <v>8</v>
      </c>
      <c r="I1442" s="20" t="s">
        <v>238</v>
      </c>
      <c r="J1442" s="11" t="s">
        <v>240</v>
      </c>
      <c r="K1442" s="11" t="s">
        <v>4263</v>
      </c>
      <c r="L1442" s="11">
        <v>2</v>
      </c>
    </row>
    <row r="1443" spans="1:12">
      <c r="A1443" s="11" t="s">
        <v>2525</v>
      </c>
      <c r="D1443" s="11" t="s">
        <v>239</v>
      </c>
      <c r="E1443" s="19" t="s">
        <v>2754</v>
      </c>
      <c r="F1443" s="10">
        <v>42036</v>
      </c>
      <c r="G1443" s="10">
        <v>44593</v>
      </c>
      <c r="H1443" s="11">
        <v>8</v>
      </c>
      <c r="I1443" s="20" t="s">
        <v>238</v>
      </c>
      <c r="J1443" s="11" t="s">
        <v>240</v>
      </c>
      <c r="K1443" s="11" t="s">
        <v>4263</v>
      </c>
      <c r="L1443" s="11">
        <v>2</v>
      </c>
    </row>
    <row r="1444" spans="1:12">
      <c r="A1444" s="11" t="s">
        <v>2526</v>
      </c>
      <c r="D1444" s="11" t="s">
        <v>239</v>
      </c>
      <c r="E1444" s="19" t="s">
        <v>2755</v>
      </c>
      <c r="F1444" s="10">
        <v>42036</v>
      </c>
      <c r="G1444" s="10">
        <v>44593</v>
      </c>
      <c r="H1444" s="11">
        <v>8</v>
      </c>
      <c r="I1444" s="20" t="s">
        <v>238</v>
      </c>
      <c r="J1444" s="11" t="s">
        <v>240</v>
      </c>
      <c r="K1444" s="11" t="s">
        <v>4263</v>
      </c>
      <c r="L1444" s="11">
        <v>2</v>
      </c>
    </row>
    <row r="1445" spans="1:12">
      <c r="A1445" s="11" t="s">
        <v>2527</v>
      </c>
      <c r="D1445" s="11" t="s">
        <v>239</v>
      </c>
      <c r="E1445" s="19" t="s">
        <v>2756</v>
      </c>
      <c r="F1445" s="10">
        <v>42036</v>
      </c>
      <c r="G1445" s="10">
        <v>44593</v>
      </c>
      <c r="H1445" s="11">
        <v>8</v>
      </c>
      <c r="I1445" s="20" t="s">
        <v>238</v>
      </c>
      <c r="J1445" s="11" t="s">
        <v>240</v>
      </c>
      <c r="K1445" s="11" t="s">
        <v>4263</v>
      </c>
      <c r="L1445" s="11">
        <v>2</v>
      </c>
    </row>
    <row r="1446" spans="1:12">
      <c r="A1446" s="11" t="s">
        <v>2468</v>
      </c>
      <c r="D1446" s="11" t="s">
        <v>239</v>
      </c>
      <c r="E1446" s="19" t="s">
        <v>2757</v>
      </c>
      <c r="F1446" s="10">
        <v>42036</v>
      </c>
      <c r="G1446" s="10">
        <v>44593</v>
      </c>
      <c r="H1446" s="11">
        <v>8</v>
      </c>
      <c r="I1446" s="20" t="s">
        <v>238</v>
      </c>
      <c r="J1446" s="11" t="s">
        <v>240</v>
      </c>
      <c r="K1446" s="11" t="s">
        <v>4263</v>
      </c>
      <c r="L1446" s="11">
        <v>2</v>
      </c>
    </row>
    <row r="1447" spans="1:12">
      <c r="A1447" s="11" t="s">
        <v>2469</v>
      </c>
      <c r="D1447" s="11" t="s">
        <v>239</v>
      </c>
      <c r="E1447" s="19" t="s">
        <v>2758</v>
      </c>
      <c r="F1447" s="10">
        <v>42036</v>
      </c>
      <c r="G1447" s="10">
        <v>44593</v>
      </c>
      <c r="H1447" s="11">
        <v>8</v>
      </c>
      <c r="I1447" s="20" t="s">
        <v>238</v>
      </c>
      <c r="J1447" s="11" t="s">
        <v>240</v>
      </c>
      <c r="K1447" s="11" t="s">
        <v>4263</v>
      </c>
      <c r="L1447" s="11">
        <v>2</v>
      </c>
    </row>
    <row r="1448" spans="1:12">
      <c r="A1448" s="11" t="s">
        <v>2470</v>
      </c>
      <c r="D1448" s="11" t="s">
        <v>239</v>
      </c>
      <c r="E1448" s="19" t="s">
        <v>2759</v>
      </c>
      <c r="F1448" s="10">
        <v>42036</v>
      </c>
      <c r="G1448" s="10">
        <v>44593</v>
      </c>
      <c r="H1448" s="11">
        <v>8</v>
      </c>
      <c r="I1448" s="20" t="s">
        <v>238</v>
      </c>
      <c r="J1448" s="11" t="s">
        <v>240</v>
      </c>
      <c r="K1448" s="11" t="s">
        <v>4263</v>
      </c>
      <c r="L1448" s="11">
        <v>2</v>
      </c>
    </row>
    <row r="1449" spans="1:12">
      <c r="A1449" s="11" t="s">
        <v>2471</v>
      </c>
      <c r="D1449" s="11" t="s">
        <v>239</v>
      </c>
      <c r="E1449" s="19" t="s">
        <v>2760</v>
      </c>
      <c r="F1449" s="10">
        <v>42036</v>
      </c>
      <c r="G1449" s="10">
        <v>44593</v>
      </c>
      <c r="H1449" s="11">
        <v>8</v>
      </c>
      <c r="I1449" s="20" t="s">
        <v>238</v>
      </c>
      <c r="J1449" s="11" t="s">
        <v>240</v>
      </c>
      <c r="K1449" s="11" t="s">
        <v>4263</v>
      </c>
      <c r="L1449" s="11">
        <v>2</v>
      </c>
    </row>
    <row r="1450" spans="1:12">
      <c r="A1450" s="11" t="s">
        <v>2472</v>
      </c>
      <c r="D1450" s="11" t="s">
        <v>239</v>
      </c>
      <c r="E1450" s="19" t="s">
        <v>2761</v>
      </c>
      <c r="F1450" s="10">
        <v>42036</v>
      </c>
      <c r="G1450" s="10">
        <v>44593</v>
      </c>
      <c r="H1450" s="11">
        <v>8</v>
      </c>
      <c r="I1450" s="20" t="s">
        <v>238</v>
      </c>
      <c r="J1450" s="11" t="s">
        <v>240</v>
      </c>
      <c r="K1450" s="11" t="s">
        <v>4263</v>
      </c>
      <c r="L1450" s="11">
        <v>2</v>
      </c>
    </row>
    <row r="1451" spans="1:12">
      <c r="A1451" s="11" t="s">
        <v>2473</v>
      </c>
      <c r="D1451" s="11" t="s">
        <v>239</v>
      </c>
      <c r="E1451" s="19" t="s">
        <v>2762</v>
      </c>
      <c r="F1451" s="10">
        <v>42036</v>
      </c>
      <c r="G1451" s="10">
        <v>44593</v>
      </c>
      <c r="H1451" s="11">
        <v>8</v>
      </c>
      <c r="I1451" s="20" t="s">
        <v>238</v>
      </c>
      <c r="J1451" s="11" t="s">
        <v>240</v>
      </c>
      <c r="K1451" s="11" t="s">
        <v>4263</v>
      </c>
      <c r="L1451" s="11">
        <v>2</v>
      </c>
    </row>
    <row r="1452" spans="1:12">
      <c r="A1452" s="11" t="s">
        <v>2474</v>
      </c>
      <c r="D1452" s="11" t="s">
        <v>239</v>
      </c>
      <c r="E1452" s="19" t="s">
        <v>2763</v>
      </c>
      <c r="F1452" s="10">
        <v>42036</v>
      </c>
      <c r="G1452" s="10">
        <v>44593</v>
      </c>
      <c r="H1452" s="11">
        <v>8</v>
      </c>
      <c r="I1452" s="20" t="s">
        <v>238</v>
      </c>
      <c r="J1452" s="11" t="s">
        <v>240</v>
      </c>
      <c r="K1452" s="11" t="s">
        <v>4263</v>
      </c>
      <c r="L1452" s="11">
        <v>2</v>
      </c>
    </row>
    <row r="1453" spans="1:12">
      <c r="A1453" s="11" t="s">
        <v>2475</v>
      </c>
      <c r="D1453" s="11" t="s">
        <v>239</v>
      </c>
      <c r="E1453" s="19" t="s">
        <v>2764</v>
      </c>
      <c r="F1453" s="10">
        <v>42036</v>
      </c>
      <c r="G1453" s="10">
        <v>44593</v>
      </c>
      <c r="H1453" s="11">
        <v>8</v>
      </c>
      <c r="I1453" s="20" t="s">
        <v>238</v>
      </c>
      <c r="J1453" s="11" t="s">
        <v>240</v>
      </c>
      <c r="K1453" s="11" t="s">
        <v>4263</v>
      </c>
      <c r="L1453" s="11">
        <v>2</v>
      </c>
    </row>
    <row r="1454" spans="1:12">
      <c r="A1454" s="11" t="s">
        <v>2476</v>
      </c>
      <c r="D1454" s="11" t="s">
        <v>239</v>
      </c>
      <c r="E1454" s="19" t="s">
        <v>2765</v>
      </c>
      <c r="F1454" s="10">
        <v>42036</v>
      </c>
      <c r="G1454" s="10">
        <v>44593</v>
      </c>
      <c r="H1454" s="11">
        <v>8</v>
      </c>
      <c r="I1454" s="20" t="s">
        <v>238</v>
      </c>
      <c r="J1454" s="11" t="s">
        <v>240</v>
      </c>
      <c r="K1454" s="11" t="s">
        <v>4263</v>
      </c>
      <c r="L1454" s="11">
        <v>2</v>
      </c>
    </row>
    <row r="1455" spans="1:12">
      <c r="A1455" s="11" t="s">
        <v>2528</v>
      </c>
      <c r="D1455" s="11" t="s">
        <v>239</v>
      </c>
      <c r="E1455" s="19" t="s">
        <v>2766</v>
      </c>
      <c r="F1455" s="10">
        <v>42036</v>
      </c>
      <c r="G1455" s="10">
        <v>44593</v>
      </c>
      <c r="H1455" s="11">
        <v>8</v>
      </c>
      <c r="I1455" s="20" t="s">
        <v>238</v>
      </c>
      <c r="J1455" s="11" t="s">
        <v>240</v>
      </c>
      <c r="K1455" s="11" t="s">
        <v>4263</v>
      </c>
      <c r="L1455" s="11">
        <v>2</v>
      </c>
    </row>
    <row r="1456" spans="1:12">
      <c r="A1456" s="11" t="s">
        <v>2529</v>
      </c>
      <c r="D1456" s="11" t="s">
        <v>239</v>
      </c>
      <c r="E1456" s="19" t="s">
        <v>2767</v>
      </c>
      <c r="F1456" s="10">
        <v>42036</v>
      </c>
      <c r="G1456" s="10">
        <v>44593</v>
      </c>
      <c r="H1456" s="11">
        <v>8</v>
      </c>
      <c r="I1456" s="20" t="s">
        <v>238</v>
      </c>
      <c r="J1456" s="11" t="s">
        <v>240</v>
      </c>
      <c r="K1456" s="11" t="s">
        <v>4263</v>
      </c>
      <c r="L1456" s="11">
        <v>2</v>
      </c>
    </row>
    <row r="1457" spans="1:12">
      <c r="A1457" s="11" t="s">
        <v>2530</v>
      </c>
      <c r="D1457" s="11" t="s">
        <v>239</v>
      </c>
      <c r="E1457" s="19" t="s">
        <v>2768</v>
      </c>
      <c r="F1457" s="10">
        <v>42036</v>
      </c>
      <c r="G1457" s="10">
        <v>44593</v>
      </c>
      <c r="H1457" s="11">
        <v>8</v>
      </c>
      <c r="I1457" s="20" t="s">
        <v>238</v>
      </c>
      <c r="J1457" s="11" t="s">
        <v>240</v>
      </c>
      <c r="K1457" s="11" t="s">
        <v>4263</v>
      </c>
      <c r="L1457" s="11">
        <v>2</v>
      </c>
    </row>
    <row r="1458" spans="1:12">
      <c r="A1458" s="11" t="s">
        <v>2480</v>
      </c>
      <c r="D1458" s="11" t="s">
        <v>239</v>
      </c>
      <c r="E1458" s="19" t="s">
        <v>2769</v>
      </c>
      <c r="F1458" s="10">
        <v>42036</v>
      </c>
      <c r="G1458" s="10">
        <v>44593</v>
      </c>
      <c r="H1458" s="11">
        <v>8</v>
      </c>
      <c r="I1458" s="20" t="s">
        <v>238</v>
      </c>
      <c r="J1458" s="11" t="s">
        <v>240</v>
      </c>
      <c r="K1458" s="11" t="s">
        <v>4263</v>
      </c>
      <c r="L1458" s="11">
        <v>2</v>
      </c>
    </row>
    <row r="1459" spans="1:12">
      <c r="A1459" s="11" t="s">
        <v>2481</v>
      </c>
      <c r="D1459" s="11" t="s">
        <v>239</v>
      </c>
      <c r="E1459" s="19" t="s">
        <v>2770</v>
      </c>
      <c r="F1459" s="10">
        <v>42036</v>
      </c>
      <c r="G1459" s="10">
        <v>44593</v>
      </c>
      <c r="H1459" s="11">
        <v>8</v>
      </c>
      <c r="I1459" s="20" t="s">
        <v>238</v>
      </c>
      <c r="J1459" s="11" t="s">
        <v>240</v>
      </c>
      <c r="K1459" s="11" t="s">
        <v>4263</v>
      </c>
      <c r="L1459" s="11">
        <v>2</v>
      </c>
    </row>
    <row r="1460" spans="1:12">
      <c r="A1460" s="11" t="s">
        <v>2482</v>
      </c>
      <c r="D1460" s="11" t="s">
        <v>239</v>
      </c>
      <c r="E1460" s="19" t="s">
        <v>2771</v>
      </c>
      <c r="F1460" s="10">
        <v>42036</v>
      </c>
      <c r="G1460" s="10">
        <v>44593</v>
      </c>
      <c r="H1460" s="11">
        <v>8</v>
      </c>
      <c r="I1460" s="20" t="s">
        <v>238</v>
      </c>
      <c r="J1460" s="11" t="s">
        <v>240</v>
      </c>
      <c r="K1460" s="11" t="s">
        <v>4263</v>
      </c>
      <c r="L1460" s="11">
        <v>2</v>
      </c>
    </row>
    <row r="1461" spans="1:12">
      <c r="A1461" s="11" t="s">
        <v>2483</v>
      </c>
      <c r="D1461" s="11" t="s">
        <v>239</v>
      </c>
      <c r="E1461" s="19" t="s">
        <v>2772</v>
      </c>
      <c r="F1461" s="10">
        <v>42036</v>
      </c>
      <c r="G1461" s="10">
        <v>44593</v>
      </c>
      <c r="H1461" s="11">
        <v>8</v>
      </c>
      <c r="I1461" s="20" t="s">
        <v>238</v>
      </c>
      <c r="J1461" s="11" t="s">
        <v>240</v>
      </c>
      <c r="K1461" s="11" t="s">
        <v>4263</v>
      </c>
      <c r="L1461" s="11">
        <v>2</v>
      </c>
    </row>
    <row r="1462" spans="1:12">
      <c r="A1462" s="11" t="s">
        <v>2484</v>
      </c>
      <c r="D1462" s="11" t="s">
        <v>239</v>
      </c>
      <c r="E1462" s="19" t="s">
        <v>2773</v>
      </c>
      <c r="F1462" s="10">
        <v>42036</v>
      </c>
      <c r="G1462" s="10">
        <v>44593</v>
      </c>
      <c r="H1462" s="11">
        <v>8</v>
      </c>
      <c r="I1462" s="20" t="s">
        <v>238</v>
      </c>
      <c r="J1462" s="11" t="s">
        <v>240</v>
      </c>
      <c r="K1462" s="11" t="s">
        <v>4263</v>
      </c>
      <c r="L1462" s="11">
        <v>2</v>
      </c>
    </row>
    <row r="1463" spans="1:12">
      <c r="A1463" s="11" t="s">
        <v>2485</v>
      </c>
      <c r="D1463" s="11" t="s">
        <v>239</v>
      </c>
      <c r="E1463" s="19" t="s">
        <v>2774</v>
      </c>
      <c r="F1463" s="10">
        <v>42036</v>
      </c>
      <c r="G1463" s="10">
        <v>44593</v>
      </c>
      <c r="H1463" s="11">
        <v>8</v>
      </c>
      <c r="I1463" s="20" t="s">
        <v>238</v>
      </c>
      <c r="J1463" s="11" t="s">
        <v>240</v>
      </c>
      <c r="K1463" s="11" t="s">
        <v>4263</v>
      </c>
      <c r="L1463" s="11">
        <v>2</v>
      </c>
    </row>
    <row r="1464" spans="1:12">
      <c r="A1464" s="11" t="s">
        <v>2486</v>
      </c>
      <c r="D1464" s="11" t="s">
        <v>239</v>
      </c>
      <c r="E1464" s="19" t="s">
        <v>2775</v>
      </c>
      <c r="F1464" s="10">
        <v>42036</v>
      </c>
      <c r="G1464" s="10">
        <v>44593</v>
      </c>
      <c r="H1464" s="11">
        <v>8</v>
      </c>
      <c r="I1464" s="20" t="s">
        <v>238</v>
      </c>
      <c r="J1464" s="11" t="s">
        <v>240</v>
      </c>
      <c r="K1464" s="11" t="s">
        <v>4263</v>
      </c>
      <c r="L1464" s="11">
        <v>2</v>
      </c>
    </row>
    <row r="1465" spans="1:12">
      <c r="A1465" s="11" t="s">
        <v>2487</v>
      </c>
      <c r="D1465" s="11" t="s">
        <v>239</v>
      </c>
      <c r="E1465" s="19" t="s">
        <v>2776</v>
      </c>
      <c r="F1465" s="10">
        <v>42036</v>
      </c>
      <c r="G1465" s="10">
        <v>44593</v>
      </c>
      <c r="H1465" s="11">
        <v>8</v>
      </c>
      <c r="I1465" s="20" t="s">
        <v>238</v>
      </c>
      <c r="J1465" s="11" t="s">
        <v>240</v>
      </c>
      <c r="K1465" s="11" t="s">
        <v>4263</v>
      </c>
      <c r="L1465" s="11">
        <v>2</v>
      </c>
    </row>
    <row r="1466" spans="1:12">
      <c r="A1466" s="11" t="s">
        <v>2488</v>
      </c>
      <c r="D1466" s="11" t="s">
        <v>239</v>
      </c>
      <c r="E1466" s="19" t="s">
        <v>2777</v>
      </c>
      <c r="F1466" s="10">
        <v>42036</v>
      </c>
      <c r="G1466" s="10">
        <v>44593</v>
      </c>
      <c r="H1466" s="11">
        <v>8</v>
      </c>
      <c r="I1466" s="20" t="s">
        <v>238</v>
      </c>
      <c r="J1466" s="11" t="s">
        <v>240</v>
      </c>
      <c r="K1466" s="11" t="s">
        <v>4263</v>
      </c>
      <c r="L1466" s="11">
        <v>2</v>
      </c>
    </row>
    <row r="1467" spans="1:12">
      <c r="A1467" s="11" t="s">
        <v>2489</v>
      </c>
      <c r="D1467" s="11" t="s">
        <v>239</v>
      </c>
      <c r="E1467" s="19" t="s">
        <v>2778</v>
      </c>
      <c r="F1467" s="10">
        <v>42036</v>
      </c>
      <c r="G1467" s="10">
        <v>44593</v>
      </c>
      <c r="H1467" s="11">
        <v>8</v>
      </c>
      <c r="I1467" s="20" t="s">
        <v>238</v>
      </c>
      <c r="J1467" s="11" t="s">
        <v>240</v>
      </c>
      <c r="K1467" s="11" t="s">
        <v>4263</v>
      </c>
      <c r="L1467" s="11">
        <v>2</v>
      </c>
    </row>
    <row r="1468" spans="1:12">
      <c r="A1468" s="11" t="s">
        <v>2490</v>
      </c>
      <c r="D1468" s="11" t="s">
        <v>239</v>
      </c>
      <c r="E1468" s="19" t="s">
        <v>2779</v>
      </c>
      <c r="F1468" s="10">
        <v>42036</v>
      </c>
      <c r="G1468" s="10">
        <v>44593</v>
      </c>
      <c r="H1468" s="11">
        <v>8</v>
      </c>
      <c r="I1468" s="20" t="s">
        <v>238</v>
      </c>
      <c r="J1468" s="11" t="s">
        <v>240</v>
      </c>
      <c r="K1468" s="11" t="s">
        <v>4263</v>
      </c>
      <c r="L1468" s="11">
        <v>2</v>
      </c>
    </row>
    <row r="1469" spans="1:12">
      <c r="A1469" s="11" t="s">
        <v>2491</v>
      </c>
      <c r="D1469" s="11" t="s">
        <v>239</v>
      </c>
      <c r="E1469" s="19" t="s">
        <v>2780</v>
      </c>
      <c r="F1469" s="10">
        <v>42036</v>
      </c>
      <c r="G1469" s="10">
        <v>44593</v>
      </c>
      <c r="H1469" s="11">
        <v>8</v>
      </c>
      <c r="I1469" s="20" t="s">
        <v>238</v>
      </c>
      <c r="J1469" s="11" t="s">
        <v>240</v>
      </c>
      <c r="K1469" s="11" t="s">
        <v>4263</v>
      </c>
      <c r="L1469" s="11">
        <v>2</v>
      </c>
    </row>
    <row r="1470" spans="1:12">
      <c r="A1470" s="11" t="s">
        <v>2531</v>
      </c>
      <c r="D1470" s="11" t="s">
        <v>239</v>
      </c>
      <c r="E1470" s="19" t="s">
        <v>2781</v>
      </c>
      <c r="F1470" s="10">
        <v>42036</v>
      </c>
      <c r="G1470" s="10">
        <v>44593</v>
      </c>
      <c r="H1470" s="11">
        <v>8</v>
      </c>
      <c r="I1470" s="20" t="s">
        <v>238</v>
      </c>
      <c r="J1470" s="11" t="s">
        <v>240</v>
      </c>
      <c r="K1470" s="11" t="s">
        <v>4263</v>
      </c>
      <c r="L1470" s="11">
        <v>2</v>
      </c>
    </row>
    <row r="1471" spans="1:12">
      <c r="A1471" s="11" t="s">
        <v>2532</v>
      </c>
      <c r="D1471" s="11" t="s">
        <v>239</v>
      </c>
      <c r="E1471" s="19" t="s">
        <v>2782</v>
      </c>
      <c r="F1471" s="10">
        <v>42036</v>
      </c>
      <c r="G1471" s="10">
        <v>44593</v>
      </c>
      <c r="H1471" s="11">
        <v>8</v>
      </c>
      <c r="I1471" s="20" t="s">
        <v>238</v>
      </c>
      <c r="J1471" s="11" t="s">
        <v>240</v>
      </c>
      <c r="K1471" s="11" t="s">
        <v>4263</v>
      </c>
      <c r="L1471" s="11">
        <v>2</v>
      </c>
    </row>
    <row r="1472" spans="1:12">
      <c r="A1472" s="11" t="s">
        <v>2533</v>
      </c>
      <c r="D1472" s="11" t="s">
        <v>239</v>
      </c>
      <c r="E1472" s="19" t="s">
        <v>2783</v>
      </c>
      <c r="F1472" s="10">
        <v>42036</v>
      </c>
      <c r="G1472" s="10">
        <v>44593</v>
      </c>
      <c r="H1472" s="11">
        <v>8</v>
      </c>
      <c r="I1472" s="20" t="s">
        <v>238</v>
      </c>
      <c r="J1472" s="11" t="s">
        <v>240</v>
      </c>
      <c r="K1472" s="11" t="s">
        <v>4263</v>
      </c>
      <c r="L1472" s="11">
        <v>2</v>
      </c>
    </row>
    <row r="1473" spans="1:12">
      <c r="A1473" s="11" t="s">
        <v>2534</v>
      </c>
      <c r="D1473" s="11" t="s">
        <v>239</v>
      </c>
      <c r="E1473" s="19" t="s">
        <v>2784</v>
      </c>
      <c r="F1473" s="10">
        <v>42036</v>
      </c>
      <c r="G1473" s="10">
        <v>44593</v>
      </c>
      <c r="H1473" s="11">
        <v>8</v>
      </c>
      <c r="I1473" s="20" t="s">
        <v>238</v>
      </c>
      <c r="J1473" s="11" t="s">
        <v>240</v>
      </c>
      <c r="K1473" s="11" t="s">
        <v>4263</v>
      </c>
      <c r="L1473" s="11">
        <v>2</v>
      </c>
    </row>
    <row r="1474" spans="1:12">
      <c r="A1474" s="11" t="s">
        <v>2535</v>
      </c>
      <c r="D1474" s="11" t="s">
        <v>239</v>
      </c>
      <c r="E1474" s="19" t="s">
        <v>2785</v>
      </c>
      <c r="F1474" s="10">
        <v>42036</v>
      </c>
      <c r="G1474" s="10">
        <v>44593</v>
      </c>
      <c r="H1474" s="11">
        <v>8</v>
      </c>
      <c r="I1474" s="20" t="s">
        <v>238</v>
      </c>
      <c r="J1474" s="11" t="s">
        <v>240</v>
      </c>
      <c r="K1474" s="11" t="s">
        <v>4263</v>
      </c>
      <c r="L1474" s="11">
        <v>2</v>
      </c>
    </row>
    <row r="1475" spans="1:12">
      <c r="A1475" s="11" t="s">
        <v>2536</v>
      </c>
      <c r="D1475" s="11" t="s">
        <v>239</v>
      </c>
      <c r="E1475" s="19" t="s">
        <v>2786</v>
      </c>
      <c r="F1475" s="10">
        <v>42036</v>
      </c>
      <c r="G1475" s="10">
        <v>44593</v>
      </c>
      <c r="H1475" s="11">
        <v>8</v>
      </c>
      <c r="I1475" s="20" t="s">
        <v>238</v>
      </c>
      <c r="J1475" s="11" t="s">
        <v>240</v>
      </c>
      <c r="K1475" s="11" t="s">
        <v>4263</v>
      </c>
      <c r="L1475" s="11">
        <v>2</v>
      </c>
    </row>
    <row r="1476" spans="1:12">
      <c r="A1476" s="11" t="s">
        <v>2537</v>
      </c>
      <c r="D1476" s="11" t="s">
        <v>239</v>
      </c>
      <c r="E1476" s="19" t="s">
        <v>2787</v>
      </c>
      <c r="F1476" s="10">
        <v>42036</v>
      </c>
      <c r="G1476" s="10">
        <v>44593</v>
      </c>
      <c r="H1476" s="11">
        <v>8</v>
      </c>
      <c r="I1476" s="20" t="s">
        <v>238</v>
      </c>
      <c r="J1476" s="11" t="s">
        <v>240</v>
      </c>
      <c r="K1476" s="11" t="s">
        <v>4263</v>
      </c>
      <c r="L1476" s="11">
        <v>2</v>
      </c>
    </row>
    <row r="1477" spans="1:12">
      <c r="A1477" s="11" t="s">
        <v>2538</v>
      </c>
      <c r="D1477" s="11" t="s">
        <v>239</v>
      </c>
      <c r="E1477" s="19" t="s">
        <v>2788</v>
      </c>
      <c r="F1477" s="10">
        <v>42036</v>
      </c>
      <c r="G1477" s="10">
        <v>44593</v>
      </c>
      <c r="H1477" s="11">
        <v>8</v>
      </c>
      <c r="I1477" s="20" t="s">
        <v>238</v>
      </c>
      <c r="J1477" s="11" t="s">
        <v>240</v>
      </c>
      <c r="K1477" s="11" t="s">
        <v>4263</v>
      </c>
      <c r="L1477" s="11">
        <v>2</v>
      </c>
    </row>
    <row r="1478" spans="1:12">
      <c r="A1478" s="11" t="s">
        <v>2539</v>
      </c>
      <c r="D1478" s="11" t="s">
        <v>239</v>
      </c>
      <c r="E1478" s="19" t="s">
        <v>2789</v>
      </c>
      <c r="F1478" s="10">
        <v>42036</v>
      </c>
      <c r="G1478" s="10">
        <v>44593</v>
      </c>
      <c r="H1478" s="11">
        <v>8</v>
      </c>
      <c r="I1478" s="20" t="s">
        <v>238</v>
      </c>
      <c r="J1478" s="11" t="s">
        <v>240</v>
      </c>
      <c r="K1478" s="11" t="s">
        <v>4263</v>
      </c>
      <c r="L1478" s="11">
        <v>2</v>
      </c>
    </row>
    <row r="1479" spans="1:12">
      <c r="A1479" s="11" t="s">
        <v>2540</v>
      </c>
      <c r="D1479" s="11" t="s">
        <v>239</v>
      </c>
      <c r="E1479" s="19" t="s">
        <v>2790</v>
      </c>
      <c r="F1479" s="10">
        <v>42036</v>
      </c>
      <c r="G1479" s="10">
        <v>44593</v>
      </c>
      <c r="H1479" s="11">
        <v>8</v>
      </c>
      <c r="I1479" s="20" t="s">
        <v>238</v>
      </c>
      <c r="J1479" s="11" t="s">
        <v>240</v>
      </c>
      <c r="K1479" s="11" t="s">
        <v>4263</v>
      </c>
      <c r="L1479" s="11">
        <v>2</v>
      </c>
    </row>
    <row r="1480" spans="1:12">
      <c r="A1480" s="11" t="s">
        <v>2541</v>
      </c>
      <c r="D1480" s="11" t="s">
        <v>239</v>
      </c>
      <c r="E1480" s="19" t="s">
        <v>2791</v>
      </c>
      <c r="F1480" s="10">
        <v>42036</v>
      </c>
      <c r="G1480" s="10">
        <v>44593</v>
      </c>
      <c r="H1480" s="11">
        <v>8</v>
      </c>
      <c r="I1480" s="20" t="s">
        <v>238</v>
      </c>
      <c r="J1480" s="11" t="s">
        <v>240</v>
      </c>
      <c r="K1480" s="11" t="s">
        <v>4263</v>
      </c>
      <c r="L1480" s="11">
        <v>2</v>
      </c>
    </row>
    <row r="1481" spans="1:12">
      <c r="A1481" s="11" t="s">
        <v>2542</v>
      </c>
      <c r="D1481" s="11" t="s">
        <v>239</v>
      </c>
      <c r="E1481" s="19" t="s">
        <v>2792</v>
      </c>
      <c r="F1481" s="10">
        <v>42036</v>
      </c>
      <c r="G1481" s="10">
        <v>44593</v>
      </c>
      <c r="H1481" s="11">
        <v>8</v>
      </c>
      <c r="I1481" s="20" t="s">
        <v>238</v>
      </c>
      <c r="J1481" s="11" t="s">
        <v>240</v>
      </c>
      <c r="K1481" s="11" t="s">
        <v>4263</v>
      </c>
      <c r="L1481" s="11">
        <v>2</v>
      </c>
    </row>
    <row r="1482" spans="1:12">
      <c r="A1482" s="11" t="s">
        <v>2543</v>
      </c>
      <c r="D1482" s="11" t="s">
        <v>239</v>
      </c>
      <c r="E1482" s="19" t="s">
        <v>2793</v>
      </c>
      <c r="F1482" s="10">
        <v>42036</v>
      </c>
      <c r="G1482" s="10">
        <v>44593</v>
      </c>
      <c r="H1482" s="11">
        <v>8</v>
      </c>
      <c r="I1482" s="20" t="s">
        <v>238</v>
      </c>
      <c r="J1482" s="11" t="s">
        <v>240</v>
      </c>
      <c r="K1482" s="11" t="s">
        <v>4263</v>
      </c>
      <c r="L1482" s="11">
        <v>2</v>
      </c>
    </row>
    <row r="1483" spans="1:12">
      <c r="A1483" s="11" t="s">
        <v>2544</v>
      </c>
      <c r="D1483" s="11" t="s">
        <v>239</v>
      </c>
      <c r="E1483" s="19" t="s">
        <v>2794</v>
      </c>
      <c r="F1483" s="10">
        <v>42036</v>
      </c>
      <c r="G1483" s="10">
        <v>44593</v>
      </c>
      <c r="H1483" s="11">
        <v>8</v>
      </c>
      <c r="I1483" s="20" t="s">
        <v>238</v>
      </c>
      <c r="J1483" s="11" t="s">
        <v>240</v>
      </c>
      <c r="K1483" s="11" t="s">
        <v>4263</v>
      </c>
      <c r="L1483" s="11">
        <v>2</v>
      </c>
    </row>
    <row r="1484" spans="1:12">
      <c r="A1484" s="11" t="s">
        <v>2545</v>
      </c>
      <c r="D1484" s="11" t="s">
        <v>239</v>
      </c>
      <c r="E1484" s="19" t="s">
        <v>2795</v>
      </c>
      <c r="F1484" s="10">
        <v>42036</v>
      </c>
      <c r="G1484" s="10">
        <v>44593</v>
      </c>
      <c r="H1484" s="11">
        <v>8</v>
      </c>
      <c r="I1484" s="20" t="s">
        <v>238</v>
      </c>
      <c r="J1484" s="11" t="s">
        <v>240</v>
      </c>
      <c r="K1484" s="11" t="s">
        <v>4263</v>
      </c>
      <c r="L1484" s="11">
        <v>2</v>
      </c>
    </row>
    <row r="1485" spans="1:12">
      <c r="A1485" s="11" t="s">
        <v>2546</v>
      </c>
      <c r="D1485" s="11" t="s">
        <v>239</v>
      </c>
      <c r="E1485" s="19" t="s">
        <v>2796</v>
      </c>
      <c r="F1485" s="10">
        <v>42036</v>
      </c>
      <c r="G1485" s="10">
        <v>44593</v>
      </c>
      <c r="H1485" s="11">
        <v>8</v>
      </c>
      <c r="I1485" s="20" t="s">
        <v>238</v>
      </c>
      <c r="J1485" s="11" t="s">
        <v>240</v>
      </c>
      <c r="K1485" s="11" t="s">
        <v>4263</v>
      </c>
      <c r="L1485" s="11">
        <v>2</v>
      </c>
    </row>
    <row r="1486" spans="1:12">
      <c r="A1486" s="11" t="s">
        <v>2547</v>
      </c>
      <c r="D1486" s="11" t="s">
        <v>239</v>
      </c>
      <c r="E1486" s="19" t="s">
        <v>2797</v>
      </c>
      <c r="F1486" s="10">
        <v>42036</v>
      </c>
      <c r="G1486" s="10">
        <v>44593</v>
      </c>
      <c r="H1486" s="11">
        <v>8</v>
      </c>
      <c r="I1486" s="20" t="s">
        <v>238</v>
      </c>
      <c r="J1486" s="11" t="s">
        <v>240</v>
      </c>
      <c r="K1486" s="11" t="s">
        <v>4263</v>
      </c>
      <c r="L1486" s="11">
        <v>2</v>
      </c>
    </row>
    <row r="1487" spans="1:12">
      <c r="A1487" s="11" t="s">
        <v>2548</v>
      </c>
      <c r="D1487" s="11" t="s">
        <v>239</v>
      </c>
      <c r="E1487" s="19" t="s">
        <v>2798</v>
      </c>
      <c r="F1487" s="10">
        <v>42036</v>
      </c>
      <c r="G1487" s="10">
        <v>44593</v>
      </c>
      <c r="H1487" s="11">
        <v>8</v>
      </c>
      <c r="I1487" s="20" t="s">
        <v>238</v>
      </c>
      <c r="J1487" s="11" t="s">
        <v>240</v>
      </c>
      <c r="K1487" s="11" t="s">
        <v>4263</v>
      </c>
      <c r="L1487" s="11">
        <v>2</v>
      </c>
    </row>
    <row r="1488" spans="1:12">
      <c r="A1488" s="11" t="s">
        <v>2549</v>
      </c>
      <c r="D1488" s="11" t="s">
        <v>239</v>
      </c>
      <c r="E1488" s="19" t="s">
        <v>2799</v>
      </c>
      <c r="F1488" s="10">
        <v>42036</v>
      </c>
      <c r="G1488" s="10">
        <v>44593</v>
      </c>
      <c r="H1488" s="11">
        <v>8</v>
      </c>
      <c r="I1488" s="20" t="s">
        <v>238</v>
      </c>
      <c r="J1488" s="11" t="s">
        <v>240</v>
      </c>
      <c r="K1488" s="11" t="s">
        <v>4263</v>
      </c>
      <c r="L1488" s="11">
        <v>2</v>
      </c>
    </row>
    <row r="1489" spans="1:12">
      <c r="A1489" s="11" t="s">
        <v>2550</v>
      </c>
      <c r="D1489" s="11" t="s">
        <v>239</v>
      </c>
      <c r="E1489" s="19" t="s">
        <v>2800</v>
      </c>
      <c r="F1489" s="10">
        <v>42036</v>
      </c>
      <c r="G1489" s="10">
        <v>44593</v>
      </c>
      <c r="H1489" s="11">
        <v>8</v>
      </c>
      <c r="I1489" s="20" t="s">
        <v>238</v>
      </c>
      <c r="J1489" s="11" t="s">
        <v>240</v>
      </c>
      <c r="K1489" s="11" t="s">
        <v>4263</v>
      </c>
      <c r="L1489" s="11">
        <v>2</v>
      </c>
    </row>
    <row r="1490" spans="1:12">
      <c r="A1490" s="11" t="s">
        <v>2551</v>
      </c>
      <c r="D1490" s="11" t="s">
        <v>239</v>
      </c>
      <c r="E1490" s="19" t="s">
        <v>2801</v>
      </c>
      <c r="F1490" s="10">
        <v>42036</v>
      </c>
      <c r="G1490" s="10">
        <v>44593</v>
      </c>
      <c r="H1490" s="11">
        <v>8</v>
      </c>
      <c r="I1490" s="20" t="s">
        <v>238</v>
      </c>
      <c r="J1490" s="11" t="s">
        <v>240</v>
      </c>
      <c r="K1490" s="11" t="s">
        <v>4263</v>
      </c>
      <c r="L1490" s="11">
        <v>2</v>
      </c>
    </row>
    <row r="1491" spans="1:12">
      <c r="A1491" s="11" t="s">
        <v>2552</v>
      </c>
      <c r="D1491" s="11" t="s">
        <v>239</v>
      </c>
      <c r="E1491" s="19" t="s">
        <v>2802</v>
      </c>
      <c r="F1491" s="10">
        <v>42036</v>
      </c>
      <c r="G1491" s="10">
        <v>44593</v>
      </c>
      <c r="H1491" s="11">
        <v>8</v>
      </c>
      <c r="I1491" s="20" t="s">
        <v>238</v>
      </c>
      <c r="J1491" s="11" t="s">
        <v>240</v>
      </c>
      <c r="K1491" s="11" t="s">
        <v>4263</v>
      </c>
      <c r="L1491" s="11">
        <v>2</v>
      </c>
    </row>
    <row r="1492" spans="1:12">
      <c r="A1492" s="11" t="s">
        <v>2553</v>
      </c>
      <c r="D1492" s="11" t="s">
        <v>239</v>
      </c>
      <c r="E1492" s="19" t="s">
        <v>2803</v>
      </c>
      <c r="F1492" s="10">
        <v>42036</v>
      </c>
      <c r="G1492" s="10">
        <v>44593</v>
      </c>
      <c r="H1492" s="11">
        <v>8</v>
      </c>
      <c r="I1492" s="20" t="s">
        <v>238</v>
      </c>
      <c r="J1492" s="11" t="s">
        <v>240</v>
      </c>
      <c r="K1492" s="11" t="s">
        <v>4263</v>
      </c>
      <c r="L1492" s="11">
        <v>2</v>
      </c>
    </row>
    <row r="1493" spans="1:12">
      <c r="A1493" s="11" t="s">
        <v>2554</v>
      </c>
      <c r="D1493" s="11" t="s">
        <v>239</v>
      </c>
      <c r="E1493" s="19" t="s">
        <v>2804</v>
      </c>
      <c r="F1493" s="10">
        <v>42036</v>
      </c>
      <c r="G1493" s="10">
        <v>44593</v>
      </c>
      <c r="H1493" s="11">
        <v>8</v>
      </c>
      <c r="I1493" s="20" t="s">
        <v>238</v>
      </c>
      <c r="J1493" s="11" t="s">
        <v>240</v>
      </c>
      <c r="K1493" s="11" t="s">
        <v>4263</v>
      </c>
      <c r="L1493" s="11">
        <v>2</v>
      </c>
    </row>
    <row r="1494" spans="1:12">
      <c r="A1494" s="11" t="s">
        <v>2555</v>
      </c>
      <c r="D1494" s="11" t="s">
        <v>239</v>
      </c>
      <c r="E1494" s="19" t="s">
        <v>2805</v>
      </c>
      <c r="F1494" s="10">
        <v>42036</v>
      </c>
      <c r="G1494" s="10">
        <v>44593</v>
      </c>
      <c r="H1494" s="11">
        <v>8</v>
      </c>
      <c r="I1494" s="20" t="s">
        <v>238</v>
      </c>
      <c r="J1494" s="11" t="s">
        <v>240</v>
      </c>
      <c r="K1494" s="11" t="s">
        <v>4263</v>
      </c>
      <c r="L1494" s="11">
        <v>2</v>
      </c>
    </row>
    <row r="1495" spans="1:12">
      <c r="A1495" s="11" t="s">
        <v>2556</v>
      </c>
      <c r="D1495" s="11" t="s">
        <v>239</v>
      </c>
      <c r="E1495" s="19" t="s">
        <v>2806</v>
      </c>
      <c r="F1495" s="10">
        <v>42036</v>
      </c>
      <c r="G1495" s="10">
        <v>44593</v>
      </c>
      <c r="H1495" s="11">
        <v>8</v>
      </c>
      <c r="I1495" s="20" t="s">
        <v>238</v>
      </c>
      <c r="J1495" s="11" t="s">
        <v>240</v>
      </c>
      <c r="K1495" s="11" t="s">
        <v>4263</v>
      </c>
      <c r="L1495" s="11">
        <v>2</v>
      </c>
    </row>
    <row r="1496" spans="1:12">
      <c r="A1496" s="11" t="s">
        <v>2557</v>
      </c>
      <c r="D1496" s="11" t="s">
        <v>239</v>
      </c>
      <c r="E1496" s="19" t="s">
        <v>2807</v>
      </c>
      <c r="F1496" s="10">
        <v>42036</v>
      </c>
      <c r="G1496" s="10">
        <v>44593</v>
      </c>
      <c r="H1496" s="11">
        <v>8</v>
      </c>
      <c r="I1496" s="20" t="s">
        <v>238</v>
      </c>
      <c r="J1496" s="11" t="s">
        <v>240</v>
      </c>
      <c r="K1496" s="11" t="s">
        <v>4263</v>
      </c>
      <c r="L1496" s="11">
        <v>2</v>
      </c>
    </row>
    <row r="1497" spans="1:12">
      <c r="A1497" s="11" t="s">
        <v>2558</v>
      </c>
      <c r="D1497" s="11" t="s">
        <v>239</v>
      </c>
      <c r="E1497" s="19" t="s">
        <v>2808</v>
      </c>
      <c r="F1497" s="10">
        <v>42036</v>
      </c>
      <c r="G1497" s="10">
        <v>44593</v>
      </c>
      <c r="H1497" s="11">
        <v>8</v>
      </c>
      <c r="I1497" s="20" t="s">
        <v>238</v>
      </c>
      <c r="J1497" s="11" t="s">
        <v>240</v>
      </c>
      <c r="K1497" s="11" t="s">
        <v>4263</v>
      </c>
      <c r="L1497" s="11">
        <v>2</v>
      </c>
    </row>
    <row r="1498" spans="1:12">
      <c r="A1498" s="11" t="s">
        <v>2559</v>
      </c>
      <c r="D1498" s="11" t="s">
        <v>239</v>
      </c>
      <c r="E1498" s="19" t="s">
        <v>2809</v>
      </c>
      <c r="F1498" s="10">
        <v>42036</v>
      </c>
      <c r="G1498" s="10">
        <v>44593</v>
      </c>
      <c r="H1498" s="11">
        <v>8</v>
      </c>
      <c r="I1498" s="20" t="s">
        <v>238</v>
      </c>
      <c r="J1498" s="11" t="s">
        <v>240</v>
      </c>
      <c r="K1498" s="11" t="s">
        <v>4263</v>
      </c>
      <c r="L1498" s="11">
        <v>2</v>
      </c>
    </row>
    <row r="1499" spans="1:12">
      <c r="A1499" s="11" t="s">
        <v>2560</v>
      </c>
      <c r="D1499" s="11" t="s">
        <v>239</v>
      </c>
      <c r="E1499" s="19" t="s">
        <v>2810</v>
      </c>
      <c r="F1499" s="10">
        <v>42036</v>
      </c>
      <c r="G1499" s="10">
        <v>44593</v>
      </c>
      <c r="H1499" s="11">
        <v>8</v>
      </c>
      <c r="I1499" s="20" t="s">
        <v>238</v>
      </c>
      <c r="J1499" s="11" t="s">
        <v>240</v>
      </c>
      <c r="K1499" s="11" t="s">
        <v>4263</v>
      </c>
      <c r="L1499" s="11">
        <v>2</v>
      </c>
    </row>
    <row r="1500" spans="1:12">
      <c r="A1500" s="11" t="s">
        <v>2561</v>
      </c>
      <c r="D1500" s="11" t="s">
        <v>239</v>
      </c>
      <c r="E1500" s="19" t="s">
        <v>2811</v>
      </c>
      <c r="F1500" s="10">
        <v>42036</v>
      </c>
      <c r="G1500" s="10">
        <v>44593</v>
      </c>
      <c r="H1500" s="11">
        <v>8</v>
      </c>
      <c r="I1500" s="20" t="s">
        <v>238</v>
      </c>
      <c r="J1500" s="11" t="s">
        <v>240</v>
      </c>
      <c r="K1500" s="11" t="s">
        <v>4263</v>
      </c>
      <c r="L1500" s="11">
        <v>2</v>
      </c>
    </row>
    <row r="1501" spans="1:12">
      <c r="A1501" s="11" t="s">
        <v>2562</v>
      </c>
      <c r="D1501" s="11" t="s">
        <v>239</v>
      </c>
      <c r="E1501" s="19" t="s">
        <v>2812</v>
      </c>
      <c r="F1501" s="10">
        <v>42036</v>
      </c>
      <c r="G1501" s="10">
        <v>44593</v>
      </c>
      <c r="H1501" s="11">
        <v>8</v>
      </c>
      <c r="I1501" s="20" t="s">
        <v>238</v>
      </c>
      <c r="J1501" s="11" t="s">
        <v>240</v>
      </c>
      <c r="K1501" s="11" t="s">
        <v>4263</v>
      </c>
      <c r="L1501" s="11">
        <v>2</v>
      </c>
    </row>
    <row r="1502" spans="1:12">
      <c r="A1502" s="11" t="s">
        <v>2563</v>
      </c>
      <c r="D1502" s="11" t="s">
        <v>239</v>
      </c>
      <c r="E1502" s="19" t="s">
        <v>2813</v>
      </c>
      <c r="F1502" s="10">
        <v>42036</v>
      </c>
      <c r="G1502" s="10">
        <v>44593</v>
      </c>
      <c r="H1502" s="11">
        <v>8</v>
      </c>
      <c r="I1502" s="20" t="s">
        <v>238</v>
      </c>
      <c r="J1502" s="11" t="s">
        <v>240</v>
      </c>
      <c r="K1502" s="11" t="s">
        <v>4263</v>
      </c>
      <c r="L1502" s="11">
        <v>2</v>
      </c>
    </row>
    <row r="1503" spans="1:12">
      <c r="A1503" s="11" t="s">
        <v>2564</v>
      </c>
      <c r="D1503" s="11" t="s">
        <v>239</v>
      </c>
      <c r="E1503" s="19" t="s">
        <v>2814</v>
      </c>
      <c r="F1503" s="10">
        <v>42036</v>
      </c>
      <c r="G1503" s="10">
        <v>44593</v>
      </c>
      <c r="H1503" s="11">
        <v>8</v>
      </c>
      <c r="I1503" s="20" t="s">
        <v>238</v>
      </c>
      <c r="J1503" s="11" t="s">
        <v>240</v>
      </c>
      <c r="K1503" s="11" t="s">
        <v>4263</v>
      </c>
      <c r="L1503" s="11">
        <v>2</v>
      </c>
    </row>
    <row r="1504" spans="1:12">
      <c r="A1504" s="11" t="s">
        <v>2565</v>
      </c>
      <c r="D1504" s="11" t="s">
        <v>239</v>
      </c>
      <c r="E1504" s="19" t="s">
        <v>2815</v>
      </c>
      <c r="F1504" s="10">
        <v>42036</v>
      </c>
      <c r="G1504" s="10">
        <v>44593</v>
      </c>
      <c r="H1504" s="11">
        <v>8</v>
      </c>
      <c r="I1504" s="20" t="s">
        <v>238</v>
      </c>
      <c r="J1504" s="11" t="s">
        <v>240</v>
      </c>
      <c r="K1504" s="11" t="s">
        <v>4263</v>
      </c>
      <c r="L1504" s="11">
        <v>2</v>
      </c>
    </row>
    <row r="1505" spans="1:12">
      <c r="A1505" s="11" t="s">
        <v>2566</v>
      </c>
      <c r="D1505" s="11" t="s">
        <v>239</v>
      </c>
      <c r="E1505" s="19" t="s">
        <v>2816</v>
      </c>
      <c r="F1505" s="10">
        <v>42036</v>
      </c>
      <c r="G1505" s="10">
        <v>44593</v>
      </c>
      <c r="H1505" s="11">
        <v>8</v>
      </c>
      <c r="I1505" s="20" t="s">
        <v>238</v>
      </c>
      <c r="J1505" s="11" t="s">
        <v>240</v>
      </c>
      <c r="K1505" s="11" t="s">
        <v>4263</v>
      </c>
      <c r="L1505" s="11">
        <v>2</v>
      </c>
    </row>
    <row r="1506" spans="1:12">
      <c r="A1506" s="11" t="s">
        <v>2567</v>
      </c>
      <c r="D1506" s="11" t="s">
        <v>239</v>
      </c>
      <c r="E1506" s="19" t="s">
        <v>2817</v>
      </c>
      <c r="F1506" s="10">
        <v>42036</v>
      </c>
      <c r="G1506" s="10">
        <v>44593</v>
      </c>
      <c r="H1506" s="11">
        <v>8</v>
      </c>
      <c r="I1506" s="20" t="s">
        <v>238</v>
      </c>
      <c r="J1506" s="11" t="s">
        <v>240</v>
      </c>
      <c r="K1506" s="11" t="s">
        <v>4263</v>
      </c>
      <c r="L1506" s="11">
        <v>2</v>
      </c>
    </row>
    <row r="1507" spans="1:12">
      <c r="A1507" s="11" t="s">
        <v>2568</v>
      </c>
      <c r="D1507" s="11" t="s">
        <v>239</v>
      </c>
      <c r="E1507" s="19" t="s">
        <v>2818</v>
      </c>
      <c r="F1507" s="10">
        <v>42036</v>
      </c>
      <c r="G1507" s="10">
        <v>44593</v>
      </c>
      <c r="H1507" s="11">
        <v>8</v>
      </c>
      <c r="I1507" s="20" t="s">
        <v>238</v>
      </c>
      <c r="J1507" s="11" t="s">
        <v>240</v>
      </c>
      <c r="K1507" s="11" t="s">
        <v>4263</v>
      </c>
      <c r="L1507" s="11">
        <v>2</v>
      </c>
    </row>
    <row r="1508" spans="1:12">
      <c r="A1508" s="11" t="s">
        <v>2569</v>
      </c>
      <c r="D1508" s="11" t="s">
        <v>239</v>
      </c>
      <c r="E1508" s="19" t="s">
        <v>2819</v>
      </c>
      <c r="F1508" s="10">
        <v>42036</v>
      </c>
      <c r="G1508" s="10">
        <v>44593</v>
      </c>
      <c r="H1508" s="11">
        <v>8</v>
      </c>
      <c r="I1508" s="20" t="s">
        <v>238</v>
      </c>
      <c r="J1508" s="11" t="s">
        <v>240</v>
      </c>
      <c r="K1508" s="11" t="s">
        <v>4263</v>
      </c>
      <c r="L1508" s="11">
        <v>2</v>
      </c>
    </row>
    <row r="1509" spans="1:12">
      <c r="A1509" s="11" t="s">
        <v>2570</v>
      </c>
      <c r="D1509" s="11" t="s">
        <v>239</v>
      </c>
      <c r="E1509" s="19" t="s">
        <v>2820</v>
      </c>
      <c r="F1509" s="10">
        <v>42036</v>
      </c>
      <c r="G1509" s="10">
        <v>44593</v>
      </c>
      <c r="H1509" s="11">
        <v>8</v>
      </c>
      <c r="I1509" s="20" t="s">
        <v>238</v>
      </c>
      <c r="J1509" s="11" t="s">
        <v>240</v>
      </c>
      <c r="K1509" s="11" t="s">
        <v>4263</v>
      </c>
      <c r="L1509" s="11">
        <v>2</v>
      </c>
    </row>
    <row r="1510" spans="1:12">
      <c r="A1510" s="11" t="s">
        <v>2571</v>
      </c>
      <c r="D1510" s="11" t="s">
        <v>239</v>
      </c>
      <c r="E1510" s="19" t="s">
        <v>2821</v>
      </c>
      <c r="F1510" s="10">
        <v>42036</v>
      </c>
      <c r="G1510" s="10">
        <v>44593</v>
      </c>
      <c r="H1510" s="11">
        <v>8</v>
      </c>
      <c r="I1510" s="20" t="s">
        <v>238</v>
      </c>
      <c r="J1510" s="11" t="s">
        <v>240</v>
      </c>
      <c r="K1510" s="11" t="s">
        <v>4263</v>
      </c>
      <c r="L1510" s="11">
        <v>2</v>
      </c>
    </row>
    <row r="1511" spans="1:12">
      <c r="A1511" s="11" t="s">
        <v>2572</v>
      </c>
      <c r="D1511" s="11" t="s">
        <v>239</v>
      </c>
      <c r="E1511" s="19" t="s">
        <v>2822</v>
      </c>
      <c r="F1511" s="10">
        <v>42036</v>
      </c>
      <c r="G1511" s="10">
        <v>44593</v>
      </c>
      <c r="H1511" s="11">
        <v>8</v>
      </c>
      <c r="I1511" s="20" t="s">
        <v>238</v>
      </c>
      <c r="J1511" s="11" t="s">
        <v>240</v>
      </c>
      <c r="K1511" s="11" t="s">
        <v>4263</v>
      </c>
      <c r="L1511" s="11">
        <v>2</v>
      </c>
    </row>
    <row r="1512" spans="1:12">
      <c r="A1512" s="11" t="s">
        <v>2823</v>
      </c>
      <c r="D1512" s="11" t="s">
        <v>239</v>
      </c>
      <c r="E1512" s="19" t="s">
        <v>3052</v>
      </c>
      <c r="F1512" s="10">
        <v>42036</v>
      </c>
      <c r="G1512" s="10">
        <v>44593</v>
      </c>
      <c r="H1512" s="11">
        <v>8</v>
      </c>
      <c r="I1512" s="20" t="s">
        <v>238</v>
      </c>
      <c r="J1512" s="11" t="s">
        <v>240</v>
      </c>
      <c r="K1512" s="11" t="s">
        <v>4263</v>
      </c>
      <c r="L1512" s="11">
        <v>2</v>
      </c>
    </row>
    <row r="1513" spans="1:12">
      <c r="A1513" s="11" t="s">
        <v>2824</v>
      </c>
      <c r="D1513" s="11" t="s">
        <v>239</v>
      </c>
      <c r="E1513" s="19" t="s">
        <v>3053</v>
      </c>
      <c r="F1513" s="10">
        <v>42036</v>
      </c>
      <c r="G1513" s="10">
        <v>44593</v>
      </c>
      <c r="H1513" s="11">
        <v>8</v>
      </c>
      <c r="I1513" s="20" t="s">
        <v>238</v>
      </c>
      <c r="J1513" s="11" t="s">
        <v>240</v>
      </c>
      <c r="K1513" s="11" t="s">
        <v>4263</v>
      </c>
      <c r="L1513" s="11">
        <v>2</v>
      </c>
    </row>
    <row r="1514" spans="1:12">
      <c r="A1514" s="11" t="s">
        <v>2825</v>
      </c>
      <c r="D1514" s="11" t="s">
        <v>239</v>
      </c>
      <c r="E1514" s="19" t="s">
        <v>3054</v>
      </c>
      <c r="F1514" s="10">
        <v>42036</v>
      </c>
      <c r="G1514" s="10">
        <v>44593</v>
      </c>
      <c r="H1514" s="11">
        <v>8</v>
      </c>
      <c r="I1514" s="20" t="s">
        <v>238</v>
      </c>
      <c r="J1514" s="11" t="s">
        <v>240</v>
      </c>
      <c r="K1514" s="11" t="s">
        <v>4263</v>
      </c>
      <c r="L1514" s="11">
        <v>2</v>
      </c>
    </row>
    <row r="1515" spans="1:12">
      <c r="A1515" s="11" t="s">
        <v>2826</v>
      </c>
      <c r="D1515" s="11" t="s">
        <v>239</v>
      </c>
      <c r="E1515" s="19" t="s">
        <v>3055</v>
      </c>
      <c r="F1515" s="10">
        <v>42036</v>
      </c>
      <c r="G1515" s="10">
        <v>44593</v>
      </c>
      <c r="H1515" s="11">
        <v>8</v>
      </c>
      <c r="I1515" s="20" t="s">
        <v>238</v>
      </c>
      <c r="J1515" s="11" t="s">
        <v>240</v>
      </c>
      <c r="K1515" s="11" t="s">
        <v>4263</v>
      </c>
      <c r="L1515" s="11">
        <v>2</v>
      </c>
    </row>
    <row r="1516" spans="1:12">
      <c r="A1516" s="11" t="s">
        <v>2827</v>
      </c>
      <c r="D1516" s="11" t="s">
        <v>239</v>
      </c>
      <c r="E1516" s="19" t="s">
        <v>3056</v>
      </c>
      <c r="F1516" s="10">
        <v>42036</v>
      </c>
      <c r="G1516" s="10">
        <v>44593</v>
      </c>
      <c r="H1516" s="11">
        <v>8</v>
      </c>
      <c r="I1516" s="20" t="s">
        <v>238</v>
      </c>
      <c r="J1516" s="11" t="s">
        <v>240</v>
      </c>
      <c r="K1516" s="11" t="s">
        <v>4263</v>
      </c>
      <c r="L1516" s="11">
        <v>2</v>
      </c>
    </row>
    <row r="1517" spans="1:12">
      <c r="A1517" s="11" t="s">
        <v>2828</v>
      </c>
      <c r="D1517" s="11" t="s">
        <v>239</v>
      </c>
      <c r="E1517" s="19" t="s">
        <v>3057</v>
      </c>
      <c r="F1517" s="10">
        <v>42036</v>
      </c>
      <c r="G1517" s="10">
        <v>44593</v>
      </c>
      <c r="H1517" s="11">
        <v>8</v>
      </c>
      <c r="I1517" s="20" t="s">
        <v>238</v>
      </c>
      <c r="J1517" s="11" t="s">
        <v>240</v>
      </c>
      <c r="K1517" s="11" t="s">
        <v>4263</v>
      </c>
      <c r="L1517" s="11">
        <v>2</v>
      </c>
    </row>
    <row r="1518" spans="1:12">
      <c r="A1518" s="11" t="s">
        <v>2829</v>
      </c>
      <c r="D1518" s="11" t="s">
        <v>239</v>
      </c>
      <c r="E1518" s="19" t="s">
        <v>3058</v>
      </c>
      <c r="F1518" s="10">
        <v>42036</v>
      </c>
      <c r="G1518" s="10">
        <v>44593</v>
      </c>
      <c r="H1518" s="11">
        <v>8</v>
      </c>
      <c r="I1518" s="20" t="s">
        <v>238</v>
      </c>
      <c r="J1518" s="11" t="s">
        <v>240</v>
      </c>
      <c r="K1518" s="11" t="s">
        <v>4263</v>
      </c>
      <c r="L1518" s="11">
        <v>2</v>
      </c>
    </row>
    <row r="1519" spans="1:12">
      <c r="A1519" s="11" t="s">
        <v>2830</v>
      </c>
      <c r="D1519" s="11" t="s">
        <v>239</v>
      </c>
      <c r="E1519" s="19" t="s">
        <v>3059</v>
      </c>
      <c r="F1519" s="10">
        <v>42036</v>
      </c>
      <c r="G1519" s="10">
        <v>44593</v>
      </c>
      <c r="H1519" s="11">
        <v>8</v>
      </c>
      <c r="I1519" s="20" t="s">
        <v>238</v>
      </c>
      <c r="J1519" s="11" t="s">
        <v>240</v>
      </c>
      <c r="K1519" s="11" t="s">
        <v>4263</v>
      </c>
      <c r="L1519" s="11">
        <v>2</v>
      </c>
    </row>
    <row r="1520" spans="1:12">
      <c r="A1520" s="11" t="s">
        <v>2831</v>
      </c>
      <c r="D1520" s="11" t="s">
        <v>239</v>
      </c>
      <c r="E1520" s="19" t="s">
        <v>3060</v>
      </c>
      <c r="F1520" s="10">
        <v>42036</v>
      </c>
      <c r="G1520" s="10">
        <v>44593</v>
      </c>
      <c r="H1520" s="11">
        <v>8</v>
      </c>
      <c r="I1520" s="20" t="s">
        <v>238</v>
      </c>
      <c r="J1520" s="11" t="s">
        <v>240</v>
      </c>
      <c r="K1520" s="11" t="s">
        <v>4263</v>
      </c>
      <c r="L1520" s="11">
        <v>2</v>
      </c>
    </row>
    <row r="1521" spans="1:12">
      <c r="A1521" s="11" t="s">
        <v>2832</v>
      </c>
      <c r="D1521" s="11" t="s">
        <v>239</v>
      </c>
      <c r="E1521" s="19" t="s">
        <v>3061</v>
      </c>
      <c r="F1521" s="10">
        <v>42036</v>
      </c>
      <c r="G1521" s="10">
        <v>44593</v>
      </c>
      <c r="H1521" s="11">
        <v>8</v>
      </c>
      <c r="I1521" s="20" t="s">
        <v>238</v>
      </c>
      <c r="J1521" s="11" t="s">
        <v>240</v>
      </c>
      <c r="K1521" s="11" t="s">
        <v>4263</v>
      </c>
      <c r="L1521" s="11">
        <v>2</v>
      </c>
    </row>
    <row r="1522" spans="1:12">
      <c r="A1522" s="11" t="s">
        <v>2833</v>
      </c>
      <c r="D1522" s="11" t="s">
        <v>239</v>
      </c>
      <c r="E1522" s="19" t="s">
        <v>3062</v>
      </c>
      <c r="F1522" s="10">
        <v>42036</v>
      </c>
      <c r="G1522" s="10">
        <v>44593</v>
      </c>
      <c r="H1522" s="11">
        <v>8</v>
      </c>
      <c r="I1522" s="20" t="s">
        <v>238</v>
      </c>
      <c r="J1522" s="11" t="s">
        <v>240</v>
      </c>
      <c r="K1522" s="11" t="s">
        <v>4263</v>
      </c>
      <c r="L1522" s="11">
        <v>2</v>
      </c>
    </row>
    <row r="1523" spans="1:12">
      <c r="A1523" s="11" t="s">
        <v>2834</v>
      </c>
      <c r="D1523" s="11" t="s">
        <v>239</v>
      </c>
      <c r="E1523" s="19" t="s">
        <v>3063</v>
      </c>
      <c r="F1523" s="10">
        <v>42036</v>
      </c>
      <c r="G1523" s="10">
        <v>44593</v>
      </c>
      <c r="H1523" s="11">
        <v>8</v>
      </c>
      <c r="I1523" s="20" t="s">
        <v>238</v>
      </c>
      <c r="J1523" s="11" t="s">
        <v>240</v>
      </c>
      <c r="K1523" s="11" t="s">
        <v>4263</v>
      </c>
      <c r="L1523" s="11">
        <v>2</v>
      </c>
    </row>
    <row r="1524" spans="1:12">
      <c r="A1524" s="11" t="s">
        <v>2835</v>
      </c>
      <c r="D1524" s="11" t="s">
        <v>239</v>
      </c>
      <c r="E1524" s="19" t="s">
        <v>3064</v>
      </c>
      <c r="F1524" s="10">
        <v>42036</v>
      </c>
      <c r="G1524" s="10">
        <v>44593</v>
      </c>
      <c r="H1524" s="11">
        <v>8</v>
      </c>
      <c r="I1524" s="20" t="s">
        <v>238</v>
      </c>
      <c r="J1524" s="11" t="s">
        <v>240</v>
      </c>
      <c r="K1524" s="11" t="s">
        <v>4263</v>
      </c>
      <c r="L1524" s="11">
        <v>2</v>
      </c>
    </row>
    <row r="1525" spans="1:12">
      <c r="A1525" s="11" t="s">
        <v>2836</v>
      </c>
      <c r="D1525" s="11" t="s">
        <v>239</v>
      </c>
      <c r="E1525" s="19" t="s">
        <v>3065</v>
      </c>
      <c r="F1525" s="10">
        <v>42036</v>
      </c>
      <c r="G1525" s="10">
        <v>44593</v>
      </c>
      <c r="H1525" s="11">
        <v>8</v>
      </c>
      <c r="I1525" s="20" t="s">
        <v>238</v>
      </c>
      <c r="J1525" s="11" t="s">
        <v>240</v>
      </c>
      <c r="K1525" s="11" t="s">
        <v>4263</v>
      </c>
      <c r="L1525" s="11">
        <v>2</v>
      </c>
    </row>
    <row r="1526" spans="1:12">
      <c r="A1526" s="11" t="s">
        <v>2837</v>
      </c>
      <c r="D1526" s="11" t="s">
        <v>239</v>
      </c>
      <c r="E1526" s="19" t="s">
        <v>3066</v>
      </c>
      <c r="F1526" s="10">
        <v>42036</v>
      </c>
      <c r="G1526" s="10">
        <v>44593</v>
      </c>
      <c r="H1526" s="11">
        <v>8</v>
      </c>
      <c r="I1526" s="20" t="s">
        <v>238</v>
      </c>
      <c r="J1526" s="11" t="s">
        <v>240</v>
      </c>
      <c r="K1526" s="11" t="s">
        <v>4263</v>
      </c>
      <c r="L1526" s="11">
        <v>2</v>
      </c>
    </row>
    <row r="1527" spans="1:12">
      <c r="A1527" s="11" t="s">
        <v>2838</v>
      </c>
      <c r="D1527" s="11" t="s">
        <v>239</v>
      </c>
      <c r="E1527" s="19" t="s">
        <v>3067</v>
      </c>
      <c r="F1527" s="10">
        <v>42036</v>
      </c>
      <c r="G1527" s="10">
        <v>44593</v>
      </c>
      <c r="H1527" s="11">
        <v>8</v>
      </c>
      <c r="I1527" s="20" t="s">
        <v>238</v>
      </c>
      <c r="J1527" s="11" t="s">
        <v>240</v>
      </c>
      <c r="K1527" s="11" t="s">
        <v>4263</v>
      </c>
      <c r="L1527" s="11">
        <v>2</v>
      </c>
    </row>
    <row r="1528" spans="1:12">
      <c r="A1528" s="11" t="s">
        <v>2839</v>
      </c>
      <c r="D1528" s="11" t="s">
        <v>239</v>
      </c>
      <c r="E1528" s="19" t="s">
        <v>3068</v>
      </c>
      <c r="F1528" s="10">
        <v>42036</v>
      </c>
      <c r="G1528" s="10">
        <v>44593</v>
      </c>
      <c r="H1528" s="11">
        <v>8</v>
      </c>
      <c r="I1528" s="20" t="s">
        <v>238</v>
      </c>
      <c r="J1528" s="11" t="s">
        <v>240</v>
      </c>
      <c r="K1528" s="11" t="s">
        <v>4263</v>
      </c>
      <c r="L1528" s="11">
        <v>2</v>
      </c>
    </row>
    <row r="1529" spans="1:12">
      <c r="A1529" s="11" t="s">
        <v>2840</v>
      </c>
      <c r="D1529" s="11" t="s">
        <v>239</v>
      </c>
      <c r="E1529" s="19" t="s">
        <v>3069</v>
      </c>
      <c r="F1529" s="10">
        <v>42036</v>
      </c>
      <c r="G1529" s="10">
        <v>44593</v>
      </c>
      <c r="H1529" s="11">
        <v>8</v>
      </c>
      <c r="I1529" s="20" t="s">
        <v>238</v>
      </c>
      <c r="J1529" s="11" t="s">
        <v>240</v>
      </c>
      <c r="K1529" s="11" t="s">
        <v>4263</v>
      </c>
      <c r="L1529" s="11">
        <v>2</v>
      </c>
    </row>
    <row r="1530" spans="1:12">
      <c r="A1530" s="11" t="s">
        <v>2841</v>
      </c>
      <c r="D1530" s="11" t="s">
        <v>239</v>
      </c>
      <c r="E1530" s="19" t="s">
        <v>3070</v>
      </c>
      <c r="F1530" s="10">
        <v>42036</v>
      </c>
      <c r="G1530" s="10">
        <v>44593</v>
      </c>
      <c r="H1530" s="11">
        <v>8</v>
      </c>
      <c r="I1530" s="20" t="s">
        <v>238</v>
      </c>
      <c r="J1530" s="11" t="s">
        <v>240</v>
      </c>
      <c r="K1530" s="11" t="s">
        <v>4263</v>
      </c>
      <c r="L1530" s="11">
        <v>2</v>
      </c>
    </row>
    <row r="1531" spans="1:12">
      <c r="A1531" s="11" t="s">
        <v>2842</v>
      </c>
      <c r="D1531" s="11" t="s">
        <v>239</v>
      </c>
      <c r="E1531" s="19" t="s">
        <v>3071</v>
      </c>
      <c r="F1531" s="10">
        <v>42036</v>
      </c>
      <c r="G1531" s="10">
        <v>44593</v>
      </c>
      <c r="H1531" s="11">
        <v>8</v>
      </c>
      <c r="I1531" s="20" t="s">
        <v>238</v>
      </c>
      <c r="J1531" s="11" t="s">
        <v>240</v>
      </c>
      <c r="K1531" s="11" t="s">
        <v>4263</v>
      </c>
      <c r="L1531" s="11">
        <v>2</v>
      </c>
    </row>
    <row r="1532" spans="1:12">
      <c r="A1532" s="11" t="s">
        <v>2843</v>
      </c>
      <c r="D1532" s="11" t="s">
        <v>239</v>
      </c>
      <c r="E1532" s="19" t="s">
        <v>3072</v>
      </c>
      <c r="F1532" s="10">
        <v>42036</v>
      </c>
      <c r="G1532" s="10">
        <v>44593</v>
      </c>
      <c r="H1532" s="11">
        <v>8</v>
      </c>
      <c r="I1532" s="20" t="s">
        <v>238</v>
      </c>
      <c r="J1532" s="11" t="s">
        <v>240</v>
      </c>
      <c r="K1532" s="11" t="s">
        <v>4263</v>
      </c>
      <c r="L1532" s="11">
        <v>2</v>
      </c>
    </row>
    <row r="1533" spans="1:12">
      <c r="A1533" s="11" t="s">
        <v>2844</v>
      </c>
      <c r="D1533" s="11" t="s">
        <v>239</v>
      </c>
      <c r="E1533" s="19" t="s">
        <v>3073</v>
      </c>
      <c r="F1533" s="10">
        <v>42036</v>
      </c>
      <c r="G1533" s="10">
        <v>44593</v>
      </c>
      <c r="H1533" s="11">
        <v>8</v>
      </c>
      <c r="I1533" s="20" t="s">
        <v>238</v>
      </c>
      <c r="J1533" s="11" t="s">
        <v>240</v>
      </c>
      <c r="K1533" s="11" t="s">
        <v>4263</v>
      </c>
      <c r="L1533" s="11">
        <v>2</v>
      </c>
    </row>
    <row r="1534" spans="1:12">
      <c r="A1534" s="11" t="s">
        <v>2845</v>
      </c>
      <c r="D1534" s="11" t="s">
        <v>239</v>
      </c>
      <c r="E1534" s="19" t="s">
        <v>3074</v>
      </c>
      <c r="F1534" s="10">
        <v>42036</v>
      </c>
      <c r="G1534" s="10">
        <v>44593</v>
      </c>
      <c r="H1534" s="11">
        <v>8</v>
      </c>
      <c r="I1534" s="20" t="s">
        <v>238</v>
      </c>
      <c r="J1534" s="11" t="s">
        <v>240</v>
      </c>
      <c r="K1534" s="11" t="s">
        <v>4263</v>
      </c>
      <c r="L1534" s="11">
        <v>2</v>
      </c>
    </row>
    <row r="1535" spans="1:12">
      <c r="A1535" s="11" t="s">
        <v>2846</v>
      </c>
      <c r="D1535" s="11" t="s">
        <v>239</v>
      </c>
      <c r="E1535" s="19" t="s">
        <v>3075</v>
      </c>
      <c r="F1535" s="10">
        <v>42036</v>
      </c>
      <c r="G1535" s="10">
        <v>44593</v>
      </c>
      <c r="H1535" s="11">
        <v>8</v>
      </c>
      <c r="I1535" s="20" t="s">
        <v>238</v>
      </c>
      <c r="J1535" s="11" t="s">
        <v>240</v>
      </c>
      <c r="K1535" s="11" t="s">
        <v>4263</v>
      </c>
      <c r="L1535" s="11">
        <v>2</v>
      </c>
    </row>
    <row r="1536" spans="1:12">
      <c r="A1536" s="11" t="s">
        <v>2847</v>
      </c>
      <c r="D1536" s="11" t="s">
        <v>239</v>
      </c>
      <c r="E1536" s="19" t="s">
        <v>3076</v>
      </c>
      <c r="F1536" s="10">
        <v>42036</v>
      </c>
      <c r="G1536" s="10">
        <v>44593</v>
      </c>
      <c r="H1536" s="11">
        <v>8</v>
      </c>
      <c r="I1536" s="20" t="s">
        <v>238</v>
      </c>
      <c r="J1536" s="11" t="s">
        <v>240</v>
      </c>
      <c r="K1536" s="11" t="s">
        <v>4263</v>
      </c>
      <c r="L1536" s="11">
        <v>2</v>
      </c>
    </row>
    <row r="1537" spans="1:12">
      <c r="A1537" s="11" t="s">
        <v>2848</v>
      </c>
      <c r="D1537" s="11" t="s">
        <v>239</v>
      </c>
      <c r="E1537" s="19" t="s">
        <v>3077</v>
      </c>
      <c r="F1537" s="10">
        <v>42036</v>
      </c>
      <c r="G1537" s="10">
        <v>44593</v>
      </c>
      <c r="H1537" s="11">
        <v>8</v>
      </c>
      <c r="I1537" s="20" t="s">
        <v>238</v>
      </c>
      <c r="J1537" s="11" t="s">
        <v>240</v>
      </c>
      <c r="K1537" s="11" t="s">
        <v>4263</v>
      </c>
      <c r="L1537" s="11">
        <v>2</v>
      </c>
    </row>
    <row r="1538" spans="1:12">
      <c r="A1538" s="11" t="s">
        <v>2849</v>
      </c>
      <c r="D1538" s="11" t="s">
        <v>239</v>
      </c>
      <c r="E1538" s="19" t="s">
        <v>3078</v>
      </c>
      <c r="F1538" s="10">
        <v>42036</v>
      </c>
      <c r="G1538" s="10">
        <v>44593</v>
      </c>
      <c r="H1538" s="11">
        <v>8</v>
      </c>
      <c r="I1538" s="20" t="s">
        <v>238</v>
      </c>
      <c r="J1538" s="11" t="s">
        <v>240</v>
      </c>
      <c r="K1538" s="11" t="s">
        <v>4263</v>
      </c>
      <c r="L1538" s="11">
        <v>2</v>
      </c>
    </row>
    <row r="1539" spans="1:12">
      <c r="A1539" s="11" t="s">
        <v>2850</v>
      </c>
      <c r="D1539" s="11" t="s">
        <v>239</v>
      </c>
      <c r="E1539" s="19" t="s">
        <v>3079</v>
      </c>
      <c r="F1539" s="10">
        <v>42036</v>
      </c>
      <c r="G1539" s="10">
        <v>44593</v>
      </c>
      <c r="H1539" s="11">
        <v>8</v>
      </c>
      <c r="I1539" s="20" t="s">
        <v>238</v>
      </c>
      <c r="J1539" s="11" t="s">
        <v>240</v>
      </c>
      <c r="K1539" s="11" t="s">
        <v>4263</v>
      </c>
      <c r="L1539" s="11">
        <v>2</v>
      </c>
    </row>
    <row r="1540" spans="1:12">
      <c r="A1540" s="11" t="s">
        <v>2851</v>
      </c>
      <c r="D1540" s="11" t="s">
        <v>239</v>
      </c>
      <c r="E1540" s="19" t="s">
        <v>3080</v>
      </c>
      <c r="F1540" s="10">
        <v>42036</v>
      </c>
      <c r="G1540" s="10">
        <v>44593</v>
      </c>
      <c r="H1540" s="11">
        <v>8</v>
      </c>
      <c r="I1540" s="20" t="s">
        <v>238</v>
      </c>
      <c r="J1540" s="11" t="s">
        <v>240</v>
      </c>
      <c r="K1540" s="11" t="s">
        <v>4263</v>
      </c>
      <c r="L1540" s="11">
        <v>2</v>
      </c>
    </row>
    <row r="1541" spans="1:12">
      <c r="A1541" s="11" t="s">
        <v>2852</v>
      </c>
      <c r="D1541" s="11" t="s">
        <v>239</v>
      </c>
      <c r="E1541" s="19" t="s">
        <v>3081</v>
      </c>
      <c r="F1541" s="10">
        <v>42036</v>
      </c>
      <c r="G1541" s="10">
        <v>44593</v>
      </c>
      <c r="H1541" s="11">
        <v>8</v>
      </c>
      <c r="I1541" s="20" t="s">
        <v>238</v>
      </c>
      <c r="J1541" s="11" t="s">
        <v>240</v>
      </c>
      <c r="K1541" s="11" t="s">
        <v>4263</v>
      </c>
      <c r="L1541" s="11">
        <v>2</v>
      </c>
    </row>
    <row r="1542" spans="1:12">
      <c r="A1542" s="11" t="s">
        <v>2853</v>
      </c>
      <c r="D1542" s="11" t="s">
        <v>239</v>
      </c>
      <c r="E1542" s="19" t="s">
        <v>3082</v>
      </c>
      <c r="F1542" s="10">
        <v>42036</v>
      </c>
      <c r="G1542" s="10">
        <v>44593</v>
      </c>
      <c r="H1542" s="11">
        <v>8</v>
      </c>
      <c r="I1542" s="20" t="s">
        <v>238</v>
      </c>
      <c r="J1542" s="11" t="s">
        <v>240</v>
      </c>
      <c r="K1542" s="11" t="s">
        <v>4263</v>
      </c>
      <c r="L1542" s="11">
        <v>2</v>
      </c>
    </row>
    <row r="1543" spans="1:12">
      <c r="A1543" s="11" t="s">
        <v>2854</v>
      </c>
      <c r="D1543" s="11" t="s">
        <v>239</v>
      </c>
      <c r="E1543" s="19" t="s">
        <v>3083</v>
      </c>
      <c r="F1543" s="10">
        <v>42036</v>
      </c>
      <c r="G1543" s="10">
        <v>44593</v>
      </c>
      <c r="H1543" s="11">
        <v>8</v>
      </c>
      <c r="I1543" s="20" t="s">
        <v>238</v>
      </c>
      <c r="J1543" s="11" t="s">
        <v>240</v>
      </c>
      <c r="K1543" s="11" t="s">
        <v>4263</v>
      </c>
      <c r="L1543" s="11">
        <v>2</v>
      </c>
    </row>
    <row r="1544" spans="1:12">
      <c r="A1544" s="11" t="s">
        <v>2855</v>
      </c>
      <c r="D1544" s="11" t="s">
        <v>239</v>
      </c>
      <c r="E1544" s="19" t="s">
        <v>3084</v>
      </c>
      <c r="F1544" s="10">
        <v>42036</v>
      </c>
      <c r="G1544" s="10">
        <v>44593</v>
      </c>
      <c r="H1544" s="11">
        <v>8</v>
      </c>
      <c r="I1544" s="20" t="s">
        <v>238</v>
      </c>
      <c r="J1544" s="11" t="s">
        <v>240</v>
      </c>
      <c r="K1544" s="11" t="s">
        <v>4263</v>
      </c>
      <c r="L1544" s="11">
        <v>2</v>
      </c>
    </row>
    <row r="1545" spans="1:12">
      <c r="A1545" s="11" t="s">
        <v>2856</v>
      </c>
      <c r="D1545" s="11" t="s">
        <v>239</v>
      </c>
      <c r="E1545" s="19" t="s">
        <v>3085</v>
      </c>
      <c r="F1545" s="10">
        <v>42036</v>
      </c>
      <c r="G1545" s="10">
        <v>44593</v>
      </c>
      <c r="H1545" s="11">
        <v>8</v>
      </c>
      <c r="I1545" s="20" t="s">
        <v>238</v>
      </c>
      <c r="J1545" s="11" t="s">
        <v>240</v>
      </c>
      <c r="K1545" s="11" t="s">
        <v>4263</v>
      </c>
      <c r="L1545" s="11">
        <v>2</v>
      </c>
    </row>
    <row r="1546" spans="1:12">
      <c r="A1546" s="11" t="s">
        <v>2857</v>
      </c>
      <c r="D1546" s="11" t="s">
        <v>239</v>
      </c>
      <c r="E1546" s="19" t="s">
        <v>3086</v>
      </c>
      <c r="F1546" s="10">
        <v>42036</v>
      </c>
      <c r="G1546" s="10">
        <v>44593</v>
      </c>
      <c r="H1546" s="11">
        <v>8</v>
      </c>
      <c r="I1546" s="20" t="s">
        <v>238</v>
      </c>
      <c r="J1546" s="11" t="s">
        <v>240</v>
      </c>
      <c r="K1546" s="11" t="s">
        <v>4263</v>
      </c>
      <c r="L1546" s="11">
        <v>2</v>
      </c>
    </row>
    <row r="1547" spans="1:12">
      <c r="A1547" s="11" t="s">
        <v>2858</v>
      </c>
      <c r="D1547" s="11" t="s">
        <v>239</v>
      </c>
      <c r="E1547" s="19" t="s">
        <v>3087</v>
      </c>
      <c r="F1547" s="10">
        <v>42036</v>
      </c>
      <c r="G1547" s="10">
        <v>44593</v>
      </c>
      <c r="H1547" s="11">
        <v>8</v>
      </c>
      <c r="I1547" s="20" t="s">
        <v>238</v>
      </c>
      <c r="J1547" s="11" t="s">
        <v>240</v>
      </c>
      <c r="K1547" s="11" t="s">
        <v>4263</v>
      </c>
      <c r="L1547" s="11">
        <v>2</v>
      </c>
    </row>
    <row r="1548" spans="1:12">
      <c r="A1548" s="11" t="s">
        <v>2859</v>
      </c>
      <c r="D1548" s="11" t="s">
        <v>239</v>
      </c>
      <c r="E1548" s="19" t="s">
        <v>3088</v>
      </c>
      <c r="F1548" s="10">
        <v>42036</v>
      </c>
      <c r="G1548" s="10">
        <v>44593</v>
      </c>
      <c r="H1548" s="11">
        <v>8</v>
      </c>
      <c r="I1548" s="20" t="s">
        <v>238</v>
      </c>
      <c r="J1548" s="11" t="s">
        <v>240</v>
      </c>
      <c r="K1548" s="11" t="s">
        <v>4263</v>
      </c>
      <c r="L1548" s="11">
        <v>2</v>
      </c>
    </row>
    <row r="1549" spans="1:12">
      <c r="A1549" s="11" t="s">
        <v>2860</v>
      </c>
      <c r="D1549" s="11" t="s">
        <v>239</v>
      </c>
      <c r="E1549" s="19" t="s">
        <v>3089</v>
      </c>
      <c r="F1549" s="10">
        <v>42036</v>
      </c>
      <c r="G1549" s="10">
        <v>44593</v>
      </c>
      <c r="H1549" s="11">
        <v>8</v>
      </c>
      <c r="I1549" s="20" t="s">
        <v>238</v>
      </c>
      <c r="J1549" s="11" t="s">
        <v>240</v>
      </c>
      <c r="K1549" s="11" t="s">
        <v>4263</v>
      </c>
      <c r="L1549" s="11">
        <v>2</v>
      </c>
    </row>
    <row r="1550" spans="1:12">
      <c r="A1550" s="11" t="s">
        <v>2861</v>
      </c>
      <c r="D1550" s="11" t="s">
        <v>239</v>
      </c>
      <c r="E1550" s="19" t="s">
        <v>3090</v>
      </c>
      <c r="F1550" s="10">
        <v>42036</v>
      </c>
      <c r="G1550" s="10">
        <v>44593</v>
      </c>
      <c r="H1550" s="11">
        <v>8</v>
      </c>
      <c r="I1550" s="20" t="s">
        <v>238</v>
      </c>
      <c r="J1550" s="11" t="s">
        <v>240</v>
      </c>
      <c r="K1550" s="11" t="s">
        <v>4263</v>
      </c>
      <c r="L1550" s="11">
        <v>2</v>
      </c>
    </row>
    <row r="1551" spans="1:12">
      <c r="A1551" s="11" t="s">
        <v>2862</v>
      </c>
      <c r="D1551" s="11" t="s">
        <v>239</v>
      </c>
      <c r="E1551" s="19" t="s">
        <v>3091</v>
      </c>
      <c r="F1551" s="10">
        <v>42036</v>
      </c>
      <c r="G1551" s="10">
        <v>44593</v>
      </c>
      <c r="H1551" s="11">
        <v>8</v>
      </c>
      <c r="I1551" s="20" t="s">
        <v>238</v>
      </c>
      <c r="J1551" s="11" t="s">
        <v>240</v>
      </c>
      <c r="K1551" s="11" t="s">
        <v>4263</v>
      </c>
      <c r="L1551" s="11">
        <v>2</v>
      </c>
    </row>
    <row r="1552" spans="1:12">
      <c r="A1552" s="11" t="s">
        <v>2863</v>
      </c>
      <c r="D1552" s="11" t="s">
        <v>239</v>
      </c>
      <c r="E1552" s="19" t="s">
        <v>3092</v>
      </c>
      <c r="F1552" s="10">
        <v>42036</v>
      </c>
      <c r="G1552" s="10">
        <v>44593</v>
      </c>
      <c r="H1552" s="11">
        <v>8</v>
      </c>
      <c r="I1552" s="20" t="s">
        <v>238</v>
      </c>
      <c r="J1552" s="11" t="s">
        <v>240</v>
      </c>
      <c r="K1552" s="11" t="s">
        <v>4263</v>
      </c>
      <c r="L1552" s="11">
        <v>2</v>
      </c>
    </row>
    <row r="1553" spans="1:12">
      <c r="A1553" s="11" t="s">
        <v>2864</v>
      </c>
      <c r="D1553" s="11" t="s">
        <v>239</v>
      </c>
      <c r="E1553" s="19" t="s">
        <v>3093</v>
      </c>
      <c r="F1553" s="10">
        <v>42036</v>
      </c>
      <c r="G1553" s="10">
        <v>44593</v>
      </c>
      <c r="H1553" s="11">
        <v>8</v>
      </c>
      <c r="I1553" s="20" t="s">
        <v>238</v>
      </c>
      <c r="J1553" s="11" t="s">
        <v>240</v>
      </c>
      <c r="K1553" s="11" t="s">
        <v>4263</v>
      </c>
      <c r="L1553" s="11">
        <v>2</v>
      </c>
    </row>
    <row r="1554" spans="1:12">
      <c r="A1554" s="11" t="s">
        <v>2865</v>
      </c>
      <c r="D1554" s="11" t="s">
        <v>239</v>
      </c>
      <c r="E1554" s="19" t="s">
        <v>3094</v>
      </c>
      <c r="F1554" s="10">
        <v>42036</v>
      </c>
      <c r="G1554" s="10">
        <v>44593</v>
      </c>
      <c r="H1554" s="11">
        <v>8</v>
      </c>
      <c r="I1554" s="20" t="s">
        <v>238</v>
      </c>
      <c r="J1554" s="11" t="s">
        <v>240</v>
      </c>
      <c r="K1554" s="11" t="s">
        <v>4263</v>
      </c>
      <c r="L1554" s="11">
        <v>2</v>
      </c>
    </row>
    <row r="1555" spans="1:12">
      <c r="A1555" s="11" t="s">
        <v>2866</v>
      </c>
      <c r="D1555" s="11" t="s">
        <v>239</v>
      </c>
      <c r="E1555" s="19" t="s">
        <v>3095</v>
      </c>
      <c r="F1555" s="10">
        <v>42036</v>
      </c>
      <c r="G1555" s="10">
        <v>44593</v>
      </c>
      <c r="H1555" s="11">
        <v>8</v>
      </c>
      <c r="I1555" s="20" t="s">
        <v>238</v>
      </c>
      <c r="J1555" s="11" t="s">
        <v>240</v>
      </c>
      <c r="K1555" s="11" t="s">
        <v>4263</v>
      </c>
      <c r="L1555" s="11">
        <v>2</v>
      </c>
    </row>
    <row r="1556" spans="1:12">
      <c r="A1556" s="11" t="s">
        <v>2867</v>
      </c>
      <c r="D1556" s="11" t="s">
        <v>239</v>
      </c>
      <c r="E1556" s="19" t="s">
        <v>3096</v>
      </c>
      <c r="F1556" s="10">
        <v>42036</v>
      </c>
      <c r="G1556" s="10">
        <v>44593</v>
      </c>
      <c r="H1556" s="11">
        <v>8</v>
      </c>
      <c r="I1556" s="20" t="s">
        <v>238</v>
      </c>
      <c r="J1556" s="11" t="s">
        <v>240</v>
      </c>
      <c r="K1556" s="11" t="s">
        <v>4263</v>
      </c>
      <c r="L1556" s="11">
        <v>2</v>
      </c>
    </row>
    <row r="1557" spans="1:12">
      <c r="A1557" s="11" t="s">
        <v>2868</v>
      </c>
      <c r="D1557" s="11" t="s">
        <v>239</v>
      </c>
      <c r="E1557" s="19" t="s">
        <v>3097</v>
      </c>
      <c r="F1557" s="10">
        <v>42036</v>
      </c>
      <c r="G1557" s="10">
        <v>44593</v>
      </c>
      <c r="H1557" s="11">
        <v>8</v>
      </c>
      <c r="I1557" s="20" t="s">
        <v>238</v>
      </c>
      <c r="J1557" s="11" t="s">
        <v>240</v>
      </c>
      <c r="K1557" s="11" t="s">
        <v>4263</v>
      </c>
      <c r="L1557" s="11">
        <v>2</v>
      </c>
    </row>
    <row r="1558" spans="1:12">
      <c r="A1558" s="11" t="s">
        <v>2869</v>
      </c>
      <c r="D1558" s="11" t="s">
        <v>239</v>
      </c>
      <c r="E1558" s="19" t="s">
        <v>3098</v>
      </c>
      <c r="F1558" s="10">
        <v>42036</v>
      </c>
      <c r="G1558" s="10">
        <v>44593</v>
      </c>
      <c r="H1558" s="11">
        <v>8</v>
      </c>
      <c r="I1558" s="20" t="s">
        <v>238</v>
      </c>
      <c r="J1558" s="11" t="s">
        <v>240</v>
      </c>
      <c r="K1558" s="11" t="s">
        <v>4263</v>
      </c>
      <c r="L1558" s="11">
        <v>2</v>
      </c>
    </row>
    <row r="1559" spans="1:12">
      <c r="A1559" s="11" t="s">
        <v>2870</v>
      </c>
      <c r="D1559" s="11" t="s">
        <v>239</v>
      </c>
      <c r="E1559" s="19" t="s">
        <v>3099</v>
      </c>
      <c r="F1559" s="10">
        <v>42036</v>
      </c>
      <c r="G1559" s="10">
        <v>44593</v>
      </c>
      <c r="H1559" s="11">
        <v>8</v>
      </c>
      <c r="I1559" s="20" t="s">
        <v>238</v>
      </c>
      <c r="J1559" s="11" t="s">
        <v>240</v>
      </c>
      <c r="K1559" s="11" t="s">
        <v>4263</v>
      </c>
      <c r="L1559" s="11">
        <v>2</v>
      </c>
    </row>
    <row r="1560" spans="1:12">
      <c r="A1560" s="11" t="s">
        <v>2871</v>
      </c>
      <c r="D1560" s="11" t="s">
        <v>239</v>
      </c>
      <c r="E1560" s="19" t="s">
        <v>3100</v>
      </c>
      <c r="F1560" s="10">
        <v>42036</v>
      </c>
      <c r="G1560" s="10">
        <v>44593</v>
      </c>
      <c r="H1560" s="11">
        <v>8</v>
      </c>
      <c r="I1560" s="20" t="s">
        <v>238</v>
      </c>
      <c r="J1560" s="11" t="s">
        <v>240</v>
      </c>
      <c r="K1560" s="11" t="s">
        <v>4263</v>
      </c>
      <c r="L1560" s="11">
        <v>2</v>
      </c>
    </row>
    <row r="1561" spans="1:12">
      <c r="A1561" s="11" t="s">
        <v>2872</v>
      </c>
      <c r="D1561" s="11" t="s">
        <v>239</v>
      </c>
      <c r="E1561" s="19" t="s">
        <v>3101</v>
      </c>
      <c r="F1561" s="10">
        <v>42036</v>
      </c>
      <c r="G1561" s="10">
        <v>44593</v>
      </c>
      <c r="H1561" s="11">
        <v>8</v>
      </c>
      <c r="I1561" s="20" t="s">
        <v>238</v>
      </c>
      <c r="J1561" s="11" t="s">
        <v>240</v>
      </c>
      <c r="K1561" s="11" t="s">
        <v>4263</v>
      </c>
      <c r="L1561" s="11">
        <v>2</v>
      </c>
    </row>
    <row r="1562" spans="1:12">
      <c r="A1562" s="11" t="s">
        <v>2873</v>
      </c>
      <c r="D1562" s="11" t="s">
        <v>239</v>
      </c>
      <c r="E1562" s="19" t="s">
        <v>3102</v>
      </c>
      <c r="F1562" s="10">
        <v>42036</v>
      </c>
      <c r="G1562" s="10">
        <v>44593</v>
      </c>
      <c r="H1562" s="11">
        <v>8</v>
      </c>
      <c r="I1562" s="20" t="s">
        <v>238</v>
      </c>
      <c r="J1562" s="11" t="s">
        <v>240</v>
      </c>
      <c r="K1562" s="11" t="s">
        <v>4263</v>
      </c>
      <c r="L1562" s="11">
        <v>2</v>
      </c>
    </row>
    <row r="1563" spans="1:12">
      <c r="A1563" s="11" t="s">
        <v>2874</v>
      </c>
      <c r="D1563" s="11" t="s">
        <v>239</v>
      </c>
      <c r="E1563" s="19" t="s">
        <v>3103</v>
      </c>
      <c r="F1563" s="10">
        <v>42036</v>
      </c>
      <c r="G1563" s="10">
        <v>44593</v>
      </c>
      <c r="H1563" s="11">
        <v>8</v>
      </c>
      <c r="I1563" s="20" t="s">
        <v>238</v>
      </c>
      <c r="J1563" s="11" t="s">
        <v>240</v>
      </c>
      <c r="K1563" s="11" t="s">
        <v>4263</v>
      </c>
      <c r="L1563" s="11">
        <v>2</v>
      </c>
    </row>
    <row r="1564" spans="1:12">
      <c r="A1564" s="11" t="s">
        <v>2875</v>
      </c>
      <c r="D1564" s="11" t="s">
        <v>239</v>
      </c>
      <c r="E1564" s="19" t="s">
        <v>3104</v>
      </c>
      <c r="F1564" s="10">
        <v>42036</v>
      </c>
      <c r="G1564" s="10">
        <v>44593</v>
      </c>
      <c r="H1564" s="11">
        <v>8</v>
      </c>
      <c r="I1564" s="20" t="s">
        <v>238</v>
      </c>
      <c r="J1564" s="11" t="s">
        <v>240</v>
      </c>
      <c r="K1564" s="11" t="s">
        <v>4263</v>
      </c>
      <c r="L1564" s="11">
        <v>2</v>
      </c>
    </row>
    <row r="1565" spans="1:12">
      <c r="A1565" s="11" t="s">
        <v>2876</v>
      </c>
      <c r="D1565" s="11" t="s">
        <v>239</v>
      </c>
      <c r="E1565" s="19" t="s">
        <v>3105</v>
      </c>
      <c r="F1565" s="10">
        <v>42036</v>
      </c>
      <c r="G1565" s="10">
        <v>44593</v>
      </c>
      <c r="H1565" s="11">
        <v>8</v>
      </c>
      <c r="I1565" s="20" t="s">
        <v>238</v>
      </c>
      <c r="J1565" s="11" t="s">
        <v>240</v>
      </c>
      <c r="K1565" s="11" t="s">
        <v>4263</v>
      </c>
      <c r="L1565" s="11">
        <v>2</v>
      </c>
    </row>
    <row r="1566" spans="1:12">
      <c r="A1566" s="11" t="s">
        <v>2877</v>
      </c>
      <c r="D1566" s="11" t="s">
        <v>239</v>
      </c>
      <c r="E1566" s="19" t="s">
        <v>3106</v>
      </c>
      <c r="F1566" s="10">
        <v>42036</v>
      </c>
      <c r="G1566" s="10">
        <v>44593</v>
      </c>
      <c r="H1566" s="11">
        <v>8</v>
      </c>
      <c r="I1566" s="20" t="s">
        <v>238</v>
      </c>
      <c r="J1566" s="11" t="s">
        <v>240</v>
      </c>
      <c r="K1566" s="11" t="s">
        <v>4263</v>
      </c>
      <c r="L1566" s="11">
        <v>2</v>
      </c>
    </row>
    <row r="1567" spans="1:12">
      <c r="A1567" s="11" t="s">
        <v>2878</v>
      </c>
      <c r="D1567" s="11" t="s">
        <v>239</v>
      </c>
      <c r="E1567" s="19" t="s">
        <v>3107</v>
      </c>
      <c r="F1567" s="10">
        <v>42036</v>
      </c>
      <c r="G1567" s="10">
        <v>44593</v>
      </c>
      <c r="H1567" s="11">
        <v>8</v>
      </c>
      <c r="I1567" s="20" t="s">
        <v>238</v>
      </c>
      <c r="J1567" s="11" t="s">
        <v>240</v>
      </c>
      <c r="K1567" s="11" t="s">
        <v>4263</v>
      </c>
      <c r="L1567" s="11">
        <v>2</v>
      </c>
    </row>
    <row r="1568" spans="1:12">
      <c r="A1568" s="11" t="s">
        <v>2879</v>
      </c>
      <c r="D1568" s="11" t="s">
        <v>239</v>
      </c>
      <c r="E1568" s="19" t="s">
        <v>3108</v>
      </c>
      <c r="F1568" s="10">
        <v>42036</v>
      </c>
      <c r="G1568" s="10">
        <v>44593</v>
      </c>
      <c r="H1568" s="11">
        <v>8</v>
      </c>
      <c r="I1568" s="20" t="s">
        <v>238</v>
      </c>
      <c r="J1568" s="11" t="s">
        <v>240</v>
      </c>
      <c r="K1568" s="11" t="s">
        <v>4263</v>
      </c>
      <c r="L1568" s="11">
        <v>2</v>
      </c>
    </row>
    <row r="1569" spans="1:12">
      <c r="A1569" s="11" t="s">
        <v>2880</v>
      </c>
      <c r="D1569" s="11" t="s">
        <v>239</v>
      </c>
      <c r="E1569" s="19" t="s">
        <v>3109</v>
      </c>
      <c r="F1569" s="10">
        <v>42036</v>
      </c>
      <c r="G1569" s="10">
        <v>44593</v>
      </c>
      <c r="H1569" s="11">
        <v>8</v>
      </c>
      <c r="I1569" s="20" t="s">
        <v>238</v>
      </c>
      <c r="J1569" s="11" t="s">
        <v>240</v>
      </c>
      <c r="K1569" s="11" t="s">
        <v>4263</v>
      </c>
      <c r="L1569" s="11">
        <v>2</v>
      </c>
    </row>
    <row r="1570" spans="1:12">
      <c r="A1570" s="11" t="s">
        <v>2881</v>
      </c>
      <c r="D1570" s="11" t="s">
        <v>239</v>
      </c>
      <c r="E1570" s="19" t="s">
        <v>3110</v>
      </c>
      <c r="F1570" s="10">
        <v>42036</v>
      </c>
      <c r="G1570" s="10">
        <v>44593</v>
      </c>
      <c r="H1570" s="11">
        <v>8</v>
      </c>
      <c r="I1570" s="20" t="s">
        <v>238</v>
      </c>
      <c r="J1570" s="11" t="s">
        <v>240</v>
      </c>
      <c r="K1570" s="11" t="s">
        <v>4263</v>
      </c>
      <c r="L1570" s="11">
        <v>2</v>
      </c>
    </row>
    <row r="1571" spans="1:12">
      <c r="A1571" s="11" t="s">
        <v>2882</v>
      </c>
      <c r="D1571" s="11" t="s">
        <v>239</v>
      </c>
      <c r="E1571" s="19" t="s">
        <v>3111</v>
      </c>
      <c r="F1571" s="10">
        <v>42036</v>
      </c>
      <c r="G1571" s="10">
        <v>44593</v>
      </c>
      <c r="H1571" s="11">
        <v>8</v>
      </c>
      <c r="I1571" s="20" t="s">
        <v>238</v>
      </c>
      <c r="J1571" s="11" t="s">
        <v>240</v>
      </c>
      <c r="K1571" s="11" t="s">
        <v>4263</v>
      </c>
      <c r="L1571" s="11">
        <v>2</v>
      </c>
    </row>
    <row r="1572" spans="1:12">
      <c r="A1572" s="11" t="s">
        <v>2883</v>
      </c>
      <c r="D1572" s="11" t="s">
        <v>239</v>
      </c>
      <c r="E1572" s="19" t="s">
        <v>3112</v>
      </c>
      <c r="F1572" s="10">
        <v>42036</v>
      </c>
      <c r="G1572" s="10">
        <v>44593</v>
      </c>
      <c r="H1572" s="11">
        <v>8</v>
      </c>
      <c r="I1572" s="20" t="s">
        <v>238</v>
      </c>
      <c r="J1572" s="11" t="s">
        <v>240</v>
      </c>
      <c r="K1572" s="11" t="s">
        <v>4263</v>
      </c>
      <c r="L1572" s="11">
        <v>2</v>
      </c>
    </row>
    <row r="1573" spans="1:12">
      <c r="A1573" s="11" t="s">
        <v>2884</v>
      </c>
      <c r="D1573" s="11" t="s">
        <v>239</v>
      </c>
      <c r="E1573" s="19" t="s">
        <v>3113</v>
      </c>
      <c r="F1573" s="10">
        <v>42036</v>
      </c>
      <c r="G1573" s="10">
        <v>44593</v>
      </c>
      <c r="H1573" s="11">
        <v>8</v>
      </c>
      <c r="I1573" s="20" t="s">
        <v>238</v>
      </c>
      <c r="J1573" s="11" t="s">
        <v>240</v>
      </c>
      <c r="K1573" s="11" t="s">
        <v>4263</v>
      </c>
      <c r="L1573" s="11">
        <v>2</v>
      </c>
    </row>
    <row r="1574" spans="1:12">
      <c r="A1574" s="11" t="s">
        <v>2885</v>
      </c>
      <c r="D1574" s="11" t="s">
        <v>239</v>
      </c>
      <c r="E1574" s="19" t="s">
        <v>3114</v>
      </c>
      <c r="F1574" s="10">
        <v>42036</v>
      </c>
      <c r="G1574" s="10">
        <v>44593</v>
      </c>
      <c r="H1574" s="11">
        <v>8</v>
      </c>
      <c r="I1574" s="20" t="s">
        <v>238</v>
      </c>
      <c r="J1574" s="11" t="s">
        <v>240</v>
      </c>
      <c r="K1574" s="11" t="s">
        <v>4263</v>
      </c>
      <c r="L1574" s="11">
        <v>2</v>
      </c>
    </row>
    <row r="1575" spans="1:12">
      <c r="A1575" s="11" t="s">
        <v>2886</v>
      </c>
      <c r="D1575" s="11" t="s">
        <v>239</v>
      </c>
      <c r="E1575" s="19" t="s">
        <v>3115</v>
      </c>
      <c r="F1575" s="10">
        <v>42036</v>
      </c>
      <c r="G1575" s="10">
        <v>44593</v>
      </c>
      <c r="H1575" s="11">
        <v>8</v>
      </c>
      <c r="I1575" s="20" t="s">
        <v>238</v>
      </c>
      <c r="J1575" s="11" t="s">
        <v>240</v>
      </c>
      <c r="K1575" s="11" t="s">
        <v>4263</v>
      </c>
      <c r="L1575" s="11">
        <v>2</v>
      </c>
    </row>
    <row r="1576" spans="1:12">
      <c r="A1576" s="11" t="s">
        <v>2887</v>
      </c>
      <c r="D1576" s="11" t="s">
        <v>239</v>
      </c>
      <c r="E1576" s="19" t="s">
        <v>3116</v>
      </c>
      <c r="F1576" s="10">
        <v>42036</v>
      </c>
      <c r="G1576" s="10">
        <v>44593</v>
      </c>
      <c r="H1576" s="11">
        <v>8</v>
      </c>
      <c r="I1576" s="20" t="s">
        <v>238</v>
      </c>
      <c r="J1576" s="11" t="s">
        <v>240</v>
      </c>
      <c r="K1576" s="11" t="s">
        <v>4263</v>
      </c>
      <c r="L1576" s="11">
        <v>2</v>
      </c>
    </row>
    <row r="1577" spans="1:12">
      <c r="A1577" s="11" t="s">
        <v>2888</v>
      </c>
      <c r="D1577" s="11" t="s">
        <v>239</v>
      </c>
      <c r="E1577" s="19" t="s">
        <v>3117</v>
      </c>
      <c r="F1577" s="10">
        <v>42036</v>
      </c>
      <c r="G1577" s="10">
        <v>44593</v>
      </c>
      <c r="H1577" s="11">
        <v>8</v>
      </c>
      <c r="I1577" s="20" t="s">
        <v>238</v>
      </c>
      <c r="J1577" s="11" t="s">
        <v>240</v>
      </c>
      <c r="K1577" s="11" t="s">
        <v>4263</v>
      </c>
      <c r="L1577" s="11">
        <v>2</v>
      </c>
    </row>
    <row r="1578" spans="1:12">
      <c r="A1578" s="11" t="s">
        <v>2889</v>
      </c>
      <c r="D1578" s="11" t="s">
        <v>239</v>
      </c>
      <c r="E1578" s="19" t="s">
        <v>3118</v>
      </c>
      <c r="F1578" s="10">
        <v>42036</v>
      </c>
      <c r="G1578" s="10">
        <v>44593</v>
      </c>
      <c r="H1578" s="11">
        <v>8</v>
      </c>
      <c r="I1578" s="20" t="s">
        <v>238</v>
      </c>
      <c r="J1578" s="11" t="s">
        <v>240</v>
      </c>
      <c r="K1578" s="11" t="s">
        <v>4263</v>
      </c>
      <c r="L1578" s="11">
        <v>2</v>
      </c>
    </row>
    <row r="1579" spans="1:12">
      <c r="A1579" s="11" t="s">
        <v>2890</v>
      </c>
      <c r="D1579" s="11" t="s">
        <v>239</v>
      </c>
      <c r="E1579" s="19" t="s">
        <v>3119</v>
      </c>
      <c r="F1579" s="10">
        <v>42036</v>
      </c>
      <c r="G1579" s="10">
        <v>44593</v>
      </c>
      <c r="H1579" s="11">
        <v>8</v>
      </c>
      <c r="I1579" s="20" t="s">
        <v>238</v>
      </c>
      <c r="J1579" s="11" t="s">
        <v>240</v>
      </c>
      <c r="K1579" s="11" t="s">
        <v>4263</v>
      </c>
      <c r="L1579" s="11">
        <v>2</v>
      </c>
    </row>
    <row r="1580" spans="1:12">
      <c r="A1580" s="11" t="s">
        <v>2891</v>
      </c>
      <c r="D1580" s="11" t="s">
        <v>239</v>
      </c>
      <c r="E1580" s="19" t="s">
        <v>3120</v>
      </c>
      <c r="F1580" s="10">
        <v>42036</v>
      </c>
      <c r="G1580" s="10">
        <v>44593</v>
      </c>
      <c r="H1580" s="11">
        <v>8</v>
      </c>
      <c r="I1580" s="20" t="s">
        <v>238</v>
      </c>
      <c r="J1580" s="11" t="s">
        <v>240</v>
      </c>
      <c r="K1580" s="11" t="s">
        <v>4263</v>
      </c>
      <c r="L1580" s="11">
        <v>2</v>
      </c>
    </row>
    <row r="1581" spans="1:12">
      <c r="A1581" s="11" t="s">
        <v>2892</v>
      </c>
      <c r="D1581" s="11" t="s">
        <v>239</v>
      </c>
      <c r="E1581" s="19" t="s">
        <v>3121</v>
      </c>
      <c r="F1581" s="10">
        <v>42036</v>
      </c>
      <c r="G1581" s="10">
        <v>44593</v>
      </c>
      <c r="H1581" s="11">
        <v>8</v>
      </c>
      <c r="I1581" s="20" t="s">
        <v>238</v>
      </c>
      <c r="J1581" s="11" t="s">
        <v>240</v>
      </c>
      <c r="K1581" s="11" t="s">
        <v>4263</v>
      </c>
      <c r="L1581" s="11">
        <v>2</v>
      </c>
    </row>
    <row r="1582" spans="1:12">
      <c r="A1582" s="11" t="s">
        <v>2893</v>
      </c>
      <c r="D1582" s="11" t="s">
        <v>239</v>
      </c>
      <c r="E1582" s="19" t="s">
        <v>3122</v>
      </c>
      <c r="F1582" s="10">
        <v>42036</v>
      </c>
      <c r="G1582" s="10">
        <v>44593</v>
      </c>
      <c r="H1582" s="11">
        <v>8</v>
      </c>
      <c r="I1582" s="20" t="s">
        <v>238</v>
      </c>
      <c r="J1582" s="11" t="s">
        <v>240</v>
      </c>
      <c r="K1582" s="11" t="s">
        <v>4263</v>
      </c>
      <c r="L1582" s="11">
        <v>2</v>
      </c>
    </row>
    <row r="1583" spans="1:12">
      <c r="A1583" s="11" t="s">
        <v>2894</v>
      </c>
      <c r="D1583" s="11" t="s">
        <v>239</v>
      </c>
      <c r="E1583" s="19" t="s">
        <v>3123</v>
      </c>
      <c r="F1583" s="10">
        <v>42036</v>
      </c>
      <c r="G1583" s="10">
        <v>44593</v>
      </c>
      <c r="H1583" s="11">
        <v>8</v>
      </c>
      <c r="I1583" s="20" t="s">
        <v>238</v>
      </c>
      <c r="J1583" s="11" t="s">
        <v>240</v>
      </c>
      <c r="K1583" s="11" t="s">
        <v>4263</v>
      </c>
      <c r="L1583" s="11">
        <v>2</v>
      </c>
    </row>
    <row r="1584" spans="1:12">
      <c r="A1584" s="11" t="s">
        <v>2895</v>
      </c>
      <c r="D1584" s="11" t="s">
        <v>239</v>
      </c>
      <c r="E1584" s="19" t="s">
        <v>3124</v>
      </c>
      <c r="F1584" s="10">
        <v>42036</v>
      </c>
      <c r="G1584" s="10">
        <v>44593</v>
      </c>
      <c r="H1584" s="11">
        <v>8</v>
      </c>
      <c r="I1584" s="20" t="s">
        <v>238</v>
      </c>
      <c r="J1584" s="11" t="s">
        <v>240</v>
      </c>
      <c r="K1584" s="11" t="s">
        <v>4263</v>
      </c>
      <c r="L1584" s="11">
        <v>2</v>
      </c>
    </row>
    <row r="1585" spans="1:12">
      <c r="A1585" s="11" t="s">
        <v>2896</v>
      </c>
      <c r="D1585" s="11" t="s">
        <v>239</v>
      </c>
      <c r="E1585" s="19" t="s">
        <v>3125</v>
      </c>
      <c r="F1585" s="10">
        <v>42036</v>
      </c>
      <c r="G1585" s="10">
        <v>44593</v>
      </c>
      <c r="H1585" s="11">
        <v>8</v>
      </c>
      <c r="I1585" s="20" t="s">
        <v>238</v>
      </c>
      <c r="J1585" s="11" t="s">
        <v>240</v>
      </c>
      <c r="K1585" s="11" t="s">
        <v>4263</v>
      </c>
      <c r="L1585" s="11">
        <v>2</v>
      </c>
    </row>
    <row r="1586" spans="1:12">
      <c r="A1586" s="11" t="s">
        <v>2897</v>
      </c>
      <c r="D1586" s="11" t="s">
        <v>239</v>
      </c>
      <c r="E1586" s="19" t="s">
        <v>3126</v>
      </c>
      <c r="F1586" s="10">
        <v>42036</v>
      </c>
      <c r="G1586" s="10">
        <v>44593</v>
      </c>
      <c r="H1586" s="11">
        <v>8</v>
      </c>
      <c r="I1586" s="20" t="s">
        <v>238</v>
      </c>
      <c r="J1586" s="11" t="s">
        <v>240</v>
      </c>
      <c r="K1586" s="11" t="s">
        <v>4263</v>
      </c>
      <c r="L1586" s="11">
        <v>2</v>
      </c>
    </row>
    <row r="1587" spans="1:12">
      <c r="A1587" s="11" t="s">
        <v>2898</v>
      </c>
      <c r="D1587" s="11" t="s">
        <v>239</v>
      </c>
      <c r="E1587" s="19" t="s">
        <v>3127</v>
      </c>
      <c r="F1587" s="10">
        <v>42036</v>
      </c>
      <c r="G1587" s="10">
        <v>44593</v>
      </c>
      <c r="H1587" s="11">
        <v>8</v>
      </c>
      <c r="I1587" s="20" t="s">
        <v>238</v>
      </c>
      <c r="J1587" s="11" t="s">
        <v>240</v>
      </c>
      <c r="K1587" s="11" t="s">
        <v>4263</v>
      </c>
      <c r="L1587" s="11">
        <v>2</v>
      </c>
    </row>
    <row r="1588" spans="1:12">
      <c r="A1588" s="11" t="s">
        <v>2899</v>
      </c>
      <c r="D1588" s="11" t="s">
        <v>239</v>
      </c>
      <c r="E1588" s="19" t="s">
        <v>3128</v>
      </c>
      <c r="F1588" s="10">
        <v>42036</v>
      </c>
      <c r="G1588" s="10">
        <v>44593</v>
      </c>
      <c r="H1588" s="11">
        <v>8</v>
      </c>
      <c r="I1588" s="20" t="s">
        <v>238</v>
      </c>
      <c r="J1588" s="11" t="s">
        <v>240</v>
      </c>
      <c r="K1588" s="11" t="s">
        <v>4263</v>
      </c>
      <c r="L1588" s="11">
        <v>2</v>
      </c>
    </row>
    <row r="1589" spans="1:12">
      <c r="A1589" s="11" t="s">
        <v>2900</v>
      </c>
      <c r="D1589" s="11" t="s">
        <v>239</v>
      </c>
      <c r="E1589" s="19" t="s">
        <v>3129</v>
      </c>
      <c r="F1589" s="10">
        <v>42036</v>
      </c>
      <c r="G1589" s="10">
        <v>44593</v>
      </c>
      <c r="H1589" s="11">
        <v>8</v>
      </c>
      <c r="I1589" s="20" t="s">
        <v>238</v>
      </c>
      <c r="J1589" s="11" t="s">
        <v>240</v>
      </c>
      <c r="K1589" s="11" t="s">
        <v>4263</v>
      </c>
      <c r="L1589" s="11">
        <v>2</v>
      </c>
    </row>
    <row r="1590" spans="1:12">
      <c r="A1590" s="11" t="s">
        <v>2901</v>
      </c>
      <c r="D1590" s="11" t="s">
        <v>239</v>
      </c>
      <c r="E1590" s="19" t="s">
        <v>3130</v>
      </c>
      <c r="F1590" s="10">
        <v>42036</v>
      </c>
      <c r="G1590" s="10">
        <v>44593</v>
      </c>
      <c r="H1590" s="11">
        <v>8</v>
      </c>
      <c r="I1590" s="20" t="s">
        <v>238</v>
      </c>
      <c r="J1590" s="11" t="s">
        <v>240</v>
      </c>
      <c r="K1590" s="11" t="s">
        <v>4263</v>
      </c>
      <c r="L1590" s="11">
        <v>2</v>
      </c>
    </row>
    <row r="1591" spans="1:12">
      <c r="A1591" s="11" t="s">
        <v>2902</v>
      </c>
      <c r="D1591" s="11" t="s">
        <v>239</v>
      </c>
      <c r="E1591" s="19" t="s">
        <v>3131</v>
      </c>
      <c r="F1591" s="10">
        <v>42036</v>
      </c>
      <c r="G1591" s="10">
        <v>44593</v>
      </c>
      <c r="H1591" s="11">
        <v>8</v>
      </c>
      <c r="I1591" s="20" t="s">
        <v>238</v>
      </c>
      <c r="J1591" s="11" t="s">
        <v>240</v>
      </c>
      <c r="K1591" s="11" t="s">
        <v>4263</v>
      </c>
      <c r="L1591" s="11">
        <v>2</v>
      </c>
    </row>
    <row r="1592" spans="1:12">
      <c r="A1592" s="11" t="s">
        <v>2903</v>
      </c>
      <c r="D1592" s="11" t="s">
        <v>239</v>
      </c>
      <c r="E1592" s="19" t="s">
        <v>3132</v>
      </c>
      <c r="F1592" s="10">
        <v>42036</v>
      </c>
      <c r="G1592" s="10">
        <v>44593</v>
      </c>
      <c r="H1592" s="11">
        <v>8</v>
      </c>
      <c r="I1592" s="20" t="s">
        <v>238</v>
      </c>
      <c r="J1592" s="11" t="s">
        <v>240</v>
      </c>
      <c r="K1592" s="11" t="s">
        <v>4263</v>
      </c>
      <c r="L1592" s="11">
        <v>2</v>
      </c>
    </row>
    <row r="1593" spans="1:12">
      <c r="A1593" s="11" t="s">
        <v>2904</v>
      </c>
      <c r="D1593" s="11" t="s">
        <v>239</v>
      </c>
      <c r="E1593" s="19" t="s">
        <v>3133</v>
      </c>
      <c r="F1593" s="10">
        <v>42036</v>
      </c>
      <c r="G1593" s="10">
        <v>44593</v>
      </c>
      <c r="H1593" s="11">
        <v>8</v>
      </c>
      <c r="I1593" s="20" t="s">
        <v>238</v>
      </c>
      <c r="J1593" s="11" t="s">
        <v>240</v>
      </c>
      <c r="K1593" s="11" t="s">
        <v>4263</v>
      </c>
      <c r="L1593" s="11">
        <v>2</v>
      </c>
    </row>
    <row r="1594" spans="1:12">
      <c r="A1594" s="11" t="s">
        <v>2905</v>
      </c>
      <c r="D1594" s="11" t="s">
        <v>239</v>
      </c>
      <c r="E1594" s="19" t="s">
        <v>3134</v>
      </c>
      <c r="F1594" s="10">
        <v>42036</v>
      </c>
      <c r="G1594" s="10">
        <v>44593</v>
      </c>
      <c r="H1594" s="11">
        <v>8</v>
      </c>
      <c r="I1594" s="20" t="s">
        <v>238</v>
      </c>
      <c r="J1594" s="11" t="s">
        <v>240</v>
      </c>
      <c r="K1594" s="11" t="s">
        <v>4263</v>
      </c>
      <c r="L1594" s="11">
        <v>2</v>
      </c>
    </row>
    <row r="1595" spans="1:12">
      <c r="A1595" s="11" t="s">
        <v>2906</v>
      </c>
      <c r="D1595" s="11" t="s">
        <v>239</v>
      </c>
      <c r="E1595" s="19" t="s">
        <v>3135</v>
      </c>
      <c r="F1595" s="10">
        <v>42036</v>
      </c>
      <c r="G1595" s="10">
        <v>44593</v>
      </c>
      <c r="H1595" s="11">
        <v>8</v>
      </c>
      <c r="I1595" s="20" t="s">
        <v>238</v>
      </c>
      <c r="J1595" s="11" t="s">
        <v>240</v>
      </c>
      <c r="K1595" s="11" t="s">
        <v>4263</v>
      </c>
      <c r="L1595" s="11">
        <v>2</v>
      </c>
    </row>
    <row r="1596" spans="1:12">
      <c r="A1596" s="11" t="s">
        <v>2907</v>
      </c>
      <c r="D1596" s="11" t="s">
        <v>239</v>
      </c>
      <c r="E1596" s="19" t="s">
        <v>3136</v>
      </c>
      <c r="F1596" s="10">
        <v>42036</v>
      </c>
      <c r="G1596" s="10">
        <v>44593</v>
      </c>
      <c r="H1596" s="11">
        <v>8</v>
      </c>
      <c r="I1596" s="20" t="s">
        <v>238</v>
      </c>
      <c r="J1596" s="11" t="s">
        <v>240</v>
      </c>
      <c r="K1596" s="11" t="s">
        <v>4263</v>
      </c>
      <c r="L1596" s="11">
        <v>2</v>
      </c>
    </row>
    <row r="1597" spans="1:12">
      <c r="A1597" s="11" t="s">
        <v>2908</v>
      </c>
      <c r="D1597" s="11" t="s">
        <v>239</v>
      </c>
      <c r="E1597" s="19" t="s">
        <v>3137</v>
      </c>
      <c r="F1597" s="10">
        <v>42036</v>
      </c>
      <c r="G1597" s="10">
        <v>44593</v>
      </c>
      <c r="H1597" s="11">
        <v>8</v>
      </c>
      <c r="I1597" s="20" t="s">
        <v>238</v>
      </c>
      <c r="J1597" s="11" t="s">
        <v>240</v>
      </c>
      <c r="K1597" s="11" t="s">
        <v>4263</v>
      </c>
      <c r="L1597" s="11">
        <v>2</v>
      </c>
    </row>
    <row r="1598" spans="1:12">
      <c r="A1598" s="11" t="s">
        <v>2909</v>
      </c>
      <c r="D1598" s="11" t="s">
        <v>239</v>
      </c>
      <c r="E1598" s="19" t="s">
        <v>3138</v>
      </c>
      <c r="F1598" s="10">
        <v>42036</v>
      </c>
      <c r="G1598" s="10">
        <v>44593</v>
      </c>
      <c r="H1598" s="11">
        <v>8</v>
      </c>
      <c r="I1598" s="20" t="s">
        <v>238</v>
      </c>
      <c r="J1598" s="11" t="s">
        <v>240</v>
      </c>
      <c r="K1598" s="11" t="s">
        <v>4263</v>
      </c>
      <c r="L1598" s="11">
        <v>2</v>
      </c>
    </row>
    <row r="1599" spans="1:12">
      <c r="A1599" s="11" t="s">
        <v>2910</v>
      </c>
      <c r="D1599" s="11" t="s">
        <v>239</v>
      </c>
      <c r="E1599" s="19" t="s">
        <v>3139</v>
      </c>
      <c r="F1599" s="10">
        <v>42036</v>
      </c>
      <c r="G1599" s="10">
        <v>44593</v>
      </c>
      <c r="H1599" s="11">
        <v>8</v>
      </c>
      <c r="I1599" s="20" t="s">
        <v>238</v>
      </c>
      <c r="J1599" s="11" t="s">
        <v>240</v>
      </c>
      <c r="K1599" s="11" t="s">
        <v>4263</v>
      </c>
      <c r="L1599" s="11">
        <v>2</v>
      </c>
    </row>
    <row r="1600" spans="1:12">
      <c r="A1600" s="11" t="s">
        <v>2911</v>
      </c>
      <c r="D1600" s="11" t="s">
        <v>239</v>
      </c>
      <c r="E1600" s="19" t="s">
        <v>3140</v>
      </c>
      <c r="F1600" s="10">
        <v>42036</v>
      </c>
      <c r="G1600" s="10">
        <v>44593</v>
      </c>
      <c r="H1600" s="11">
        <v>8</v>
      </c>
      <c r="I1600" s="20" t="s">
        <v>238</v>
      </c>
      <c r="J1600" s="11" t="s">
        <v>240</v>
      </c>
      <c r="K1600" s="11" t="s">
        <v>4263</v>
      </c>
      <c r="L1600" s="11">
        <v>2</v>
      </c>
    </row>
    <row r="1601" spans="1:12">
      <c r="A1601" s="11" t="s">
        <v>2912</v>
      </c>
      <c r="D1601" s="11" t="s">
        <v>239</v>
      </c>
      <c r="E1601" s="19" t="s">
        <v>3141</v>
      </c>
      <c r="F1601" s="10">
        <v>42036</v>
      </c>
      <c r="G1601" s="10">
        <v>44593</v>
      </c>
      <c r="H1601" s="11">
        <v>8</v>
      </c>
      <c r="I1601" s="20" t="s">
        <v>238</v>
      </c>
      <c r="J1601" s="11" t="s">
        <v>240</v>
      </c>
      <c r="K1601" s="11" t="s">
        <v>4263</v>
      </c>
      <c r="L1601" s="11">
        <v>2</v>
      </c>
    </row>
    <row r="1602" spans="1:12">
      <c r="A1602" s="11" t="s">
        <v>2913</v>
      </c>
      <c r="D1602" s="11" t="s">
        <v>239</v>
      </c>
      <c r="E1602" s="19" t="s">
        <v>3142</v>
      </c>
      <c r="F1602" s="10">
        <v>42036</v>
      </c>
      <c r="G1602" s="10">
        <v>44593</v>
      </c>
      <c r="H1602" s="11">
        <v>8</v>
      </c>
      <c r="I1602" s="20" t="s">
        <v>238</v>
      </c>
      <c r="J1602" s="11" t="s">
        <v>240</v>
      </c>
      <c r="K1602" s="11" t="s">
        <v>4263</v>
      </c>
      <c r="L1602" s="11">
        <v>2</v>
      </c>
    </row>
    <row r="1603" spans="1:12">
      <c r="A1603" s="11" t="s">
        <v>2914</v>
      </c>
      <c r="D1603" s="11" t="s">
        <v>239</v>
      </c>
      <c r="E1603" s="19" t="s">
        <v>3143</v>
      </c>
      <c r="F1603" s="10">
        <v>42036</v>
      </c>
      <c r="G1603" s="10">
        <v>44593</v>
      </c>
      <c r="H1603" s="11">
        <v>8</v>
      </c>
      <c r="I1603" s="20" t="s">
        <v>238</v>
      </c>
      <c r="J1603" s="11" t="s">
        <v>240</v>
      </c>
      <c r="K1603" s="11" t="s">
        <v>4263</v>
      </c>
      <c r="L1603" s="11">
        <v>2</v>
      </c>
    </row>
    <row r="1604" spans="1:12">
      <c r="A1604" s="11" t="s">
        <v>2915</v>
      </c>
      <c r="D1604" s="11" t="s">
        <v>239</v>
      </c>
      <c r="E1604" s="19" t="s">
        <v>3144</v>
      </c>
      <c r="F1604" s="10">
        <v>42036</v>
      </c>
      <c r="G1604" s="10">
        <v>44593</v>
      </c>
      <c r="H1604" s="11">
        <v>8</v>
      </c>
      <c r="I1604" s="20" t="s">
        <v>238</v>
      </c>
      <c r="J1604" s="11" t="s">
        <v>240</v>
      </c>
      <c r="K1604" s="11" t="s">
        <v>4263</v>
      </c>
      <c r="L1604" s="11">
        <v>2</v>
      </c>
    </row>
    <row r="1605" spans="1:12">
      <c r="A1605" s="11" t="s">
        <v>2916</v>
      </c>
      <c r="D1605" s="11" t="s">
        <v>239</v>
      </c>
      <c r="E1605" s="19" t="s">
        <v>3145</v>
      </c>
      <c r="F1605" s="10">
        <v>42036</v>
      </c>
      <c r="G1605" s="10">
        <v>44593</v>
      </c>
      <c r="H1605" s="11">
        <v>8</v>
      </c>
      <c r="I1605" s="20" t="s">
        <v>238</v>
      </c>
      <c r="J1605" s="11" t="s">
        <v>240</v>
      </c>
      <c r="K1605" s="11" t="s">
        <v>4263</v>
      </c>
      <c r="L1605" s="11">
        <v>2</v>
      </c>
    </row>
    <row r="1606" spans="1:12">
      <c r="A1606" s="11" t="s">
        <v>2917</v>
      </c>
      <c r="D1606" s="11" t="s">
        <v>239</v>
      </c>
      <c r="E1606" s="19" t="s">
        <v>3146</v>
      </c>
      <c r="F1606" s="10">
        <v>42036</v>
      </c>
      <c r="G1606" s="10">
        <v>44593</v>
      </c>
      <c r="H1606" s="11">
        <v>8</v>
      </c>
      <c r="I1606" s="20" t="s">
        <v>238</v>
      </c>
      <c r="J1606" s="11" t="s">
        <v>240</v>
      </c>
      <c r="K1606" s="11" t="s">
        <v>4263</v>
      </c>
      <c r="L1606" s="11">
        <v>2</v>
      </c>
    </row>
    <row r="1607" spans="1:12">
      <c r="A1607" s="11" t="s">
        <v>2918</v>
      </c>
      <c r="D1607" s="11" t="s">
        <v>239</v>
      </c>
      <c r="E1607" s="19" t="s">
        <v>3147</v>
      </c>
      <c r="F1607" s="10">
        <v>42036</v>
      </c>
      <c r="G1607" s="10">
        <v>44593</v>
      </c>
      <c r="H1607" s="11">
        <v>8</v>
      </c>
      <c r="I1607" s="20" t="s">
        <v>238</v>
      </c>
      <c r="J1607" s="11" t="s">
        <v>240</v>
      </c>
      <c r="K1607" s="11" t="s">
        <v>4263</v>
      </c>
      <c r="L1607" s="11">
        <v>2</v>
      </c>
    </row>
    <row r="1608" spans="1:12">
      <c r="A1608" s="11" t="s">
        <v>2859</v>
      </c>
      <c r="D1608" s="11" t="s">
        <v>239</v>
      </c>
      <c r="E1608" s="19" t="s">
        <v>3148</v>
      </c>
      <c r="F1608" s="10">
        <v>42036</v>
      </c>
      <c r="G1608" s="10">
        <v>44593</v>
      </c>
      <c r="H1608" s="11">
        <v>8</v>
      </c>
      <c r="I1608" s="20" t="s">
        <v>238</v>
      </c>
      <c r="J1608" s="11" t="s">
        <v>240</v>
      </c>
      <c r="K1608" s="11" t="s">
        <v>4263</v>
      </c>
      <c r="L1608" s="11">
        <v>2</v>
      </c>
    </row>
    <row r="1609" spans="1:12">
      <c r="A1609" s="11" t="s">
        <v>2860</v>
      </c>
      <c r="D1609" s="11" t="s">
        <v>239</v>
      </c>
      <c r="E1609" s="19" t="s">
        <v>3149</v>
      </c>
      <c r="F1609" s="10">
        <v>42036</v>
      </c>
      <c r="G1609" s="10">
        <v>44593</v>
      </c>
      <c r="H1609" s="11">
        <v>8</v>
      </c>
      <c r="I1609" s="20" t="s">
        <v>238</v>
      </c>
      <c r="J1609" s="11" t="s">
        <v>240</v>
      </c>
      <c r="K1609" s="11" t="s">
        <v>4263</v>
      </c>
      <c r="L1609" s="11">
        <v>2</v>
      </c>
    </row>
    <row r="1610" spans="1:12">
      <c r="A1610" s="11" t="s">
        <v>2861</v>
      </c>
      <c r="D1610" s="11" t="s">
        <v>239</v>
      </c>
      <c r="E1610" s="19" t="s">
        <v>3150</v>
      </c>
      <c r="F1610" s="10">
        <v>42036</v>
      </c>
      <c r="G1610" s="10">
        <v>44593</v>
      </c>
      <c r="H1610" s="11">
        <v>8</v>
      </c>
      <c r="I1610" s="20" t="s">
        <v>238</v>
      </c>
      <c r="J1610" s="11" t="s">
        <v>240</v>
      </c>
      <c r="K1610" s="11" t="s">
        <v>4263</v>
      </c>
      <c r="L1610" s="11">
        <v>2</v>
      </c>
    </row>
    <row r="1611" spans="1:12">
      <c r="A1611" s="11" t="s">
        <v>2862</v>
      </c>
      <c r="D1611" s="11" t="s">
        <v>239</v>
      </c>
      <c r="E1611" s="19" t="s">
        <v>3151</v>
      </c>
      <c r="F1611" s="10">
        <v>42036</v>
      </c>
      <c r="G1611" s="10">
        <v>44593</v>
      </c>
      <c r="H1611" s="11">
        <v>8</v>
      </c>
      <c r="I1611" s="20" t="s">
        <v>238</v>
      </c>
      <c r="J1611" s="11" t="s">
        <v>240</v>
      </c>
      <c r="K1611" s="11" t="s">
        <v>4263</v>
      </c>
      <c r="L1611" s="11">
        <v>2</v>
      </c>
    </row>
    <row r="1612" spans="1:12">
      <c r="A1612" s="11" t="s">
        <v>2863</v>
      </c>
      <c r="D1612" s="11" t="s">
        <v>239</v>
      </c>
      <c r="E1612" s="19" t="s">
        <v>3152</v>
      </c>
      <c r="F1612" s="10">
        <v>42036</v>
      </c>
      <c r="G1612" s="10">
        <v>44593</v>
      </c>
      <c r="H1612" s="11">
        <v>8</v>
      </c>
      <c r="I1612" s="20" t="s">
        <v>238</v>
      </c>
      <c r="J1612" s="11" t="s">
        <v>240</v>
      </c>
      <c r="K1612" s="11" t="s">
        <v>4263</v>
      </c>
      <c r="L1612" s="11">
        <v>2</v>
      </c>
    </row>
    <row r="1613" spans="1:12">
      <c r="A1613" s="11" t="s">
        <v>2864</v>
      </c>
      <c r="D1613" s="11" t="s">
        <v>239</v>
      </c>
      <c r="E1613" s="19" t="s">
        <v>3153</v>
      </c>
      <c r="F1613" s="10">
        <v>42036</v>
      </c>
      <c r="G1613" s="10">
        <v>44593</v>
      </c>
      <c r="H1613" s="11">
        <v>8</v>
      </c>
      <c r="I1613" s="20" t="s">
        <v>238</v>
      </c>
      <c r="J1613" s="11" t="s">
        <v>240</v>
      </c>
      <c r="K1613" s="11" t="s">
        <v>4263</v>
      </c>
      <c r="L1613" s="11">
        <v>2</v>
      </c>
    </row>
    <row r="1614" spans="1:12">
      <c r="A1614" s="11" t="s">
        <v>2865</v>
      </c>
      <c r="D1614" s="11" t="s">
        <v>239</v>
      </c>
      <c r="E1614" s="19" t="s">
        <v>3154</v>
      </c>
      <c r="F1614" s="10">
        <v>42036</v>
      </c>
      <c r="G1614" s="10">
        <v>44593</v>
      </c>
      <c r="H1614" s="11">
        <v>8</v>
      </c>
      <c r="I1614" s="20" t="s">
        <v>238</v>
      </c>
      <c r="J1614" s="11" t="s">
        <v>240</v>
      </c>
      <c r="K1614" s="11" t="s">
        <v>4263</v>
      </c>
      <c r="L1614" s="11">
        <v>2</v>
      </c>
    </row>
    <row r="1615" spans="1:12">
      <c r="A1615" s="11" t="s">
        <v>2866</v>
      </c>
      <c r="D1615" s="11" t="s">
        <v>239</v>
      </c>
      <c r="E1615" s="19" t="s">
        <v>3155</v>
      </c>
      <c r="F1615" s="10">
        <v>42036</v>
      </c>
      <c r="G1615" s="10">
        <v>44593</v>
      </c>
      <c r="H1615" s="11">
        <v>8</v>
      </c>
      <c r="I1615" s="20" t="s">
        <v>238</v>
      </c>
      <c r="J1615" s="11" t="s">
        <v>240</v>
      </c>
      <c r="K1615" s="11" t="s">
        <v>4263</v>
      </c>
      <c r="L1615" s="11">
        <v>2</v>
      </c>
    </row>
    <row r="1616" spans="1:12">
      <c r="A1616" s="11" t="s">
        <v>2867</v>
      </c>
      <c r="D1616" s="11" t="s">
        <v>239</v>
      </c>
      <c r="E1616" s="19" t="s">
        <v>3156</v>
      </c>
      <c r="F1616" s="10">
        <v>42036</v>
      </c>
      <c r="G1616" s="10">
        <v>44593</v>
      </c>
      <c r="H1616" s="11">
        <v>8</v>
      </c>
      <c r="I1616" s="20" t="s">
        <v>238</v>
      </c>
      <c r="J1616" s="11" t="s">
        <v>240</v>
      </c>
      <c r="K1616" s="11" t="s">
        <v>4263</v>
      </c>
      <c r="L1616" s="11">
        <v>2</v>
      </c>
    </row>
    <row r="1617" spans="1:12">
      <c r="A1617" s="11" t="s">
        <v>2919</v>
      </c>
      <c r="D1617" s="11" t="s">
        <v>239</v>
      </c>
      <c r="E1617" s="19" t="s">
        <v>3157</v>
      </c>
      <c r="F1617" s="10">
        <v>42036</v>
      </c>
      <c r="G1617" s="10">
        <v>44593</v>
      </c>
      <c r="H1617" s="11">
        <v>8</v>
      </c>
      <c r="I1617" s="20" t="s">
        <v>238</v>
      </c>
      <c r="J1617" s="11" t="s">
        <v>240</v>
      </c>
      <c r="K1617" s="11" t="s">
        <v>4263</v>
      </c>
      <c r="L1617" s="11">
        <v>2</v>
      </c>
    </row>
    <row r="1618" spans="1:12">
      <c r="A1618" s="11" t="s">
        <v>2920</v>
      </c>
      <c r="D1618" s="11" t="s">
        <v>239</v>
      </c>
      <c r="E1618" s="19" t="s">
        <v>3158</v>
      </c>
      <c r="F1618" s="10">
        <v>42036</v>
      </c>
      <c r="G1618" s="10">
        <v>44593</v>
      </c>
      <c r="H1618" s="11">
        <v>8</v>
      </c>
      <c r="I1618" s="20" t="s">
        <v>238</v>
      </c>
      <c r="J1618" s="11" t="s">
        <v>240</v>
      </c>
      <c r="K1618" s="11" t="s">
        <v>4263</v>
      </c>
      <c r="L1618" s="11">
        <v>2</v>
      </c>
    </row>
    <row r="1619" spans="1:12">
      <c r="A1619" s="11" t="s">
        <v>2921</v>
      </c>
      <c r="D1619" s="11" t="s">
        <v>239</v>
      </c>
      <c r="E1619" s="19" t="s">
        <v>3159</v>
      </c>
      <c r="F1619" s="10">
        <v>42036</v>
      </c>
      <c r="G1619" s="10">
        <v>44593</v>
      </c>
      <c r="H1619" s="11">
        <v>8</v>
      </c>
      <c r="I1619" s="20" t="s">
        <v>238</v>
      </c>
      <c r="J1619" s="11" t="s">
        <v>240</v>
      </c>
      <c r="K1619" s="11" t="s">
        <v>4263</v>
      </c>
      <c r="L1619" s="11">
        <v>2</v>
      </c>
    </row>
    <row r="1620" spans="1:12">
      <c r="A1620" s="11" t="s">
        <v>2871</v>
      </c>
      <c r="D1620" s="11" t="s">
        <v>239</v>
      </c>
      <c r="E1620" s="19" t="s">
        <v>3160</v>
      </c>
      <c r="F1620" s="10">
        <v>42036</v>
      </c>
      <c r="G1620" s="10">
        <v>44593</v>
      </c>
      <c r="H1620" s="11">
        <v>8</v>
      </c>
      <c r="I1620" s="20" t="s">
        <v>238</v>
      </c>
      <c r="J1620" s="11" t="s">
        <v>240</v>
      </c>
      <c r="K1620" s="11" t="s">
        <v>4263</v>
      </c>
      <c r="L1620" s="11">
        <v>2</v>
      </c>
    </row>
    <row r="1621" spans="1:12">
      <c r="A1621" s="11" t="s">
        <v>2872</v>
      </c>
      <c r="D1621" s="11" t="s">
        <v>239</v>
      </c>
      <c r="E1621" s="19" t="s">
        <v>3161</v>
      </c>
      <c r="F1621" s="10">
        <v>42036</v>
      </c>
      <c r="G1621" s="10">
        <v>44593</v>
      </c>
      <c r="H1621" s="11">
        <v>8</v>
      </c>
      <c r="I1621" s="20" t="s">
        <v>238</v>
      </c>
      <c r="J1621" s="11" t="s">
        <v>240</v>
      </c>
      <c r="K1621" s="11" t="s">
        <v>4263</v>
      </c>
      <c r="L1621" s="11">
        <v>2</v>
      </c>
    </row>
    <row r="1622" spans="1:12">
      <c r="A1622" s="11" t="s">
        <v>2873</v>
      </c>
      <c r="D1622" s="11" t="s">
        <v>239</v>
      </c>
      <c r="E1622" s="19" t="s">
        <v>3162</v>
      </c>
      <c r="F1622" s="10">
        <v>42036</v>
      </c>
      <c r="G1622" s="10">
        <v>44593</v>
      </c>
      <c r="H1622" s="11">
        <v>8</v>
      </c>
      <c r="I1622" s="20" t="s">
        <v>238</v>
      </c>
      <c r="J1622" s="11" t="s">
        <v>240</v>
      </c>
      <c r="K1622" s="11" t="s">
        <v>4263</v>
      </c>
      <c r="L1622" s="11">
        <v>2</v>
      </c>
    </row>
    <row r="1623" spans="1:12">
      <c r="A1623" s="11" t="s">
        <v>2874</v>
      </c>
      <c r="D1623" s="11" t="s">
        <v>239</v>
      </c>
      <c r="E1623" s="19" t="s">
        <v>3163</v>
      </c>
      <c r="F1623" s="10">
        <v>42036</v>
      </c>
      <c r="G1623" s="10">
        <v>44593</v>
      </c>
      <c r="H1623" s="11">
        <v>8</v>
      </c>
      <c r="I1623" s="20" t="s">
        <v>238</v>
      </c>
      <c r="J1623" s="11" t="s">
        <v>240</v>
      </c>
      <c r="K1623" s="11" t="s">
        <v>4263</v>
      </c>
      <c r="L1623" s="11">
        <v>2</v>
      </c>
    </row>
    <row r="1624" spans="1:12">
      <c r="A1624" s="11" t="s">
        <v>2875</v>
      </c>
      <c r="D1624" s="11" t="s">
        <v>239</v>
      </c>
      <c r="E1624" s="19" t="s">
        <v>3164</v>
      </c>
      <c r="F1624" s="10">
        <v>42036</v>
      </c>
      <c r="G1624" s="10">
        <v>44593</v>
      </c>
      <c r="H1624" s="11">
        <v>8</v>
      </c>
      <c r="I1624" s="20" t="s">
        <v>238</v>
      </c>
      <c r="J1624" s="11" t="s">
        <v>240</v>
      </c>
      <c r="K1624" s="11" t="s">
        <v>4263</v>
      </c>
      <c r="L1624" s="11">
        <v>2</v>
      </c>
    </row>
    <row r="1625" spans="1:12">
      <c r="A1625" s="11" t="s">
        <v>2876</v>
      </c>
      <c r="D1625" s="11" t="s">
        <v>239</v>
      </c>
      <c r="E1625" s="19" t="s">
        <v>3165</v>
      </c>
      <c r="F1625" s="10">
        <v>42036</v>
      </c>
      <c r="G1625" s="10">
        <v>44593</v>
      </c>
      <c r="H1625" s="11">
        <v>8</v>
      </c>
      <c r="I1625" s="20" t="s">
        <v>238</v>
      </c>
      <c r="J1625" s="11" t="s">
        <v>240</v>
      </c>
      <c r="K1625" s="11" t="s">
        <v>4263</v>
      </c>
      <c r="L1625" s="11">
        <v>2</v>
      </c>
    </row>
    <row r="1626" spans="1:12">
      <c r="A1626" s="11" t="s">
        <v>2877</v>
      </c>
      <c r="D1626" s="11" t="s">
        <v>239</v>
      </c>
      <c r="E1626" s="19" t="s">
        <v>3166</v>
      </c>
      <c r="F1626" s="10">
        <v>42036</v>
      </c>
      <c r="G1626" s="10">
        <v>44593</v>
      </c>
      <c r="H1626" s="11">
        <v>8</v>
      </c>
      <c r="I1626" s="20" t="s">
        <v>238</v>
      </c>
      <c r="J1626" s="11" t="s">
        <v>240</v>
      </c>
      <c r="K1626" s="11" t="s">
        <v>4263</v>
      </c>
      <c r="L1626" s="11">
        <v>2</v>
      </c>
    </row>
    <row r="1627" spans="1:12">
      <c r="A1627" s="11" t="s">
        <v>2878</v>
      </c>
      <c r="D1627" s="11" t="s">
        <v>239</v>
      </c>
      <c r="E1627" s="19" t="s">
        <v>3167</v>
      </c>
      <c r="F1627" s="10">
        <v>42036</v>
      </c>
      <c r="G1627" s="10">
        <v>44593</v>
      </c>
      <c r="H1627" s="11">
        <v>8</v>
      </c>
      <c r="I1627" s="20" t="s">
        <v>238</v>
      </c>
      <c r="J1627" s="11" t="s">
        <v>240</v>
      </c>
      <c r="K1627" s="11" t="s">
        <v>4263</v>
      </c>
      <c r="L1627" s="11">
        <v>2</v>
      </c>
    </row>
    <row r="1628" spans="1:12">
      <c r="A1628" s="11" t="s">
        <v>2879</v>
      </c>
      <c r="D1628" s="11" t="s">
        <v>239</v>
      </c>
      <c r="E1628" s="19" t="s">
        <v>3168</v>
      </c>
      <c r="F1628" s="10">
        <v>42036</v>
      </c>
      <c r="G1628" s="10">
        <v>44593</v>
      </c>
      <c r="H1628" s="11">
        <v>8</v>
      </c>
      <c r="I1628" s="20" t="s">
        <v>238</v>
      </c>
      <c r="J1628" s="11" t="s">
        <v>240</v>
      </c>
      <c r="K1628" s="11" t="s">
        <v>4263</v>
      </c>
      <c r="L1628" s="11">
        <v>2</v>
      </c>
    </row>
    <row r="1629" spans="1:12">
      <c r="A1629" s="11" t="s">
        <v>2880</v>
      </c>
      <c r="D1629" s="11" t="s">
        <v>239</v>
      </c>
      <c r="E1629" s="19" t="s">
        <v>3169</v>
      </c>
      <c r="F1629" s="10">
        <v>42036</v>
      </c>
      <c r="G1629" s="10">
        <v>44593</v>
      </c>
      <c r="H1629" s="11">
        <v>8</v>
      </c>
      <c r="I1629" s="20" t="s">
        <v>238</v>
      </c>
      <c r="J1629" s="11" t="s">
        <v>240</v>
      </c>
      <c r="K1629" s="11" t="s">
        <v>4263</v>
      </c>
      <c r="L1629" s="11">
        <v>2</v>
      </c>
    </row>
    <row r="1630" spans="1:12">
      <c r="A1630" s="11" t="s">
        <v>2881</v>
      </c>
      <c r="D1630" s="11" t="s">
        <v>239</v>
      </c>
      <c r="E1630" s="19" t="s">
        <v>3170</v>
      </c>
      <c r="F1630" s="10">
        <v>42036</v>
      </c>
      <c r="G1630" s="10">
        <v>44593</v>
      </c>
      <c r="H1630" s="11">
        <v>8</v>
      </c>
      <c r="I1630" s="20" t="s">
        <v>238</v>
      </c>
      <c r="J1630" s="11" t="s">
        <v>240</v>
      </c>
      <c r="K1630" s="11" t="s">
        <v>4263</v>
      </c>
      <c r="L1630" s="11">
        <v>2</v>
      </c>
    </row>
    <row r="1631" spans="1:12">
      <c r="A1631" s="11" t="s">
        <v>2882</v>
      </c>
      <c r="D1631" s="11" t="s">
        <v>239</v>
      </c>
      <c r="E1631" s="19" t="s">
        <v>3171</v>
      </c>
      <c r="F1631" s="10">
        <v>42036</v>
      </c>
      <c r="G1631" s="10">
        <v>44593</v>
      </c>
      <c r="H1631" s="11">
        <v>8</v>
      </c>
      <c r="I1631" s="20" t="s">
        <v>238</v>
      </c>
      <c r="J1631" s="11" t="s">
        <v>240</v>
      </c>
      <c r="K1631" s="11" t="s">
        <v>4263</v>
      </c>
      <c r="L1631" s="11">
        <v>2</v>
      </c>
    </row>
    <row r="1632" spans="1:12">
      <c r="A1632" s="11" t="s">
        <v>2922</v>
      </c>
      <c r="D1632" s="11" t="s">
        <v>239</v>
      </c>
      <c r="E1632" s="19" t="s">
        <v>3172</v>
      </c>
      <c r="F1632" s="10">
        <v>42036</v>
      </c>
      <c r="G1632" s="10">
        <v>44593</v>
      </c>
      <c r="H1632" s="11">
        <v>8</v>
      </c>
      <c r="I1632" s="20" t="s">
        <v>238</v>
      </c>
      <c r="J1632" s="11" t="s">
        <v>240</v>
      </c>
      <c r="K1632" s="11" t="s">
        <v>4263</v>
      </c>
      <c r="L1632" s="11">
        <v>2</v>
      </c>
    </row>
    <row r="1633" spans="1:12">
      <c r="A1633" s="11" t="s">
        <v>2923</v>
      </c>
      <c r="D1633" s="11" t="s">
        <v>239</v>
      </c>
      <c r="E1633" s="19" t="s">
        <v>3173</v>
      </c>
      <c r="F1633" s="10">
        <v>42036</v>
      </c>
      <c r="G1633" s="10">
        <v>44593</v>
      </c>
      <c r="H1633" s="11">
        <v>8</v>
      </c>
      <c r="I1633" s="20" t="s">
        <v>238</v>
      </c>
      <c r="J1633" s="11" t="s">
        <v>240</v>
      </c>
      <c r="K1633" s="11" t="s">
        <v>4263</v>
      </c>
      <c r="L1633" s="11">
        <v>2</v>
      </c>
    </row>
    <row r="1634" spans="1:12">
      <c r="A1634" s="11" t="s">
        <v>2924</v>
      </c>
      <c r="D1634" s="11" t="s">
        <v>239</v>
      </c>
      <c r="E1634" s="19" t="s">
        <v>3174</v>
      </c>
      <c r="F1634" s="10">
        <v>42036</v>
      </c>
      <c r="G1634" s="10">
        <v>44593</v>
      </c>
      <c r="H1634" s="11">
        <v>8</v>
      </c>
      <c r="I1634" s="20" t="s">
        <v>238</v>
      </c>
      <c r="J1634" s="11" t="s">
        <v>240</v>
      </c>
      <c r="K1634" s="11" t="s">
        <v>4263</v>
      </c>
      <c r="L1634" s="11">
        <v>2</v>
      </c>
    </row>
    <row r="1635" spans="1:12">
      <c r="A1635" s="11" t="s">
        <v>2925</v>
      </c>
      <c r="D1635" s="11" t="s">
        <v>239</v>
      </c>
      <c r="E1635" s="19" t="s">
        <v>3175</v>
      </c>
      <c r="F1635" s="10">
        <v>42036</v>
      </c>
      <c r="G1635" s="10">
        <v>44593</v>
      </c>
      <c r="H1635" s="11">
        <v>8</v>
      </c>
      <c r="I1635" s="20" t="s">
        <v>238</v>
      </c>
      <c r="J1635" s="11" t="s">
        <v>240</v>
      </c>
      <c r="K1635" s="11" t="s">
        <v>4263</v>
      </c>
      <c r="L1635" s="11">
        <v>2</v>
      </c>
    </row>
    <row r="1636" spans="1:12">
      <c r="A1636" s="11" t="s">
        <v>2926</v>
      </c>
      <c r="D1636" s="11" t="s">
        <v>239</v>
      </c>
      <c r="E1636" s="19" t="s">
        <v>3176</v>
      </c>
      <c r="F1636" s="10">
        <v>42036</v>
      </c>
      <c r="G1636" s="10">
        <v>44593</v>
      </c>
      <c r="H1636" s="11">
        <v>8</v>
      </c>
      <c r="I1636" s="20" t="s">
        <v>238</v>
      </c>
      <c r="J1636" s="11" t="s">
        <v>240</v>
      </c>
      <c r="K1636" s="11" t="s">
        <v>4263</v>
      </c>
      <c r="L1636" s="11">
        <v>2</v>
      </c>
    </row>
    <row r="1637" spans="1:12">
      <c r="A1637" s="11" t="s">
        <v>2927</v>
      </c>
      <c r="D1637" s="11" t="s">
        <v>239</v>
      </c>
      <c r="E1637" s="19" t="s">
        <v>3177</v>
      </c>
      <c r="F1637" s="10">
        <v>42036</v>
      </c>
      <c r="G1637" s="10">
        <v>44593</v>
      </c>
      <c r="H1637" s="11">
        <v>8</v>
      </c>
      <c r="I1637" s="20" t="s">
        <v>238</v>
      </c>
      <c r="J1637" s="11" t="s">
        <v>240</v>
      </c>
      <c r="K1637" s="11" t="s">
        <v>4263</v>
      </c>
      <c r="L1637" s="11">
        <v>2</v>
      </c>
    </row>
    <row r="1638" spans="1:12">
      <c r="A1638" s="11" t="s">
        <v>2928</v>
      </c>
      <c r="D1638" s="11" t="s">
        <v>239</v>
      </c>
      <c r="E1638" s="19" t="s">
        <v>3178</v>
      </c>
      <c r="F1638" s="10">
        <v>42036</v>
      </c>
      <c r="G1638" s="10">
        <v>44593</v>
      </c>
      <c r="H1638" s="11">
        <v>8</v>
      </c>
      <c r="I1638" s="20" t="s">
        <v>238</v>
      </c>
      <c r="J1638" s="11" t="s">
        <v>240</v>
      </c>
      <c r="K1638" s="11" t="s">
        <v>4263</v>
      </c>
      <c r="L1638" s="11">
        <v>2</v>
      </c>
    </row>
    <row r="1639" spans="1:12">
      <c r="A1639" s="11" t="s">
        <v>2929</v>
      </c>
      <c r="D1639" s="11" t="s">
        <v>239</v>
      </c>
      <c r="E1639" s="19" t="s">
        <v>3179</v>
      </c>
      <c r="F1639" s="10">
        <v>42036</v>
      </c>
      <c r="G1639" s="10">
        <v>44593</v>
      </c>
      <c r="H1639" s="11">
        <v>8</v>
      </c>
      <c r="I1639" s="20" t="s">
        <v>238</v>
      </c>
      <c r="J1639" s="11" t="s">
        <v>240</v>
      </c>
      <c r="K1639" s="11" t="s">
        <v>4263</v>
      </c>
      <c r="L1639" s="11">
        <v>2</v>
      </c>
    </row>
    <row r="1640" spans="1:12">
      <c r="A1640" s="11" t="s">
        <v>2930</v>
      </c>
      <c r="D1640" s="11" t="s">
        <v>239</v>
      </c>
      <c r="E1640" s="19" t="s">
        <v>3180</v>
      </c>
      <c r="F1640" s="10">
        <v>42036</v>
      </c>
      <c r="G1640" s="10">
        <v>44593</v>
      </c>
      <c r="H1640" s="11">
        <v>8</v>
      </c>
      <c r="I1640" s="20" t="s">
        <v>238</v>
      </c>
      <c r="J1640" s="11" t="s">
        <v>240</v>
      </c>
      <c r="K1640" s="11" t="s">
        <v>4263</v>
      </c>
      <c r="L1640" s="11">
        <v>2</v>
      </c>
    </row>
    <row r="1641" spans="1:12">
      <c r="A1641" s="11" t="s">
        <v>2931</v>
      </c>
      <c r="D1641" s="11" t="s">
        <v>239</v>
      </c>
      <c r="E1641" s="19" t="s">
        <v>3181</v>
      </c>
      <c r="F1641" s="10">
        <v>42036</v>
      </c>
      <c r="G1641" s="10">
        <v>44593</v>
      </c>
      <c r="H1641" s="11">
        <v>8</v>
      </c>
      <c r="I1641" s="20" t="s">
        <v>238</v>
      </c>
      <c r="J1641" s="11" t="s">
        <v>240</v>
      </c>
      <c r="K1641" s="11" t="s">
        <v>4263</v>
      </c>
      <c r="L1641" s="11">
        <v>2</v>
      </c>
    </row>
    <row r="1642" spans="1:12">
      <c r="A1642" s="11" t="s">
        <v>2932</v>
      </c>
      <c r="D1642" s="11" t="s">
        <v>239</v>
      </c>
      <c r="E1642" s="19" t="s">
        <v>3182</v>
      </c>
      <c r="F1642" s="10">
        <v>42036</v>
      </c>
      <c r="G1642" s="10">
        <v>44593</v>
      </c>
      <c r="H1642" s="11">
        <v>8</v>
      </c>
      <c r="I1642" s="20" t="s">
        <v>238</v>
      </c>
      <c r="J1642" s="11" t="s">
        <v>240</v>
      </c>
      <c r="K1642" s="11" t="s">
        <v>4263</v>
      </c>
      <c r="L1642" s="11">
        <v>2</v>
      </c>
    </row>
    <row r="1643" spans="1:12">
      <c r="A1643" s="11" t="s">
        <v>2933</v>
      </c>
      <c r="D1643" s="11" t="s">
        <v>239</v>
      </c>
      <c r="E1643" s="19" t="s">
        <v>3183</v>
      </c>
      <c r="F1643" s="10">
        <v>42036</v>
      </c>
      <c r="G1643" s="10">
        <v>44593</v>
      </c>
      <c r="H1643" s="11">
        <v>8</v>
      </c>
      <c r="I1643" s="20" t="s">
        <v>238</v>
      </c>
      <c r="J1643" s="11" t="s">
        <v>240</v>
      </c>
      <c r="K1643" s="11" t="s">
        <v>4263</v>
      </c>
      <c r="L1643" s="11">
        <v>2</v>
      </c>
    </row>
    <row r="1644" spans="1:12">
      <c r="A1644" s="11" t="s">
        <v>2934</v>
      </c>
      <c r="D1644" s="11" t="s">
        <v>239</v>
      </c>
      <c r="E1644" s="19" t="s">
        <v>3184</v>
      </c>
      <c r="F1644" s="10">
        <v>42036</v>
      </c>
      <c r="G1644" s="10">
        <v>44593</v>
      </c>
      <c r="H1644" s="11">
        <v>8</v>
      </c>
      <c r="I1644" s="20" t="s">
        <v>238</v>
      </c>
      <c r="J1644" s="11" t="s">
        <v>240</v>
      </c>
      <c r="K1644" s="11" t="s">
        <v>4263</v>
      </c>
      <c r="L1644" s="11">
        <v>2</v>
      </c>
    </row>
    <row r="1645" spans="1:12">
      <c r="A1645" s="11" t="s">
        <v>2935</v>
      </c>
      <c r="D1645" s="11" t="s">
        <v>239</v>
      </c>
      <c r="E1645" s="19" t="s">
        <v>3185</v>
      </c>
      <c r="F1645" s="10">
        <v>42036</v>
      </c>
      <c r="G1645" s="10">
        <v>44593</v>
      </c>
      <c r="H1645" s="11">
        <v>8</v>
      </c>
      <c r="I1645" s="20" t="s">
        <v>238</v>
      </c>
      <c r="J1645" s="11" t="s">
        <v>240</v>
      </c>
      <c r="K1645" s="11" t="s">
        <v>4263</v>
      </c>
      <c r="L1645" s="11">
        <v>2</v>
      </c>
    </row>
    <row r="1646" spans="1:12">
      <c r="A1646" s="11" t="s">
        <v>2936</v>
      </c>
      <c r="D1646" s="11" t="s">
        <v>239</v>
      </c>
      <c r="E1646" s="19" t="s">
        <v>3186</v>
      </c>
      <c r="F1646" s="10">
        <v>42036</v>
      </c>
      <c r="G1646" s="10">
        <v>44593</v>
      </c>
      <c r="H1646" s="11">
        <v>8</v>
      </c>
      <c r="I1646" s="20" t="s">
        <v>238</v>
      </c>
      <c r="J1646" s="11" t="s">
        <v>240</v>
      </c>
      <c r="K1646" s="11" t="s">
        <v>4263</v>
      </c>
      <c r="L1646" s="11">
        <v>2</v>
      </c>
    </row>
    <row r="1647" spans="1:12">
      <c r="A1647" s="11" t="s">
        <v>2937</v>
      </c>
      <c r="D1647" s="11" t="s">
        <v>239</v>
      </c>
      <c r="E1647" s="19" t="s">
        <v>3187</v>
      </c>
      <c r="F1647" s="10">
        <v>42036</v>
      </c>
      <c r="G1647" s="10">
        <v>44593</v>
      </c>
      <c r="H1647" s="11">
        <v>8</v>
      </c>
      <c r="I1647" s="20" t="s">
        <v>238</v>
      </c>
      <c r="J1647" s="11" t="s">
        <v>240</v>
      </c>
      <c r="K1647" s="11" t="s">
        <v>4263</v>
      </c>
      <c r="L1647" s="11">
        <v>2</v>
      </c>
    </row>
    <row r="1648" spans="1:12">
      <c r="A1648" s="11" t="s">
        <v>2938</v>
      </c>
      <c r="D1648" s="11" t="s">
        <v>239</v>
      </c>
      <c r="E1648" s="19" t="s">
        <v>3188</v>
      </c>
      <c r="F1648" s="10">
        <v>42036</v>
      </c>
      <c r="G1648" s="10">
        <v>44593</v>
      </c>
      <c r="H1648" s="11">
        <v>8</v>
      </c>
      <c r="I1648" s="20" t="s">
        <v>238</v>
      </c>
      <c r="J1648" s="11" t="s">
        <v>240</v>
      </c>
      <c r="K1648" s="11" t="s">
        <v>4263</v>
      </c>
      <c r="L1648" s="11">
        <v>2</v>
      </c>
    </row>
    <row r="1649" spans="1:12">
      <c r="A1649" s="11" t="s">
        <v>2939</v>
      </c>
      <c r="D1649" s="11" t="s">
        <v>239</v>
      </c>
      <c r="E1649" s="19" t="s">
        <v>3189</v>
      </c>
      <c r="F1649" s="10">
        <v>42036</v>
      </c>
      <c r="G1649" s="10">
        <v>44593</v>
      </c>
      <c r="H1649" s="11">
        <v>8</v>
      </c>
      <c r="I1649" s="20" t="s">
        <v>238</v>
      </c>
      <c r="J1649" s="11" t="s">
        <v>240</v>
      </c>
      <c r="K1649" s="11" t="s">
        <v>4263</v>
      </c>
      <c r="L1649" s="11">
        <v>2</v>
      </c>
    </row>
    <row r="1650" spans="1:12">
      <c r="A1650" s="11" t="s">
        <v>2940</v>
      </c>
      <c r="D1650" s="11" t="s">
        <v>239</v>
      </c>
      <c r="E1650" s="19" t="s">
        <v>3190</v>
      </c>
      <c r="F1650" s="10">
        <v>42036</v>
      </c>
      <c r="G1650" s="10">
        <v>44593</v>
      </c>
      <c r="H1650" s="11">
        <v>8</v>
      </c>
      <c r="I1650" s="20" t="s">
        <v>238</v>
      </c>
      <c r="J1650" s="11" t="s">
        <v>240</v>
      </c>
      <c r="K1650" s="11" t="s">
        <v>4263</v>
      </c>
      <c r="L1650" s="11">
        <v>2</v>
      </c>
    </row>
    <row r="1651" spans="1:12">
      <c r="A1651" s="11" t="s">
        <v>2941</v>
      </c>
      <c r="D1651" s="11" t="s">
        <v>239</v>
      </c>
      <c r="E1651" s="19" t="s">
        <v>3191</v>
      </c>
      <c r="F1651" s="10">
        <v>42036</v>
      </c>
      <c r="G1651" s="10">
        <v>44593</v>
      </c>
      <c r="H1651" s="11">
        <v>8</v>
      </c>
      <c r="I1651" s="20" t="s">
        <v>238</v>
      </c>
      <c r="J1651" s="11" t="s">
        <v>240</v>
      </c>
      <c r="K1651" s="11" t="s">
        <v>4263</v>
      </c>
      <c r="L1651" s="11">
        <v>2</v>
      </c>
    </row>
    <row r="1652" spans="1:12">
      <c r="A1652" s="11" t="s">
        <v>2942</v>
      </c>
      <c r="D1652" s="11" t="s">
        <v>239</v>
      </c>
      <c r="E1652" s="19" t="s">
        <v>3192</v>
      </c>
      <c r="F1652" s="10">
        <v>42036</v>
      </c>
      <c r="G1652" s="10">
        <v>44593</v>
      </c>
      <c r="H1652" s="11">
        <v>8</v>
      </c>
      <c r="I1652" s="20" t="s">
        <v>238</v>
      </c>
      <c r="J1652" s="11" t="s">
        <v>240</v>
      </c>
      <c r="K1652" s="11" t="s">
        <v>4263</v>
      </c>
      <c r="L1652" s="11">
        <v>2</v>
      </c>
    </row>
    <row r="1653" spans="1:12">
      <c r="A1653" s="11" t="s">
        <v>2943</v>
      </c>
      <c r="D1653" s="11" t="s">
        <v>239</v>
      </c>
      <c r="E1653" s="19" t="s">
        <v>3193</v>
      </c>
      <c r="F1653" s="10">
        <v>42036</v>
      </c>
      <c r="G1653" s="10">
        <v>44593</v>
      </c>
      <c r="H1653" s="11">
        <v>8</v>
      </c>
      <c r="I1653" s="20" t="s">
        <v>238</v>
      </c>
      <c r="J1653" s="11" t="s">
        <v>240</v>
      </c>
      <c r="K1653" s="11" t="s">
        <v>4263</v>
      </c>
      <c r="L1653" s="11">
        <v>2</v>
      </c>
    </row>
    <row r="1654" spans="1:12">
      <c r="A1654" s="11" t="s">
        <v>2944</v>
      </c>
      <c r="D1654" s="11" t="s">
        <v>239</v>
      </c>
      <c r="E1654" s="19" t="s">
        <v>3194</v>
      </c>
      <c r="F1654" s="10">
        <v>42036</v>
      </c>
      <c r="G1654" s="10">
        <v>44593</v>
      </c>
      <c r="H1654" s="11">
        <v>8</v>
      </c>
      <c r="I1654" s="20" t="s">
        <v>238</v>
      </c>
      <c r="J1654" s="11" t="s">
        <v>240</v>
      </c>
      <c r="K1654" s="11" t="s">
        <v>4263</v>
      </c>
      <c r="L1654" s="11">
        <v>2</v>
      </c>
    </row>
    <row r="1655" spans="1:12">
      <c r="A1655" s="11" t="s">
        <v>2945</v>
      </c>
      <c r="D1655" s="11" t="s">
        <v>239</v>
      </c>
      <c r="E1655" s="19" t="s">
        <v>3195</v>
      </c>
      <c r="F1655" s="10">
        <v>42036</v>
      </c>
      <c r="G1655" s="10">
        <v>44593</v>
      </c>
      <c r="H1655" s="11">
        <v>8</v>
      </c>
      <c r="I1655" s="20" t="s">
        <v>238</v>
      </c>
      <c r="J1655" s="11" t="s">
        <v>240</v>
      </c>
      <c r="K1655" s="11" t="s">
        <v>4263</v>
      </c>
      <c r="L1655" s="11">
        <v>2</v>
      </c>
    </row>
    <row r="1656" spans="1:12">
      <c r="A1656" s="11" t="s">
        <v>2946</v>
      </c>
      <c r="D1656" s="11" t="s">
        <v>239</v>
      </c>
      <c r="E1656" s="19" t="s">
        <v>3196</v>
      </c>
      <c r="F1656" s="10">
        <v>42036</v>
      </c>
      <c r="G1656" s="10">
        <v>44593</v>
      </c>
      <c r="H1656" s="11">
        <v>8</v>
      </c>
      <c r="I1656" s="20" t="s">
        <v>238</v>
      </c>
      <c r="J1656" s="11" t="s">
        <v>240</v>
      </c>
      <c r="K1656" s="11" t="s">
        <v>4263</v>
      </c>
      <c r="L1656" s="11">
        <v>2</v>
      </c>
    </row>
    <row r="1657" spans="1:12">
      <c r="A1657" s="11" t="s">
        <v>2947</v>
      </c>
      <c r="D1657" s="11" t="s">
        <v>239</v>
      </c>
      <c r="E1657" s="19" t="s">
        <v>3197</v>
      </c>
      <c r="F1657" s="10">
        <v>42036</v>
      </c>
      <c r="G1657" s="10">
        <v>44593</v>
      </c>
      <c r="H1657" s="11">
        <v>8</v>
      </c>
      <c r="I1657" s="20" t="s">
        <v>238</v>
      </c>
      <c r="J1657" s="11" t="s">
        <v>240</v>
      </c>
      <c r="K1657" s="11" t="s">
        <v>4263</v>
      </c>
      <c r="L1657" s="11">
        <v>2</v>
      </c>
    </row>
    <row r="1658" spans="1:12">
      <c r="A1658" s="11" t="s">
        <v>2948</v>
      </c>
      <c r="D1658" s="11" t="s">
        <v>239</v>
      </c>
      <c r="E1658" s="19" t="s">
        <v>3198</v>
      </c>
      <c r="F1658" s="10">
        <v>42036</v>
      </c>
      <c r="G1658" s="10">
        <v>44593</v>
      </c>
      <c r="H1658" s="11">
        <v>8</v>
      </c>
      <c r="I1658" s="20" t="s">
        <v>238</v>
      </c>
      <c r="J1658" s="11" t="s">
        <v>240</v>
      </c>
      <c r="K1658" s="11" t="s">
        <v>4263</v>
      </c>
      <c r="L1658" s="11">
        <v>2</v>
      </c>
    </row>
    <row r="1659" spans="1:12">
      <c r="A1659" s="11" t="s">
        <v>2949</v>
      </c>
      <c r="D1659" s="11" t="s">
        <v>239</v>
      </c>
      <c r="E1659" s="19" t="s">
        <v>3199</v>
      </c>
      <c r="F1659" s="10">
        <v>42036</v>
      </c>
      <c r="G1659" s="10">
        <v>44593</v>
      </c>
      <c r="H1659" s="11">
        <v>8</v>
      </c>
      <c r="I1659" s="20" t="s">
        <v>238</v>
      </c>
      <c r="J1659" s="11" t="s">
        <v>240</v>
      </c>
      <c r="K1659" s="11" t="s">
        <v>4263</v>
      </c>
      <c r="L1659" s="11">
        <v>2</v>
      </c>
    </row>
    <row r="1660" spans="1:12">
      <c r="A1660" s="11" t="s">
        <v>2950</v>
      </c>
      <c r="D1660" s="11" t="s">
        <v>239</v>
      </c>
      <c r="E1660" s="19" t="s">
        <v>3200</v>
      </c>
      <c r="F1660" s="10">
        <v>42036</v>
      </c>
      <c r="G1660" s="10">
        <v>44593</v>
      </c>
      <c r="H1660" s="11">
        <v>8</v>
      </c>
      <c r="I1660" s="20" t="s">
        <v>238</v>
      </c>
      <c r="J1660" s="11" t="s">
        <v>240</v>
      </c>
      <c r="K1660" s="11" t="s">
        <v>4263</v>
      </c>
      <c r="L1660" s="11">
        <v>2</v>
      </c>
    </row>
    <row r="1661" spans="1:12">
      <c r="A1661" s="11" t="s">
        <v>2951</v>
      </c>
      <c r="D1661" s="11" t="s">
        <v>239</v>
      </c>
      <c r="E1661" s="19" t="s">
        <v>3201</v>
      </c>
      <c r="F1661" s="10">
        <v>42036</v>
      </c>
      <c r="G1661" s="10">
        <v>44593</v>
      </c>
      <c r="H1661" s="11">
        <v>8</v>
      </c>
      <c r="I1661" s="20" t="s">
        <v>238</v>
      </c>
      <c r="J1661" s="11" t="s">
        <v>240</v>
      </c>
      <c r="K1661" s="11" t="s">
        <v>4263</v>
      </c>
      <c r="L1661" s="11">
        <v>2</v>
      </c>
    </row>
    <row r="1662" spans="1:12">
      <c r="A1662" s="11" t="s">
        <v>2952</v>
      </c>
      <c r="D1662" s="11" t="s">
        <v>239</v>
      </c>
      <c r="E1662" s="19" t="s">
        <v>3202</v>
      </c>
      <c r="F1662" s="10">
        <v>42036</v>
      </c>
      <c r="G1662" s="10">
        <v>44593</v>
      </c>
      <c r="H1662" s="11">
        <v>8</v>
      </c>
      <c r="I1662" s="20" t="s">
        <v>238</v>
      </c>
      <c r="J1662" s="11" t="s">
        <v>240</v>
      </c>
      <c r="K1662" s="11" t="s">
        <v>4263</v>
      </c>
      <c r="L1662" s="11">
        <v>2</v>
      </c>
    </row>
    <row r="1663" spans="1:12">
      <c r="A1663" s="11" t="s">
        <v>2953</v>
      </c>
      <c r="D1663" s="11" t="s">
        <v>239</v>
      </c>
      <c r="E1663" s="19" t="s">
        <v>3203</v>
      </c>
      <c r="F1663" s="10">
        <v>42036</v>
      </c>
      <c r="G1663" s="10">
        <v>44593</v>
      </c>
      <c r="H1663" s="11">
        <v>8</v>
      </c>
      <c r="I1663" s="20" t="s">
        <v>238</v>
      </c>
      <c r="J1663" s="11" t="s">
        <v>240</v>
      </c>
      <c r="K1663" s="11" t="s">
        <v>4263</v>
      </c>
      <c r="L1663" s="11">
        <v>2</v>
      </c>
    </row>
    <row r="1664" spans="1:12">
      <c r="A1664" s="11" t="s">
        <v>2954</v>
      </c>
      <c r="D1664" s="11" t="s">
        <v>239</v>
      </c>
      <c r="E1664" s="19" t="s">
        <v>3204</v>
      </c>
      <c r="F1664" s="10">
        <v>42036</v>
      </c>
      <c r="G1664" s="10">
        <v>44593</v>
      </c>
      <c r="H1664" s="11">
        <v>8</v>
      </c>
      <c r="I1664" s="20" t="s">
        <v>238</v>
      </c>
      <c r="J1664" s="11" t="s">
        <v>240</v>
      </c>
      <c r="K1664" s="11" t="s">
        <v>4263</v>
      </c>
      <c r="L1664" s="11">
        <v>2</v>
      </c>
    </row>
    <row r="1665" spans="1:12">
      <c r="A1665" s="11" t="s">
        <v>2955</v>
      </c>
      <c r="D1665" s="11" t="s">
        <v>239</v>
      </c>
      <c r="E1665" s="19" t="s">
        <v>3205</v>
      </c>
      <c r="F1665" s="10">
        <v>42036</v>
      </c>
      <c r="G1665" s="10">
        <v>44593</v>
      </c>
      <c r="H1665" s="11">
        <v>8</v>
      </c>
      <c r="I1665" s="20" t="s">
        <v>238</v>
      </c>
      <c r="J1665" s="11" t="s">
        <v>240</v>
      </c>
      <c r="K1665" s="11" t="s">
        <v>4263</v>
      </c>
      <c r="L1665" s="11">
        <v>2</v>
      </c>
    </row>
    <row r="1666" spans="1:12">
      <c r="A1666" s="11" t="s">
        <v>2956</v>
      </c>
      <c r="D1666" s="11" t="s">
        <v>239</v>
      </c>
      <c r="E1666" s="19" t="s">
        <v>3206</v>
      </c>
      <c r="F1666" s="10">
        <v>42036</v>
      </c>
      <c r="G1666" s="10">
        <v>44593</v>
      </c>
      <c r="H1666" s="11">
        <v>8</v>
      </c>
      <c r="I1666" s="20" t="s">
        <v>238</v>
      </c>
      <c r="J1666" s="11" t="s">
        <v>240</v>
      </c>
      <c r="K1666" s="11" t="s">
        <v>4263</v>
      </c>
      <c r="L1666" s="11">
        <v>2</v>
      </c>
    </row>
    <row r="1667" spans="1:12">
      <c r="A1667" s="11" t="s">
        <v>2957</v>
      </c>
      <c r="D1667" s="11" t="s">
        <v>239</v>
      </c>
      <c r="E1667" s="19" t="s">
        <v>3207</v>
      </c>
      <c r="F1667" s="10">
        <v>42036</v>
      </c>
      <c r="G1667" s="10">
        <v>44593</v>
      </c>
      <c r="H1667" s="11">
        <v>8</v>
      </c>
      <c r="I1667" s="20" t="s">
        <v>238</v>
      </c>
      <c r="J1667" s="11" t="s">
        <v>240</v>
      </c>
      <c r="K1667" s="11" t="s">
        <v>4263</v>
      </c>
      <c r="L1667" s="11">
        <v>2</v>
      </c>
    </row>
    <row r="1668" spans="1:12">
      <c r="A1668" s="11" t="s">
        <v>2958</v>
      </c>
      <c r="D1668" s="11" t="s">
        <v>239</v>
      </c>
      <c r="E1668" s="19" t="s">
        <v>3208</v>
      </c>
      <c r="F1668" s="10">
        <v>42036</v>
      </c>
      <c r="G1668" s="10">
        <v>44593</v>
      </c>
      <c r="H1668" s="11">
        <v>8</v>
      </c>
      <c r="I1668" s="20" t="s">
        <v>238</v>
      </c>
      <c r="J1668" s="11" t="s">
        <v>240</v>
      </c>
      <c r="K1668" s="11" t="s">
        <v>4263</v>
      </c>
      <c r="L1668" s="11">
        <v>2</v>
      </c>
    </row>
    <row r="1669" spans="1:12">
      <c r="A1669" s="11" t="s">
        <v>2959</v>
      </c>
      <c r="D1669" s="11" t="s">
        <v>239</v>
      </c>
      <c r="E1669" s="19" t="s">
        <v>3209</v>
      </c>
      <c r="F1669" s="10">
        <v>42036</v>
      </c>
      <c r="G1669" s="10">
        <v>44593</v>
      </c>
      <c r="H1669" s="11">
        <v>8</v>
      </c>
      <c r="I1669" s="20" t="s">
        <v>238</v>
      </c>
      <c r="J1669" s="11" t="s">
        <v>240</v>
      </c>
      <c r="K1669" s="11" t="s">
        <v>4263</v>
      </c>
      <c r="L1669" s="11">
        <v>2</v>
      </c>
    </row>
    <row r="1670" spans="1:12">
      <c r="A1670" s="11" t="s">
        <v>2960</v>
      </c>
      <c r="D1670" s="11" t="s">
        <v>239</v>
      </c>
      <c r="E1670" s="19" t="s">
        <v>3210</v>
      </c>
      <c r="F1670" s="10">
        <v>42036</v>
      </c>
      <c r="G1670" s="10">
        <v>44593</v>
      </c>
      <c r="H1670" s="11">
        <v>8</v>
      </c>
      <c r="I1670" s="20" t="s">
        <v>238</v>
      </c>
      <c r="J1670" s="11" t="s">
        <v>240</v>
      </c>
      <c r="K1670" s="11" t="s">
        <v>4263</v>
      </c>
      <c r="L1670" s="11">
        <v>2</v>
      </c>
    </row>
    <row r="1671" spans="1:12">
      <c r="A1671" s="11" t="s">
        <v>2961</v>
      </c>
      <c r="D1671" s="11" t="s">
        <v>239</v>
      </c>
      <c r="E1671" s="19" t="s">
        <v>3211</v>
      </c>
      <c r="F1671" s="10">
        <v>42036</v>
      </c>
      <c r="G1671" s="10">
        <v>44593</v>
      </c>
      <c r="H1671" s="11">
        <v>8</v>
      </c>
      <c r="I1671" s="20" t="s">
        <v>238</v>
      </c>
      <c r="J1671" s="11" t="s">
        <v>240</v>
      </c>
      <c r="K1671" s="11" t="s">
        <v>4263</v>
      </c>
      <c r="L1671" s="11">
        <v>2</v>
      </c>
    </row>
    <row r="1672" spans="1:12">
      <c r="A1672" s="11" t="s">
        <v>2962</v>
      </c>
      <c r="D1672" s="11" t="s">
        <v>239</v>
      </c>
      <c r="E1672" s="19" t="s">
        <v>3212</v>
      </c>
      <c r="F1672" s="10">
        <v>42036</v>
      </c>
      <c r="G1672" s="10">
        <v>44593</v>
      </c>
      <c r="H1672" s="11">
        <v>8</v>
      </c>
      <c r="I1672" s="20" t="s">
        <v>238</v>
      </c>
      <c r="J1672" s="11" t="s">
        <v>240</v>
      </c>
      <c r="K1672" s="11" t="s">
        <v>4263</v>
      </c>
      <c r="L1672" s="11">
        <v>2</v>
      </c>
    </row>
    <row r="1673" spans="1:12">
      <c r="A1673" s="11" t="s">
        <v>2963</v>
      </c>
      <c r="D1673" s="11" t="s">
        <v>239</v>
      </c>
      <c r="E1673" s="19" t="s">
        <v>3213</v>
      </c>
      <c r="F1673" s="10">
        <v>42036</v>
      </c>
      <c r="G1673" s="10">
        <v>44593</v>
      </c>
      <c r="H1673" s="11">
        <v>8</v>
      </c>
      <c r="I1673" s="20" t="s">
        <v>238</v>
      </c>
      <c r="J1673" s="11" t="s">
        <v>240</v>
      </c>
      <c r="K1673" s="11" t="s">
        <v>4263</v>
      </c>
      <c r="L1673" s="11">
        <v>2</v>
      </c>
    </row>
    <row r="1674" spans="1:12">
      <c r="A1674" s="11" t="s">
        <v>2964</v>
      </c>
      <c r="D1674" s="11" t="s">
        <v>239</v>
      </c>
      <c r="E1674" s="19" t="s">
        <v>3214</v>
      </c>
      <c r="F1674" s="10">
        <v>42036</v>
      </c>
      <c r="G1674" s="10">
        <v>44593</v>
      </c>
      <c r="H1674" s="11">
        <v>8</v>
      </c>
      <c r="I1674" s="20" t="s">
        <v>238</v>
      </c>
      <c r="J1674" s="11" t="s">
        <v>240</v>
      </c>
      <c r="K1674" s="11" t="s">
        <v>4263</v>
      </c>
      <c r="L1674" s="11">
        <v>2</v>
      </c>
    </row>
    <row r="1675" spans="1:12">
      <c r="A1675" s="11" t="s">
        <v>2965</v>
      </c>
      <c r="D1675" s="11" t="s">
        <v>239</v>
      </c>
      <c r="E1675" s="19" t="s">
        <v>3215</v>
      </c>
      <c r="F1675" s="10">
        <v>42036</v>
      </c>
      <c r="G1675" s="10">
        <v>44593</v>
      </c>
      <c r="H1675" s="11">
        <v>8</v>
      </c>
      <c r="I1675" s="20" t="s">
        <v>238</v>
      </c>
      <c r="J1675" s="11" t="s">
        <v>240</v>
      </c>
      <c r="K1675" s="11" t="s">
        <v>4263</v>
      </c>
      <c r="L1675" s="11">
        <v>2</v>
      </c>
    </row>
    <row r="1676" spans="1:12">
      <c r="A1676" s="11" t="s">
        <v>2966</v>
      </c>
      <c r="D1676" s="11" t="s">
        <v>239</v>
      </c>
      <c r="E1676" s="19" t="s">
        <v>3216</v>
      </c>
      <c r="F1676" s="10">
        <v>42036</v>
      </c>
      <c r="G1676" s="10">
        <v>44593</v>
      </c>
      <c r="H1676" s="11">
        <v>8</v>
      </c>
      <c r="I1676" s="20" t="s">
        <v>238</v>
      </c>
      <c r="J1676" s="11" t="s">
        <v>240</v>
      </c>
      <c r="K1676" s="11" t="s">
        <v>4263</v>
      </c>
      <c r="L1676" s="11">
        <v>2</v>
      </c>
    </row>
    <row r="1677" spans="1:12">
      <c r="A1677" s="11" t="s">
        <v>2967</v>
      </c>
      <c r="D1677" s="11" t="s">
        <v>239</v>
      </c>
      <c r="E1677" s="19" t="s">
        <v>3217</v>
      </c>
      <c r="F1677" s="10">
        <v>42036</v>
      </c>
      <c r="G1677" s="10">
        <v>44593</v>
      </c>
      <c r="H1677" s="11">
        <v>8</v>
      </c>
      <c r="I1677" s="20" t="s">
        <v>238</v>
      </c>
      <c r="J1677" s="11" t="s">
        <v>240</v>
      </c>
      <c r="K1677" s="11" t="s">
        <v>4263</v>
      </c>
      <c r="L1677" s="11">
        <v>2</v>
      </c>
    </row>
    <row r="1678" spans="1:12">
      <c r="A1678" s="11" t="s">
        <v>2968</v>
      </c>
      <c r="D1678" s="11" t="s">
        <v>239</v>
      </c>
      <c r="E1678" s="19" t="s">
        <v>3218</v>
      </c>
      <c r="F1678" s="10">
        <v>42036</v>
      </c>
      <c r="G1678" s="10">
        <v>44593</v>
      </c>
      <c r="H1678" s="11">
        <v>8</v>
      </c>
      <c r="I1678" s="20" t="s">
        <v>238</v>
      </c>
      <c r="J1678" s="11" t="s">
        <v>240</v>
      </c>
      <c r="K1678" s="11" t="s">
        <v>4263</v>
      </c>
      <c r="L1678" s="11">
        <v>2</v>
      </c>
    </row>
    <row r="1679" spans="1:12">
      <c r="A1679" s="11" t="s">
        <v>2969</v>
      </c>
      <c r="D1679" s="11" t="s">
        <v>239</v>
      </c>
      <c r="E1679" s="19" t="s">
        <v>3219</v>
      </c>
      <c r="F1679" s="10">
        <v>42036</v>
      </c>
      <c r="G1679" s="10">
        <v>44593</v>
      </c>
      <c r="H1679" s="11">
        <v>8</v>
      </c>
      <c r="I1679" s="20" t="s">
        <v>238</v>
      </c>
      <c r="J1679" s="11" t="s">
        <v>240</v>
      </c>
      <c r="K1679" s="11" t="s">
        <v>4263</v>
      </c>
      <c r="L1679" s="11">
        <v>2</v>
      </c>
    </row>
    <row r="1680" spans="1:12">
      <c r="A1680" s="11" t="s">
        <v>2970</v>
      </c>
      <c r="D1680" s="11" t="s">
        <v>239</v>
      </c>
      <c r="E1680" s="19" t="s">
        <v>3220</v>
      </c>
      <c r="F1680" s="10">
        <v>42036</v>
      </c>
      <c r="G1680" s="10">
        <v>44593</v>
      </c>
      <c r="H1680" s="11">
        <v>8</v>
      </c>
      <c r="I1680" s="20" t="s">
        <v>238</v>
      </c>
      <c r="J1680" s="11" t="s">
        <v>240</v>
      </c>
      <c r="K1680" s="11" t="s">
        <v>4263</v>
      </c>
      <c r="L1680" s="11">
        <v>2</v>
      </c>
    </row>
    <row r="1681" spans="1:12">
      <c r="A1681" s="11" t="s">
        <v>2971</v>
      </c>
      <c r="D1681" s="11" t="s">
        <v>239</v>
      </c>
      <c r="E1681" s="19" t="s">
        <v>3221</v>
      </c>
      <c r="F1681" s="10">
        <v>42036</v>
      </c>
      <c r="G1681" s="10">
        <v>44593</v>
      </c>
      <c r="H1681" s="11">
        <v>8</v>
      </c>
      <c r="I1681" s="20" t="s">
        <v>238</v>
      </c>
      <c r="J1681" s="11" t="s">
        <v>240</v>
      </c>
      <c r="K1681" s="11" t="s">
        <v>4263</v>
      </c>
      <c r="L1681" s="11">
        <v>2</v>
      </c>
    </row>
    <row r="1682" spans="1:12">
      <c r="A1682" s="11" t="s">
        <v>2972</v>
      </c>
      <c r="D1682" s="11" t="s">
        <v>239</v>
      </c>
      <c r="E1682" s="19" t="s">
        <v>3222</v>
      </c>
      <c r="F1682" s="10">
        <v>42036</v>
      </c>
      <c r="G1682" s="10">
        <v>44593</v>
      </c>
      <c r="H1682" s="11">
        <v>8</v>
      </c>
      <c r="I1682" s="20" t="s">
        <v>238</v>
      </c>
      <c r="J1682" s="11" t="s">
        <v>240</v>
      </c>
      <c r="K1682" s="11" t="s">
        <v>4263</v>
      </c>
      <c r="L1682" s="11">
        <v>2</v>
      </c>
    </row>
    <row r="1683" spans="1:12">
      <c r="A1683" s="11" t="s">
        <v>2973</v>
      </c>
      <c r="D1683" s="11" t="s">
        <v>239</v>
      </c>
      <c r="E1683" s="19" t="s">
        <v>3223</v>
      </c>
      <c r="F1683" s="10">
        <v>42036</v>
      </c>
      <c r="G1683" s="10">
        <v>44593</v>
      </c>
      <c r="H1683" s="11">
        <v>8</v>
      </c>
      <c r="I1683" s="20" t="s">
        <v>238</v>
      </c>
      <c r="J1683" s="11" t="s">
        <v>240</v>
      </c>
      <c r="K1683" s="11" t="s">
        <v>4263</v>
      </c>
      <c r="L1683" s="11">
        <v>2</v>
      </c>
    </row>
    <row r="1684" spans="1:12">
      <c r="A1684" s="11" t="s">
        <v>2974</v>
      </c>
      <c r="D1684" s="11" t="s">
        <v>239</v>
      </c>
      <c r="E1684" s="19" t="s">
        <v>3224</v>
      </c>
      <c r="F1684" s="10">
        <v>42036</v>
      </c>
      <c r="G1684" s="10">
        <v>44593</v>
      </c>
      <c r="H1684" s="11">
        <v>8</v>
      </c>
      <c r="I1684" s="20" t="s">
        <v>238</v>
      </c>
      <c r="J1684" s="11" t="s">
        <v>240</v>
      </c>
      <c r="K1684" s="11" t="s">
        <v>4263</v>
      </c>
      <c r="L1684" s="11">
        <v>2</v>
      </c>
    </row>
    <row r="1685" spans="1:12">
      <c r="A1685" s="11" t="s">
        <v>2975</v>
      </c>
      <c r="D1685" s="11" t="s">
        <v>239</v>
      </c>
      <c r="E1685" s="19" t="s">
        <v>3225</v>
      </c>
      <c r="F1685" s="10">
        <v>42036</v>
      </c>
      <c r="G1685" s="10">
        <v>44593</v>
      </c>
      <c r="H1685" s="11">
        <v>8</v>
      </c>
      <c r="I1685" s="20" t="s">
        <v>238</v>
      </c>
      <c r="J1685" s="11" t="s">
        <v>240</v>
      </c>
      <c r="K1685" s="11" t="s">
        <v>4263</v>
      </c>
      <c r="L1685" s="11">
        <v>2</v>
      </c>
    </row>
    <row r="1686" spans="1:12">
      <c r="A1686" s="11" t="s">
        <v>2976</v>
      </c>
      <c r="D1686" s="11" t="s">
        <v>239</v>
      </c>
      <c r="E1686" s="19" t="s">
        <v>3226</v>
      </c>
      <c r="F1686" s="10">
        <v>42036</v>
      </c>
      <c r="G1686" s="10">
        <v>44593</v>
      </c>
      <c r="H1686" s="11">
        <v>8</v>
      </c>
      <c r="I1686" s="20" t="s">
        <v>238</v>
      </c>
      <c r="J1686" s="11" t="s">
        <v>240</v>
      </c>
      <c r="K1686" s="11" t="s">
        <v>4263</v>
      </c>
      <c r="L1686" s="11">
        <v>2</v>
      </c>
    </row>
    <row r="1687" spans="1:12">
      <c r="A1687" s="11" t="s">
        <v>2977</v>
      </c>
      <c r="D1687" s="11" t="s">
        <v>239</v>
      </c>
      <c r="E1687" s="19" t="s">
        <v>3227</v>
      </c>
      <c r="F1687" s="10">
        <v>42036</v>
      </c>
      <c r="G1687" s="10">
        <v>44593</v>
      </c>
      <c r="H1687" s="11">
        <v>8</v>
      </c>
      <c r="I1687" s="20" t="s">
        <v>238</v>
      </c>
      <c r="J1687" s="11" t="s">
        <v>240</v>
      </c>
      <c r="K1687" s="11" t="s">
        <v>4263</v>
      </c>
      <c r="L1687" s="11">
        <v>2</v>
      </c>
    </row>
    <row r="1688" spans="1:12">
      <c r="A1688" s="11" t="s">
        <v>2978</v>
      </c>
      <c r="D1688" s="11" t="s">
        <v>239</v>
      </c>
      <c r="E1688" s="19" t="s">
        <v>3228</v>
      </c>
      <c r="F1688" s="10">
        <v>42036</v>
      </c>
      <c r="G1688" s="10">
        <v>44593</v>
      </c>
      <c r="H1688" s="11">
        <v>8</v>
      </c>
      <c r="I1688" s="20" t="s">
        <v>238</v>
      </c>
      <c r="J1688" s="11" t="s">
        <v>240</v>
      </c>
      <c r="K1688" s="11" t="s">
        <v>4263</v>
      </c>
      <c r="L1688" s="11">
        <v>2</v>
      </c>
    </row>
    <row r="1689" spans="1:12">
      <c r="A1689" s="11" t="s">
        <v>2979</v>
      </c>
      <c r="D1689" s="11" t="s">
        <v>239</v>
      </c>
      <c r="E1689" s="19" t="s">
        <v>3229</v>
      </c>
      <c r="F1689" s="10">
        <v>42036</v>
      </c>
      <c r="G1689" s="10">
        <v>44593</v>
      </c>
      <c r="H1689" s="11">
        <v>8</v>
      </c>
      <c r="I1689" s="20" t="s">
        <v>238</v>
      </c>
      <c r="J1689" s="11" t="s">
        <v>240</v>
      </c>
      <c r="K1689" s="11" t="s">
        <v>4263</v>
      </c>
      <c r="L1689" s="11">
        <v>2</v>
      </c>
    </row>
    <row r="1690" spans="1:12">
      <c r="A1690" s="11" t="s">
        <v>2980</v>
      </c>
      <c r="D1690" s="11" t="s">
        <v>239</v>
      </c>
      <c r="E1690" s="19" t="s">
        <v>3230</v>
      </c>
      <c r="F1690" s="10">
        <v>42036</v>
      </c>
      <c r="G1690" s="10">
        <v>44593</v>
      </c>
      <c r="H1690" s="11">
        <v>8</v>
      </c>
      <c r="I1690" s="20" t="s">
        <v>238</v>
      </c>
      <c r="J1690" s="11" t="s">
        <v>240</v>
      </c>
      <c r="K1690" s="11" t="s">
        <v>4263</v>
      </c>
      <c r="L1690" s="11">
        <v>2</v>
      </c>
    </row>
    <row r="1691" spans="1:12">
      <c r="A1691" s="11" t="s">
        <v>2981</v>
      </c>
      <c r="D1691" s="11" t="s">
        <v>239</v>
      </c>
      <c r="E1691" s="19" t="s">
        <v>3231</v>
      </c>
      <c r="F1691" s="10">
        <v>42036</v>
      </c>
      <c r="G1691" s="10">
        <v>44593</v>
      </c>
      <c r="H1691" s="11">
        <v>8</v>
      </c>
      <c r="I1691" s="20" t="s">
        <v>238</v>
      </c>
      <c r="J1691" s="11" t="s">
        <v>240</v>
      </c>
      <c r="K1691" s="11" t="s">
        <v>4263</v>
      </c>
      <c r="L1691" s="11">
        <v>2</v>
      </c>
    </row>
    <row r="1692" spans="1:12">
      <c r="A1692" s="11" t="s">
        <v>2982</v>
      </c>
      <c r="D1692" s="11" t="s">
        <v>239</v>
      </c>
      <c r="E1692" s="19" t="s">
        <v>3232</v>
      </c>
      <c r="F1692" s="10">
        <v>42036</v>
      </c>
      <c r="G1692" s="10">
        <v>44593</v>
      </c>
      <c r="H1692" s="11">
        <v>8</v>
      </c>
      <c r="I1692" s="20" t="s">
        <v>238</v>
      </c>
      <c r="J1692" s="11" t="s">
        <v>240</v>
      </c>
      <c r="K1692" s="11" t="s">
        <v>4263</v>
      </c>
      <c r="L1692" s="11">
        <v>2</v>
      </c>
    </row>
    <row r="1693" spans="1:12">
      <c r="A1693" s="11" t="s">
        <v>2983</v>
      </c>
      <c r="D1693" s="11" t="s">
        <v>239</v>
      </c>
      <c r="E1693" s="19" t="s">
        <v>3233</v>
      </c>
      <c r="F1693" s="10">
        <v>42036</v>
      </c>
      <c r="G1693" s="10">
        <v>44593</v>
      </c>
      <c r="H1693" s="11">
        <v>8</v>
      </c>
      <c r="I1693" s="20" t="s">
        <v>238</v>
      </c>
      <c r="J1693" s="11" t="s">
        <v>240</v>
      </c>
      <c r="K1693" s="11" t="s">
        <v>4263</v>
      </c>
      <c r="L1693" s="11">
        <v>2</v>
      </c>
    </row>
    <row r="1694" spans="1:12">
      <c r="A1694" s="11" t="s">
        <v>2984</v>
      </c>
      <c r="D1694" s="11" t="s">
        <v>239</v>
      </c>
      <c r="E1694" s="19" t="s">
        <v>3234</v>
      </c>
      <c r="F1694" s="10">
        <v>42036</v>
      </c>
      <c r="G1694" s="10">
        <v>44593</v>
      </c>
      <c r="H1694" s="11">
        <v>8</v>
      </c>
      <c r="I1694" s="20" t="s">
        <v>238</v>
      </c>
      <c r="J1694" s="11" t="s">
        <v>240</v>
      </c>
      <c r="K1694" s="11" t="s">
        <v>4263</v>
      </c>
      <c r="L1694" s="11">
        <v>2</v>
      </c>
    </row>
    <row r="1695" spans="1:12">
      <c r="A1695" s="11" t="s">
        <v>2985</v>
      </c>
      <c r="D1695" s="11" t="s">
        <v>239</v>
      </c>
      <c r="E1695" s="19" t="s">
        <v>3235</v>
      </c>
      <c r="F1695" s="10">
        <v>42036</v>
      </c>
      <c r="G1695" s="10">
        <v>44593</v>
      </c>
      <c r="H1695" s="11">
        <v>8</v>
      </c>
      <c r="I1695" s="20" t="s">
        <v>238</v>
      </c>
      <c r="J1695" s="11" t="s">
        <v>240</v>
      </c>
      <c r="K1695" s="11" t="s">
        <v>4263</v>
      </c>
      <c r="L1695" s="11">
        <v>2</v>
      </c>
    </row>
    <row r="1696" spans="1:12">
      <c r="A1696" s="11" t="s">
        <v>2986</v>
      </c>
      <c r="D1696" s="11" t="s">
        <v>239</v>
      </c>
      <c r="E1696" s="19" t="s">
        <v>3236</v>
      </c>
      <c r="F1696" s="10">
        <v>42036</v>
      </c>
      <c r="G1696" s="10">
        <v>44593</v>
      </c>
      <c r="H1696" s="11">
        <v>8</v>
      </c>
      <c r="I1696" s="20" t="s">
        <v>238</v>
      </c>
      <c r="J1696" s="11" t="s">
        <v>240</v>
      </c>
      <c r="K1696" s="11" t="s">
        <v>4263</v>
      </c>
      <c r="L1696" s="11">
        <v>2</v>
      </c>
    </row>
    <row r="1697" spans="1:12">
      <c r="A1697" s="11" t="s">
        <v>2987</v>
      </c>
      <c r="D1697" s="11" t="s">
        <v>239</v>
      </c>
      <c r="E1697" s="19" t="s">
        <v>3237</v>
      </c>
      <c r="F1697" s="10">
        <v>42036</v>
      </c>
      <c r="G1697" s="10">
        <v>44593</v>
      </c>
      <c r="H1697" s="11">
        <v>8</v>
      </c>
      <c r="I1697" s="20" t="s">
        <v>238</v>
      </c>
      <c r="J1697" s="11" t="s">
        <v>240</v>
      </c>
      <c r="K1697" s="11" t="s">
        <v>4263</v>
      </c>
      <c r="L1697" s="11">
        <v>2</v>
      </c>
    </row>
    <row r="1698" spans="1:12">
      <c r="A1698" s="11" t="s">
        <v>2988</v>
      </c>
      <c r="D1698" s="11" t="s">
        <v>239</v>
      </c>
      <c r="E1698" s="19" t="s">
        <v>3238</v>
      </c>
      <c r="F1698" s="10">
        <v>42036</v>
      </c>
      <c r="G1698" s="10">
        <v>44593</v>
      </c>
      <c r="H1698" s="11">
        <v>8</v>
      </c>
      <c r="I1698" s="20" t="s">
        <v>238</v>
      </c>
      <c r="J1698" s="11" t="s">
        <v>240</v>
      </c>
      <c r="K1698" s="11" t="s">
        <v>4263</v>
      </c>
      <c r="L1698" s="11">
        <v>2</v>
      </c>
    </row>
    <row r="1699" spans="1:12">
      <c r="A1699" s="11" t="s">
        <v>2989</v>
      </c>
      <c r="D1699" s="11" t="s">
        <v>239</v>
      </c>
      <c r="E1699" s="19" t="s">
        <v>3239</v>
      </c>
      <c r="F1699" s="10">
        <v>42036</v>
      </c>
      <c r="G1699" s="10">
        <v>44593</v>
      </c>
      <c r="H1699" s="11">
        <v>8</v>
      </c>
      <c r="I1699" s="20" t="s">
        <v>238</v>
      </c>
      <c r="J1699" s="11" t="s">
        <v>240</v>
      </c>
      <c r="K1699" s="11" t="s">
        <v>4263</v>
      </c>
      <c r="L1699" s="11">
        <v>2</v>
      </c>
    </row>
    <row r="1700" spans="1:12">
      <c r="A1700" s="11" t="s">
        <v>2990</v>
      </c>
      <c r="D1700" s="11" t="s">
        <v>239</v>
      </c>
      <c r="E1700" s="19" t="s">
        <v>3240</v>
      </c>
      <c r="F1700" s="10">
        <v>42036</v>
      </c>
      <c r="G1700" s="10">
        <v>44593</v>
      </c>
      <c r="H1700" s="11">
        <v>8</v>
      </c>
      <c r="I1700" s="20" t="s">
        <v>238</v>
      </c>
      <c r="J1700" s="11" t="s">
        <v>240</v>
      </c>
      <c r="K1700" s="11" t="s">
        <v>4263</v>
      </c>
      <c r="L1700" s="11">
        <v>2</v>
      </c>
    </row>
    <row r="1701" spans="1:12">
      <c r="A1701" s="11" t="s">
        <v>2991</v>
      </c>
      <c r="D1701" s="11" t="s">
        <v>239</v>
      </c>
      <c r="E1701" s="19" t="s">
        <v>3241</v>
      </c>
      <c r="F1701" s="10">
        <v>42036</v>
      </c>
      <c r="G1701" s="10">
        <v>44593</v>
      </c>
      <c r="H1701" s="11">
        <v>8</v>
      </c>
      <c r="I1701" s="20" t="s">
        <v>238</v>
      </c>
      <c r="J1701" s="11" t="s">
        <v>240</v>
      </c>
      <c r="K1701" s="11" t="s">
        <v>4263</v>
      </c>
      <c r="L1701" s="11">
        <v>2</v>
      </c>
    </row>
    <row r="1702" spans="1:12">
      <c r="A1702" s="11" t="s">
        <v>2992</v>
      </c>
      <c r="D1702" s="11" t="s">
        <v>239</v>
      </c>
      <c r="E1702" s="19" t="s">
        <v>3242</v>
      </c>
      <c r="F1702" s="10">
        <v>42036</v>
      </c>
      <c r="G1702" s="10">
        <v>44593</v>
      </c>
      <c r="H1702" s="11">
        <v>8</v>
      </c>
      <c r="I1702" s="20" t="s">
        <v>238</v>
      </c>
      <c r="J1702" s="11" t="s">
        <v>240</v>
      </c>
      <c r="K1702" s="11" t="s">
        <v>4263</v>
      </c>
      <c r="L1702" s="11">
        <v>2</v>
      </c>
    </row>
    <row r="1703" spans="1:12">
      <c r="A1703" s="11" t="s">
        <v>2993</v>
      </c>
      <c r="D1703" s="11" t="s">
        <v>239</v>
      </c>
      <c r="E1703" s="19" t="s">
        <v>3243</v>
      </c>
      <c r="F1703" s="10">
        <v>42036</v>
      </c>
      <c r="G1703" s="10">
        <v>44593</v>
      </c>
      <c r="H1703" s="11">
        <v>8</v>
      </c>
      <c r="I1703" s="20" t="s">
        <v>238</v>
      </c>
      <c r="J1703" s="11" t="s">
        <v>240</v>
      </c>
      <c r="K1703" s="11" t="s">
        <v>4263</v>
      </c>
      <c r="L1703" s="11">
        <v>2</v>
      </c>
    </row>
    <row r="1704" spans="1:12">
      <c r="A1704" s="11" t="s">
        <v>2994</v>
      </c>
      <c r="D1704" s="11" t="s">
        <v>239</v>
      </c>
      <c r="E1704" s="19" t="s">
        <v>3244</v>
      </c>
      <c r="F1704" s="10">
        <v>42036</v>
      </c>
      <c r="G1704" s="10">
        <v>44593</v>
      </c>
      <c r="H1704" s="11">
        <v>8</v>
      </c>
      <c r="I1704" s="20" t="s">
        <v>238</v>
      </c>
      <c r="J1704" s="11" t="s">
        <v>240</v>
      </c>
      <c r="K1704" s="11" t="s">
        <v>4263</v>
      </c>
      <c r="L1704" s="11">
        <v>2</v>
      </c>
    </row>
    <row r="1705" spans="1:12">
      <c r="A1705" s="11" t="s">
        <v>2995</v>
      </c>
      <c r="D1705" s="11" t="s">
        <v>239</v>
      </c>
      <c r="E1705" s="19" t="s">
        <v>3245</v>
      </c>
      <c r="F1705" s="10">
        <v>42036</v>
      </c>
      <c r="G1705" s="10">
        <v>44593</v>
      </c>
      <c r="H1705" s="11">
        <v>8</v>
      </c>
      <c r="I1705" s="20" t="s">
        <v>238</v>
      </c>
      <c r="J1705" s="11" t="s">
        <v>240</v>
      </c>
      <c r="K1705" s="11" t="s">
        <v>4263</v>
      </c>
      <c r="L1705" s="11">
        <v>2</v>
      </c>
    </row>
    <row r="1706" spans="1:12">
      <c r="A1706" s="11" t="s">
        <v>2996</v>
      </c>
      <c r="D1706" s="11" t="s">
        <v>239</v>
      </c>
      <c r="E1706" s="19" t="s">
        <v>3246</v>
      </c>
      <c r="F1706" s="10">
        <v>42036</v>
      </c>
      <c r="G1706" s="10">
        <v>44593</v>
      </c>
      <c r="H1706" s="11">
        <v>8</v>
      </c>
      <c r="I1706" s="20" t="s">
        <v>238</v>
      </c>
      <c r="J1706" s="11" t="s">
        <v>240</v>
      </c>
      <c r="K1706" s="11" t="s">
        <v>4263</v>
      </c>
      <c r="L1706" s="11">
        <v>2</v>
      </c>
    </row>
    <row r="1707" spans="1:12">
      <c r="A1707" s="11" t="s">
        <v>2997</v>
      </c>
      <c r="D1707" s="11" t="s">
        <v>239</v>
      </c>
      <c r="E1707" s="19" t="s">
        <v>3247</v>
      </c>
      <c r="F1707" s="10">
        <v>42036</v>
      </c>
      <c r="G1707" s="10">
        <v>44593</v>
      </c>
      <c r="H1707" s="11">
        <v>8</v>
      </c>
      <c r="I1707" s="20" t="s">
        <v>238</v>
      </c>
      <c r="J1707" s="11" t="s">
        <v>240</v>
      </c>
      <c r="K1707" s="11" t="s">
        <v>4263</v>
      </c>
      <c r="L1707" s="11">
        <v>2</v>
      </c>
    </row>
    <row r="1708" spans="1:12">
      <c r="A1708" s="11" t="s">
        <v>2998</v>
      </c>
      <c r="D1708" s="11" t="s">
        <v>239</v>
      </c>
      <c r="E1708" s="19" t="s">
        <v>3248</v>
      </c>
      <c r="F1708" s="10">
        <v>42036</v>
      </c>
      <c r="G1708" s="10">
        <v>44593</v>
      </c>
      <c r="H1708" s="11">
        <v>8</v>
      </c>
      <c r="I1708" s="20" t="s">
        <v>238</v>
      </c>
      <c r="J1708" s="11" t="s">
        <v>240</v>
      </c>
      <c r="K1708" s="11" t="s">
        <v>4263</v>
      </c>
      <c r="L1708" s="11">
        <v>2</v>
      </c>
    </row>
    <row r="1709" spans="1:12">
      <c r="A1709" s="11" t="s">
        <v>2999</v>
      </c>
      <c r="D1709" s="11" t="s">
        <v>239</v>
      </c>
      <c r="E1709" s="19" t="s">
        <v>3249</v>
      </c>
      <c r="F1709" s="10">
        <v>42036</v>
      </c>
      <c r="G1709" s="10">
        <v>44593</v>
      </c>
      <c r="H1709" s="11">
        <v>8</v>
      </c>
      <c r="I1709" s="20" t="s">
        <v>238</v>
      </c>
      <c r="J1709" s="11" t="s">
        <v>240</v>
      </c>
      <c r="K1709" s="11" t="s">
        <v>4263</v>
      </c>
      <c r="L1709" s="11">
        <v>2</v>
      </c>
    </row>
    <row r="1710" spans="1:12">
      <c r="A1710" s="11" t="s">
        <v>3000</v>
      </c>
      <c r="D1710" s="11" t="s">
        <v>239</v>
      </c>
      <c r="E1710" s="19" t="s">
        <v>3250</v>
      </c>
      <c r="F1710" s="10">
        <v>42036</v>
      </c>
      <c r="G1710" s="10">
        <v>44593</v>
      </c>
      <c r="H1710" s="11">
        <v>8</v>
      </c>
      <c r="I1710" s="20" t="s">
        <v>238</v>
      </c>
      <c r="J1710" s="11" t="s">
        <v>240</v>
      </c>
      <c r="K1710" s="11" t="s">
        <v>4263</v>
      </c>
      <c r="L1710" s="11">
        <v>2</v>
      </c>
    </row>
    <row r="1711" spans="1:12">
      <c r="A1711" s="11" t="s">
        <v>3001</v>
      </c>
      <c r="D1711" s="11" t="s">
        <v>239</v>
      </c>
      <c r="E1711" s="19" t="s">
        <v>3251</v>
      </c>
      <c r="F1711" s="10">
        <v>42036</v>
      </c>
      <c r="G1711" s="10">
        <v>44593</v>
      </c>
      <c r="H1711" s="11">
        <v>8</v>
      </c>
      <c r="I1711" s="20" t="s">
        <v>238</v>
      </c>
      <c r="J1711" s="11" t="s">
        <v>240</v>
      </c>
      <c r="K1711" s="11" t="s">
        <v>4263</v>
      </c>
      <c r="L1711" s="11">
        <v>2</v>
      </c>
    </row>
    <row r="1712" spans="1:12">
      <c r="A1712" s="11" t="s">
        <v>3002</v>
      </c>
      <c r="D1712" s="11" t="s">
        <v>239</v>
      </c>
      <c r="E1712" s="19" t="s">
        <v>3252</v>
      </c>
      <c r="F1712" s="10">
        <v>42036</v>
      </c>
      <c r="G1712" s="10">
        <v>44593</v>
      </c>
      <c r="H1712" s="11">
        <v>8</v>
      </c>
      <c r="I1712" s="20" t="s">
        <v>238</v>
      </c>
      <c r="J1712" s="11" t="s">
        <v>240</v>
      </c>
      <c r="K1712" s="11" t="s">
        <v>4263</v>
      </c>
      <c r="L1712" s="11">
        <v>2</v>
      </c>
    </row>
    <row r="1713" spans="1:12">
      <c r="A1713" s="11" t="s">
        <v>3003</v>
      </c>
      <c r="D1713" s="11" t="s">
        <v>239</v>
      </c>
      <c r="E1713" s="19" t="s">
        <v>3253</v>
      </c>
      <c r="F1713" s="10">
        <v>42036</v>
      </c>
      <c r="G1713" s="10">
        <v>44593</v>
      </c>
      <c r="H1713" s="11">
        <v>8</v>
      </c>
      <c r="I1713" s="20" t="s">
        <v>238</v>
      </c>
      <c r="J1713" s="11" t="s">
        <v>240</v>
      </c>
      <c r="K1713" s="11" t="s">
        <v>4263</v>
      </c>
      <c r="L1713" s="11">
        <v>2</v>
      </c>
    </row>
    <row r="1714" spans="1:12">
      <c r="A1714" s="11" t="s">
        <v>3004</v>
      </c>
      <c r="D1714" s="11" t="s">
        <v>239</v>
      </c>
      <c r="E1714" s="19" t="s">
        <v>3254</v>
      </c>
      <c r="F1714" s="10">
        <v>42036</v>
      </c>
      <c r="G1714" s="10">
        <v>44593</v>
      </c>
      <c r="H1714" s="11">
        <v>8</v>
      </c>
      <c r="I1714" s="20" t="s">
        <v>238</v>
      </c>
      <c r="J1714" s="11" t="s">
        <v>240</v>
      </c>
      <c r="K1714" s="11" t="s">
        <v>4263</v>
      </c>
      <c r="L1714" s="11">
        <v>2</v>
      </c>
    </row>
    <row r="1715" spans="1:12">
      <c r="A1715" s="11" t="s">
        <v>3005</v>
      </c>
      <c r="D1715" s="11" t="s">
        <v>239</v>
      </c>
      <c r="E1715" s="19" t="s">
        <v>3255</v>
      </c>
      <c r="F1715" s="10">
        <v>42036</v>
      </c>
      <c r="G1715" s="10">
        <v>44593</v>
      </c>
      <c r="H1715" s="11">
        <v>8</v>
      </c>
      <c r="I1715" s="20" t="s">
        <v>238</v>
      </c>
      <c r="J1715" s="11" t="s">
        <v>240</v>
      </c>
      <c r="K1715" s="11" t="s">
        <v>4263</v>
      </c>
      <c r="L1715" s="11">
        <v>2</v>
      </c>
    </row>
    <row r="1716" spans="1:12">
      <c r="A1716" s="11" t="s">
        <v>3006</v>
      </c>
      <c r="D1716" s="11" t="s">
        <v>239</v>
      </c>
      <c r="E1716" s="19" t="s">
        <v>3256</v>
      </c>
      <c r="F1716" s="10">
        <v>42036</v>
      </c>
      <c r="G1716" s="10">
        <v>44593</v>
      </c>
      <c r="H1716" s="11">
        <v>8</v>
      </c>
      <c r="I1716" s="20" t="s">
        <v>238</v>
      </c>
      <c r="J1716" s="11" t="s">
        <v>240</v>
      </c>
      <c r="K1716" s="11" t="s">
        <v>4263</v>
      </c>
      <c r="L1716" s="11">
        <v>2</v>
      </c>
    </row>
    <row r="1717" spans="1:12">
      <c r="A1717" s="11" t="s">
        <v>3007</v>
      </c>
      <c r="D1717" s="11" t="s">
        <v>239</v>
      </c>
      <c r="E1717" s="19" t="s">
        <v>3257</v>
      </c>
      <c r="F1717" s="10">
        <v>42036</v>
      </c>
      <c r="G1717" s="10">
        <v>44593</v>
      </c>
      <c r="H1717" s="11">
        <v>8</v>
      </c>
      <c r="I1717" s="20" t="s">
        <v>238</v>
      </c>
      <c r="J1717" s="11" t="s">
        <v>240</v>
      </c>
      <c r="K1717" s="11" t="s">
        <v>4263</v>
      </c>
      <c r="L1717" s="11">
        <v>2</v>
      </c>
    </row>
    <row r="1718" spans="1:12">
      <c r="A1718" s="11" t="s">
        <v>3008</v>
      </c>
      <c r="D1718" s="11" t="s">
        <v>239</v>
      </c>
      <c r="E1718" s="19" t="s">
        <v>3258</v>
      </c>
      <c r="F1718" s="10">
        <v>42036</v>
      </c>
      <c r="G1718" s="10">
        <v>44593</v>
      </c>
      <c r="H1718" s="11">
        <v>8</v>
      </c>
      <c r="I1718" s="20" t="s">
        <v>238</v>
      </c>
      <c r="J1718" s="11" t="s">
        <v>240</v>
      </c>
      <c r="K1718" s="11" t="s">
        <v>4263</v>
      </c>
      <c r="L1718" s="11">
        <v>2</v>
      </c>
    </row>
    <row r="1719" spans="1:12">
      <c r="A1719" s="11" t="s">
        <v>3009</v>
      </c>
      <c r="D1719" s="11" t="s">
        <v>239</v>
      </c>
      <c r="E1719" s="19" t="s">
        <v>3259</v>
      </c>
      <c r="F1719" s="10">
        <v>42036</v>
      </c>
      <c r="G1719" s="10">
        <v>44593</v>
      </c>
      <c r="H1719" s="11">
        <v>8</v>
      </c>
      <c r="I1719" s="20" t="s">
        <v>238</v>
      </c>
      <c r="J1719" s="11" t="s">
        <v>240</v>
      </c>
      <c r="K1719" s="11" t="s">
        <v>4263</v>
      </c>
      <c r="L1719" s="11">
        <v>2</v>
      </c>
    </row>
    <row r="1720" spans="1:12">
      <c r="A1720" s="11" t="s">
        <v>3010</v>
      </c>
      <c r="D1720" s="11" t="s">
        <v>239</v>
      </c>
      <c r="E1720" s="19" t="s">
        <v>3260</v>
      </c>
      <c r="F1720" s="10">
        <v>42036</v>
      </c>
      <c r="G1720" s="10">
        <v>44593</v>
      </c>
      <c r="H1720" s="11">
        <v>8</v>
      </c>
      <c r="I1720" s="20" t="s">
        <v>238</v>
      </c>
      <c r="J1720" s="11" t="s">
        <v>240</v>
      </c>
      <c r="K1720" s="11" t="s">
        <v>4263</v>
      </c>
      <c r="L1720" s="11">
        <v>2</v>
      </c>
    </row>
    <row r="1721" spans="1:12">
      <c r="A1721" s="11" t="s">
        <v>3011</v>
      </c>
      <c r="D1721" s="11" t="s">
        <v>239</v>
      </c>
      <c r="E1721" s="19" t="s">
        <v>3261</v>
      </c>
      <c r="F1721" s="10">
        <v>42036</v>
      </c>
      <c r="G1721" s="10">
        <v>44593</v>
      </c>
      <c r="H1721" s="11">
        <v>8</v>
      </c>
      <c r="I1721" s="20" t="s">
        <v>238</v>
      </c>
      <c r="J1721" s="11" t="s">
        <v>240</v>
      </c>
      <c r="K1721" s="11" t="s">
        <v>4263</v>
      </c>
      <c r="L1721" s="11">
        <v>2</v>
      </c>
    </row>
    <row r="1722" spans="1:12">
      <c r="A1722" s="11" t="s">
        <v>3012</v>
      </c>
      <c r="D1722" s="11" t="s">
        <v>239</v>
      </c>
      <c r="E1722" s="19" t="s">
        <v>3262</v>
      </c>
      <c r="F1722" s="10">
        <v>42036</v>
      </c>
      <c r="G1722" s="10">
        <v>44593</v>
      </c>
      <c r="H1722" s="11">
        <v>8</v>
      </c>
      <c r="I1722" s="20" t="s">
        <v>238</v>
      </c>
      <c r="J1722" s="11" t="s">
        <v>240</v>
      </c>
      <c r="K1722" s="11" t="s">
        <v>4263</v>
      </c>
      <c r="L1722" s="11">
        <v>2</v>
      </c>
    </row>
    <row r="1723" spans="1:12">
      <c r="A1723" s="11" t="s">
        <v>3013</v>
      </c>
      <c r="D1723" s="11" t="s">
        <v>239</v>
      </c>
      <c r="E1723" s="19" t="s">
        <v>3263</v>
      </c>
      <c r="F1723" s="10">
        <v>42036</v>
      </c>
      <c r="G1723" s="10">
        <v>44593</v>
      </c>
      <c r="H1723" s="11">
        <v>8</v>
      </c>
      <c r="I1723" s="20" t="s">
        <v>238</v>
      </c>
      <c r="J1723" s="11" t="s">
        <v>240</v>
      </c>
      <c r="K1723" s="11" t="s">
        <v>4263</v>
      </c>
      <c r="L1723" s="11">
        <v>2</v>
      </c>
    </row>
    <row r="1724" spans="1:12">
      <c r="A1724" s="11" t="s">
        <v>3014</v>
      </c>
      <c r="D1724" s="11" t="s">
        <v>239</v>
      </c>
      <c r="E1724" s="19" t="s">
        <v>3264</v>
      </c>
      <c r="F1724" s="10">
        <v>42036</v>
      </c>
      <c r="G1724" s="10">
        <v>44593</v>
      </c>
      <c r="H1724" s="11">
        <v>8</v>
      </c>
      <c r="I1724" s="20" t="s">
        <v>238</v>
      </c>
      <c r="J1724" s="11" t="s">
        <v>240</v>
      </c>
      <c r="K1724" s="11" t="s">
        <v>4263</v>
      </c>
      <c r="L1724" s="11">
        <v>2</v>
      </c>
    </row>
    <row r="1725" spans="1:12">
      <c r="A1725" s="11" t="s">
        <v>3015</v>
      </c>
      <c r="D1725" s="11" t="s">
        <v>239</v>
      </c>
      <c r="E1725" s="19" t="s">
        <v>3265</v>
      </c>
      <c r="F1725" s="10">
        <v>42036</v>
      </c>
      <c r="G1725" s="10">
        <v>44593</v>
      </c>
      <c r="H1725" s="11">
        <v>8</v>
      </c>
      <c r="I1725" s="20" t="s">
        <v>238</v>
      </c>
      <c r="J1725" s="11" t="s">
        <v>240</v>
      </c>
      <c r="K1725" s="11" t="s">
        <v>4263</v>
      </c>
      <c r="L1725" s="11">
        <v>2</v>
      </c>
    </row>
    <row r="1726" spans="1:12">
      <c r="A1726" s="11" t="s">
        <v>3016</v>
      </c>
      <c r="D1726" s="11" t="s">
        <v>239</v>
      </c>
      <c r="E1726" s="19" t="s">
        <v>3266</v>
      </c>
      <c r="F1726" s="10">
        <v>42036</v>
      </c>
      <c r="G1726" s="10">
        <v>44593</v>
      </c>
      <c r="H1726" s="11">
        <v>8</v>
      </c>
      <c r="I1726" s="20" t="s">
        <v>238</v>
      </c>
      <c r="J1726" s="11" t="s">
        <v>240</v>
      </c>
      <c r="K1726" s="11" t="s">
        <v>4263</v>
      </c>
      <c r="L1726" s="11">
        <v>2</v>
      </c>
    </row>
    <row r="1727" spans="1:12">
      <c r="A1727" s="11" t="s">
        <v>3017</v>
      </c>
      <c r="D1727" s="11" t="s">
        <v>239</v>
      </c>
      <c r="E1727" s="19" t="s">
        <v>3267</v>
      </c>
      <c r="F1727" s="10">
        <v>42036</v>
      </c>
      <c r="G1727" s="10">
        <v>44593</v>
      </c>
      <c r="H1727" s="11">
        <v>8</v>
      </c>
      <c r="I1727" s="20" t="s">
        <v>238</v>
      </c>
      <c r="J1727" s="11" t="s">
        <v>240</v>
      </c>
      <c r="K1727" s="11" t="s">
        <v>4263</v>
      </c>
      <c r="L1727" s="11">
        <v>2</v>
      </c>
    </row>
    <row r="1728" spans="1:12">
      <c r="A1728" s="11" t="s">
        <v>3018</v>
      </c>
      <c r="D1728" s="11" t="s">
        <v>239</v>
      </c>
      <c r="E1728" s="19" t="s">
        <v>3268</v>
      </c>
      <c r="F1728" s="10">
        <v>42036</v>
      </c>
      <c r="G1728" s="10">
        <v>44593</v>
      </c>
      <c r="H1728" s="11">
        <v>8</v>
      </c>
      <c r="I1728" s="20" t="s">
        <v>238</v>
      </c>
      <c r="J1728" s="11" t="s">
        <v>240</v>
      </c>
      <c r="K1728" s="11" t="s">
        <v>4263</v>
      </c>
      <c r="L1728" s="11">
        <v>2</v>
      </c>
    </row>
    <row r="1729" spans="1:12">
      <c r="A1729" s="11" t="s">
        <v>3019</v>
      </c>
      <c r="D1729" s="11" t="s">
        <v>239</v>
      </c>
      <c r="E1729" s="19" t="s">
        <v>3269</v>
      </c>
      <c r="F1729" s="10">
        <v>42036</v>
      </c>
      <c r="G1729" s="10">
        <v>44593</v>
      </c>
      <c r="H1729" s="11">
        <v>8</v>
      </c>
      <c r="I1729" s="20" t="s">
        <v>238</v>
      </c>
      <c r="J1729" s="11" t="s">
        <v>240</v>
      </c>
      <c r="K1729" s="11" t="s">
        <v>4263</v>
      </c>
      <c r="L1729" s="11">
        <v>2</v>
      </c>
    </row>
    <row r="1730" spans="1:12">
      <c r="A1730" s="11" t="s">
        <v>3020</v>
      </c>
      <c r="D1730" s="11" t="s">
        <v>239</v>
      </c>
      <c r="E1730" s="19" t="s">
        <v>3270</v>
      </c>
      <c r="F1730" s="10">
        <v>42036</v>
      </c>
      <c r="G1730" s="10">
        <v>44593</v>
      </c>
      <c r="H1730" s="11">
        <v>8</v>
      </c>
      <c r="I1730" s="20" t="s">
        <v>238</v>
      </c>
      <c r="J1730" s="11" t="s">
        <v>240</v>
      </c>
      <c r="K1730" s="11" t="s">
        <v>4263</v>
      </c>
      <c r="L1730" s="11">
        <v>2</v>
      </c>
    </row>
    <row r="1731" spans="1:12">
      <c r="A1731" s="11" t="s">
        <v>3021</v>
      </c>
      <c r="D1731" s="11" t="s">
        <v>239</v>
      </c>
      <c r="E1731" s="19" t="s">
        <v>3271</v>
      </c>
      <c r="F1731" s="10">
        <v>42036</v>
      </c>
      <c r="G1731" s="10">
        <v>44593</v>
      </c>
      <c r="H1731" s="11">
        <v>8</v>
      </c>
      <c r="I1731" s="20" t="s">
        <v>238</v>
      </c>
      <c r="J1731" s="11" t="s">
        <v>240</v>
      </c>
      <c r="K1731" s="11" t="s">
        <v>4263</v>
      </c>
      <c r="L1731" s="11">
        <v>2</v>
      </c>
    </row>
    <row r="1732" spans="1:12">
      <c r="A1732" s="11" t="s">
        <v>3022</v>
      </c>
      <c r="D1732" s="11" t="s">
        <v>239</v>
      </c>
      <c r="E1732" s="19" t="s">
        <v>3272</v>
      </c>
      <c r="F1732" s="10">
        <v>42036</v>
      </c>
      <c r="G1732" s="10">
        <v>44593</v>
      </c>
      <c r="H1732" s="11">
        <v>8</v>
      </c>
      <c r="I1732" s="20" t="s">
        <v>238</v>
      </c>
      <c r="J1732" s="11" t="s">
        <v>240</v>
      </c>
      <c r="K1732" s="11" t="s">
        <v>4263</v>
      </c>
      <c r="L1732" s="11">
        <v>2</v>
      </c>
    </row>
    <row r="1733" spans="1:12">
      <c r="A1733" s="11" t="s">
        <v>3023</v>
      </c>
      <c r="D1733" s="11" t="s">
        <v>239</v>
      </c>
      <c r="E1733" s="19" t="s">
        <v>3273</v>
      </c>
      <c r="F1733" s="10">
        <v>42036</v>
      </c>
      <c r="G1733" s="10">
        <v>44593</v>
      </c>
      <c r="H1733" s="11">
        <v>8</v>
      </c>
      <c r="I1733" s="20" t="s">
        <v>238</v>
      </c>
      <c r="J1733" s="11" t="s">
        <v>240</v>
      </c>
      <c r="K1733" s="11" t="s">
        <v>4263</v>
      </c>
      <c r="L1733" s="11">
        <v>2</v>
      </c>
    </row>
    <row r="1734" spans="1:12">
      <c r="A1734" s="11" t="s">
        <v>3024</v>
      </c>
      <c r="D1734" s="11" t="s">
        <v>239</v>
      </c>
      <c r="E1734" s="19" t="s">
        <v>3274</v>
      </c>
      <c r="F1734" s="10">
        <v>42036</v>
      </c>
      <c r="G1734" s="10">
        <v>44593</v>
      </c>
      <c r="H1734" s="11">
        <v>8</v>
      </c>
      <c r="I1734" s="20" t="s">
        <v>238</v>
      </c>
      <c r="J1734" s="11" t="s">
        <v>240</v>
      </c>
      <c r="K1734" s="11" t="s">
        <v>4263</v>
      </c>
      <c r="L1734" s="11">
        <v>2</v>
      </c>
    </row>
    <row r="1735" spans="1:12">
      <c r="A1735" s="11" t="s">
        <v>3025</v>
      </c>
      <c r="D1735" s="11" t="s">
        <v>239</v>
      </c>
      <c r="E1735" s="19" t="s">
        <v>3275</v>
      </c>
      <c r="F1735" s="10">
        <v>42036</v>
      </c>
      <c r="G1735" s="10">
        <v>44593</v>
      </c>
      <c r="H1735" s="11">
        <v>8</v>
      </c>
      <c r="I1735" s="20" t="s">
        <v>238</v>
      </c>
      <c r="J1735" s="11" t="s">
        <v>240</v>
      </c>
      <c r="K1735" s="11" t="s">
        <v>4263</v>
      </c>
      <c r="L1735" s="11">
        <v>2</v>
      </c>
    </row>
    <row r="1736" spans="1:12">
      <c r="A1736" s="11" t="s">
        <v>3026</v>
      </c>
      <c r="D1736" s="11" t="s">
        <v>239</v>
      </c>
      <c r="E1736" s="19" t="s">
        <v>3276</v>
      </c>
      <c r="F1736" s="10">
        <v>42036</v>
      </c>
      <c r="G1736" s="10">
        <v>44593</v>
      </c>
      <c r="H1736" s="11">
        <v>8</v>
      </c>
      <c r="I1736" s="20" t="s">
        <v>238</v>
      </c>
      <c r="J1736" s="11" t="s">
        <v>240</v>
      </c>
      <c r="K1736" s="11" t="s">
        <v>4263</v>
      </c>
      <c r="L1736" s="11">
        <v>2</v>
      </c>
    </row>
    <row r="1737" spans="1:12">
      <c r="A1737" s="11" t="s">
        <v>3027</v>
      </c>
      <c r="D1737" s="11" t="s">
        <v>239</v>
      </c>
      <c r="E1737" s="19" t="s">
        <v>3277</v>
      </c>
      <c r="F1737" s="10">
        <v>42036</v>
      </c>
      <c r="G1737" s="10">
        <v>44593</v>
      </c>
      <c r="H1737" s="11">
        <v>8</v>
      </c>
      <c r="I1737" s="20" t="s">
        <v>238</v>
      </c>
      <c r="J1737" s="11" t="s">
        <v>240</v>
      </c>
      <c r="K1737" s="11" t="s">
        <v>4263</v>
      </c>
      <c r="L1737" s="11">
        <v>2</v>
      </c>
    </row>
    <row r="1738" spans="1:12">
      <c r="A1738" s="11" t="s">
        <v>3028</v>
      </c>
      <c r="D1738" s="11" t="s">
        <v>239</v>
      </c>
      <c r="E1738" s="19" t="s">
        <v>3278</v>
      </c>
      <c r="F1738" s="10">
        <v>42036</v>
      </c>
      <c r="G1738" s="10">
        <v>44593</v>
      </c>
      <c r="H1738" s="11">
        <v>8</v>
      </c>
      <c r="I1738" s="20" t="s">
        <v>238</v>
      </c>
      <c r="J1738" s="11" t="s">
        <v>240</v>
      </c>
      <c r="K1738" s="11" t="s">
        <v>4263</v>
      </c>
      <c r="L1738" s="11">
        <v>2</v>
      </c>
    </row>
    <row r="1739" spans="1:12">
      <c r="A1739" s="11" t="s">
        <v>3029</v>
      </c>
      <c r="D1739" s="11" t="s">
        <v>239</v>
      </c>
      <c r="E1739" s="19" t="s">
        <v>3279</v>
      </c>
      <c r="F1739" s="10">
        <v>42036</v>
      </c>
      <c r="G1739" s="10">
        <v>44593</v>
      </c>
      <c r="H1739" s="11">
        <v>8</v>
      </c>
      <c r="I1739" s="20" t="s">
        <v>238</v>
      </c>
      <c r="J1739" s="11" t="s">
        <v>240</v>
      </c>
      <c r="K1739" s="11" t="s">
        <v>4263</v>
      </c>
      <c r="L1739" s="11">
        <v>2</v>
      </c>
    </row>
    <row r="1740" spans="1:12">
      <c r="A1740" s="11" t="s">
        <v>3030</v>
      </c>
      <c r="D1740" s="11" t="s">
        <v>239</v>
      </c>
      <c r="E1740" s="19" t="s">
        <v>3280</v>
      </c>
      <c r="F1740" s="10">
        <v>42036</v>
      </c>
      <c r="G1740" s="10">
        <v>44593</v>
      </c>
      <c r="H1740" s="11">
        <v>8</v>
      </c>
      <c r="I1740" s="20" t="s">
        <v>238</v>
      </c>
      <c r="J1740" s="11" t="s">
        <v>240</v>
      </c>
      <c r="K1740" s="11" t="s">
        <v>4263</v>
      </c>
      <c r="L1740" s="11">
        <v>2</v>
      </c>
    </row>
    <row r="1741" spans="1:12">
      <c r="A1741" s="11" t="s">
        <v>3031</v>
      </c>
      <c r="D1741" s="11" t="s">
        <v>239</v>
      </c>
      <c r="E1741" s="19" t="s">
        <v>3281</v>
      </c>
      <c r="F1741" s="10">
        <v>42036</v>
      </c>
      <c r="G1741" s="10">
        <v>44593</v>
      </c>
      <c r="H1741" s="11">
        <v>8</v>
      </c>
      <c r="I1741" s="20" t="s">
        <v>238</v>
      </c>
      <c r="J1741" s="11" t="s">
        <v>240</v>
      </c>
      <c r="K1741" s="11" t="s">
        <v>4263</v>
      </c>
      <c r="L1741" s="11">
        <v>2</v>
      </c>
    </row>
    <row r="1742" spans="1:12">
      <c r="A1742" s="11" t="s">
        <v>3032</v>
      </c>
      <c r="D1742" s="11" t="s">
        <v>239</v>
      </c>
      <c r="E1742" s="19" t="s">
        <v>3282</v>
      </c>
      <c r="F1742" s="10">
        <v>42036</v>
      </c>
      <c r="G1742" s="10">
        <v>44593</v>
      </c>
      <c r="H1742" s="11">
        <v>8</v>
      </c>
      <c r="I1742" s="20" t="s">
        <v>238</v>
      </c>
      <c r="J1742" s="11" t="s">
        <v>240</v>
      </c>
      <c r="K1742" s="11" t="s">
        <v>4263</v>
      </c>
      <c r="L1742" s="11">
        <v>2</v>
      </c>
    </row>
    <row r="1743" spans="1:12">
      <c r="A1743" s="11" t="s">
        <v>3033</v>
      </c>
      <c r="D1743" s="11" t="s">
        <v>239</v>
      </c>
      <c r="E1743" s="19" t="s">
        <v>3283</v>
      </c>
      <c r="F1743" s="10">
        <v>42036</v>
      </c>
      <c r="G1743" s="10">
        <v>44593</v>
      </c>
      <c r="H1743" s="11">
        <v>8</v>
      </c>
      <c r="I1743" s="20" t="s">
        <v>238</v>
      </c>
      <c r="J1743" s="11" t="s">
        <v>240</v>
      </c>
      <c r="K1743" s="11" t="s">
        <v>4263</v>
      </c>
      <c r="L1743" s="11">
        <v>2</v>
      </c>
    </row>
    <row r="1744" spans="1:12">
      <c r="A1744" s="11" t="s">
        <v>3034</v>
      </c>
      <c r="D1744" s="11" t="s">
        <v>239</v>
      </c>
      <c r="E1744" s="19" t="s">
        <v>3284</v>
      </c>
      <c r="F1744" s="10">
        <v>42036</v>
      </c>
      <c r="G1744" s="10">
        <v>44593</v>
      </c>
      <c r="H1744" s="11">
        <v>8</v>
      </c>
      <c r="I1744" s="20" t="s">
        <v>238</v>
      </c>
      <c r="J1744" s="11" t="s">
        <v>240</v>
      </c>
      <c r="K1744" s="11" t="s">
        <v>4263</v>
      </c>
      <c r="L1744" s="11">
        <v>2</v>
      </c>
    </row>
    <row r="1745" spans="1:12">
      <c r="A1745" s="11" t="s">
        <v>3035</v>
      </c>
      <c r="D1745" s="11" t="s">
        <v>239</v>
      </c>
      <c r="E1745" s="19" t="s">
        <v>3285</v>
      </c>
      <c r="F1745" s="10">
        <v>42036</v>
      </c>
      <c r="G1745" s="10">
        <v>44593</v>
      </c>
      <c r="H1745" s="11">
        <v>8</v>
      </c>
      <c r="I1745" s="20" t="s">
        <v>238</v>
      </c>
      <c r="J1745" s="11" t="s">
        <v>240</v>
      </c>
      <c r="K1745" s="11" t="s">
        <v>4263</v>
      </c>
      <c r="L1745" s="11">
        <v>2</v>
      </c>
    </row>
    <row r="1746" spans="1:12">
      <c r="A1746" s="11" t="s">
        <v>3036</v>
      </c>
      <c r="D1746" s="11" t="s">
        <v>239</v>
      </c>
      <c r="E1746" s="19" t="s">
        <v>3286</v>
      </c>
      <c r="F1746" s="10">
        <v>42036</v>
      </c>
      <c r="G1746" s="10">
        <v>44593</v>
      </c>
      <c r="H1746" s="11">
        <v>8</v>
      </c>
      <c r="I1746" s="20" t="s">
        <v>238</v>
      </c>
      <c r="J1746" s="11" t="s">
        <v>240</v>
      </c>
      <c r="K1746" s="11" t="s">
        <v>4263</v>
      </c>
      <c r="L1746" s="11">
        <v>2</v>
      </c>
    </row>
    <row r="1747" spans="1:12">
      <c r="A1747" s="11" t="s">
        <v>3037</v>
      </c>
      <c r="D1747" s="11" t="s">
        <v>239</v>
      </c>
      <c r="E1747" s="19" t="s">
        <v>3287</v>
      </c>
      <c r="F1747" s="10">
        <v>42036</v>
      </c>
      <c r="G1747" s="10">
        <v>44593</v>
      </c>
      <c r="H1747" s="11">
        <v>8</v>
      </c>
      <c r="I1747" s="20" t="s">
        <v>238</v>
      </c>
      <c r="J1747" s="11" t="s">
        <v>240</v>
      </c>
      <c r="K1747" s="11" t="s">
        <v>4263</v>
      </c>
      <c r="L1747" s="11">
        <v>2</v>
      </c>
    </row>
    <row r="1748" spans="1:12">
      <c r="A1748" s="11" t="s">
        <v>3038</v>
      </c>
      <c r="D1748" s="11" t="s">
        <v>239</v>
      </c>
      <c r="E1748" s="19" t="s">
        <v>3288</v>
      </c>
      <c r="F1748" s="10">
        <v>42036</v>
      </c>
      <c r="G1748" s="10">
        <v>44593</v>
      </c>
      <c r="H1748" s="11">
        <v>8</v>
      </c>
      <c r="I1748" s="20" t="s">
        <v>238</v>
      </c>
      <c r="J1748" s="11" t="s">
        <v>240</v>
      </c>
      <c r="K1748" s="11" t="s">
        <v>4263</v>
      </c>
      <c r="L1748" s="11">
        <v>2</v>
      </c>
    </row>
    <row r="1749" spans="1:12">
      <c r="A1749" s="11" t="s">
        <v>3039</v>
      </c>
      <c r="D1749" s="11" t="s">
        <v>239</v>
      </c>
      <c r="E1749" s="19" t="s">
        <v>3289</v>
      </c>
      <c r="F1749" s="10">
        <v>42036</v>
      </c>
      <c r="G1749" s="10">
        <v>44593</v>
      </c>
      <c r="H1749" s="11">
        <v>8</v>
      </c>
      <c r="I1749" s="20" t="s">
        <v>238</v>
      </c>
      <c r="J1749" s="11" t="s">
        <v>240</v>
      </c>
      <c r="K1749" s="11" t="s">
        <v>4263</v>
      </c>
      <c r="L1749" s="11">
        <v>2</v>
      </c>
    </row>
    <row r="1750" spans="1:12">
      <c r="A1750" s="11" t="s">
        <v>3040</v>
      </c>
      <c r="D1750" s="11" t="s">
        <v>239</v>
      </c>
      <c r="E1750" s="19" t="s">
        <v>3290</v>
      </c>
      <c r="F1750" s="10">
        <v>42036</v>
      </c>
      <c r="G1750" s="10">
        <v>44593</v>
      </c>
      <c r="H1750" s="11">
        <v>8</v>
      </c>
      <c r="I1750" s="20" t="s">
        <v>238</v>
      </c>
      <c r="J1750" s="11" t="s">
        <v>240</v>
      </c>
      <c r="K1750" s="11" t="s">
        <v>4263</v>
      </c>
      <c r="L1750" s="11">
        <v>2</v>
      </c>
    </row>
    <row r="1751" spans="1:12">
      <c r="A1751" s="11" t="s">
        <v>3041</v>
      </c>
      <c r="D1751" s="11" t="s">
        <v>239</v>
      </c>
      <c r="E1751" s="19" t="s">
        <v>3291</v>
      </c>
      <c r="F1751" s="10">
        <v>42036</v>
      </c>
      <c r="G1751" s="10">
        <v>44593</v>
      </c>
      <c r="H1751" s="11">
        <v>8</v>
      </c>
      <c r="I1751" s="20" t="s">
        <v>238</v>
      </c>
      <c r="J1751" s="11" t="s">
        <v>240</v>
      </c>
      <c r="K1751" s="11" t="s">
        <v>4263</v>
      </c>
      <c r="L1751" s="11">
        <v>2</v>
      </c>
    </row>
    <row r="1752" spans="1:12">
      <c r="A1752" s="11" t="s">
        <v>3042</v>
      </c>
      <c r="D1752" s="11" t="s">
        <v>239</v>
      </c>
      <c r="E1752" s="19" t="s">
        <v>3292</v>
      </c>
      <c r="F1752" s="10">
        <v>42036</v>
      </c>
      <c r="G1752" s="10">
        <v>44593</v>
      </c>
      <c r="H1752" s="11">
        <v>8</v>
      </c>
      <c r="I1752" s="20" t="s">
        <v>238</v>
      </c>
      <c r="J1752" s="11" t="s">
        <v>240</v>
      </c>
      <c r="K1752" s="11" t="s">
        <v>4263</v>
      </c>
      <c r="L1752" s="11">
        <v>2</v>
      </c>
    </row>
    <row r="1753" spans="1:12">
      <c r="A1753" s="11" t="s">
        <v>3043</v>
      </c>
      <c r="D1753" s="11" t="s">
        <v>239</v>
      </c>
      <c r="E1753" s="19" t="s">
        <v>3293</v>
      </c>
      <c r="F1753" s="10">
        <v>42036</v>
      </c>
      <c r="G1753" s="10">
        <v>44593</v>
      </c>
      <c r="H1753" s="11">
        <v>8</v>
      </c>
      <c r="I1753" s="20" t="s">
        <v>238</v>
      </c>
      <c r="J1753" s="11" t="s">
        <v>240</v>
      </c>
      <c r="K1753" s="11" t="s">
        <v>4263</v>
      </c>
      <c r="L1753" s="11">
        <v>2</v>
      </c>
    </row>
    <row r="1754" spans="1:12">
      <c r="A1754" s="11" t="s">
        <v>3044</v>
      </c>
      <c r="D1754" s="11" t="s">
        <v>239</v>
      </c>
      <c r="E1754" s="19" t="s">
        <v>3294</v>
      </c>
      <c r="F1754" s="10">
        <v>42036</v>
      </c>
      <c r="G1754" s="10">
        <v>44593</v>
      </c>
      <c r="H1754" s="11">
        <v>8</v>
      </c>
      <c r="I1754" s="20" t="s">
        <v>238</v>
      </c>
      <c r="J1754" s="11" t="s">
        <v>240</v>
      </c>
      <c r="K1754" s="11" t="s">
        <v>4263</v>
      </c>
      <c r="L1754" s="11">
        <v>2</v>
      </c>
    </row>
    <row r="1755" spans="1:12">
      <c r="A1755" s="11" t="s">
        <v>3045</v>
      </c>
      <c r="D1755" s="11" t="s">
        <v>239</v>
      </c>
      <c r="E1755" s="19" t="s">
        <v>3295</v>
      </c>
      <c r="F1755" s="10">
        <v>42036</v>
      </c>
      <c r="G1755" s="10">
        <v>44593</v>
      </c>
      <c r="H1755" s="11">
        <v>8</v>
      </c>
      <c r="I1755" s="20" t="s">
        <v>238</v>
      </c>
      <c r="J1755" s="11" t="s">
        <v>240</v>
      </c>
      <c r="K1755" s="11" t="s">
        <v>4263</v>
      </c>
      <c r="L1755" s="11">
        <v>2</v>
      </c>
    </row>
    <row r="1756" spans="1:12">
      <c r="A1756" s="11" t="s">
        <v>3046</v>
      </c>
      <c r="D1756" s="11" t="s">
        <v>239</v>
      </c>
      <c r="E1756" s="19" t="s">
        <v>3296</v>
      </c>
      <c r="F1756" s="10">
        <v>42036</v>
      </c>
      <c r="G1756" s="10">
        <v>44593</v>
      </c>
      <c r="H1756" s="11">
        <v>8</v>
      </c>
      <c r="I1756" s="20" t="s">
        <v>238</v>
      </c>
      <c r="J1756" s="11" t="s">
        <v>240</v>
      </c>
      <c r="K1756" s="11" t="s">
        <v>4263</v>
      </c>
      <c r="L1756" s="11">
        <v>2</v>
      </c>
    </row>
    <row r="1757" spans="1:12">
      <c r="A1757" s="11" t="s">
        <v>3047</v>
      </c>
      <c r="D1757" s="11" t="s">
        <v>239</v>
      </c>
      <c r="E1757" s="19" t="s">
        <v>3297</v>
      </c>
      <c r="F1757" s="10">
        <v>42036</v>
      </c>
      <c r="G1757" s="10">
        <v>44593</v>
      </c>
      <c r="H1757" s="11">
        <v>8</v>
      </c>
      <c r="I1757" s="20" t="s">
        <v>238</v>
      </c>
      <c r="J1757" s="11" t="s">
        <v>240</v>
      </c>
      <c r="K1757" s="11" t="s">
        <v>4263</v>
      </c>
      <c r="L1757" s="11">
        <v>2</v>
      </c>
    </row>
    <row r="1758" spans="1:12">
      <c r="A1758" s="11" t="s">
        <v>3048</v>
      </c>
      <c r="D1758" s="11" t="s">
        <v>239</v>
      </c>
      <c r="E1758" s="19" t="s">
        <v>3298</v>
      </c>
      <c r="F1758" s="10">
        <v>42036</v>
      </c>
      <c r="G1758" s="10">
        <v>44593</v>
      </c>
      <c r="H1758" s="11">
        <v>8</v>
      </c>
      <c r="I1758" s="20" t="s">
        <v>238</v>
      </c>
      <c r="J1758" s="11" t="s">
        <v>240</v>
      </c>
      <c r="K1758" s="11" t="s">
        <v>4263</v>
      </c>
      <c r="L1758" s="11">
        <v>2</v>
      </c>
    </row>
    <row r="1759" spans="1:12">
      <c r="A1759" s="11" t="s">
        <v>3049</v>
      </c>
      <c r="D1759" s="11" t="s">
        <v>239</v>
      </c>
      <c r="E1759" s="19" t="s">
        <v>3299</v>
      </c>
      <c r="F1759" s="10">
        <v>42036</v>
      </c>
      <c r="G1759" s="10">
        <v>44593</v>
      </c>
      <c r="H1759" s="11">
        <v>8</v>
      </c>
      <c r="I1759" s="20" t="s">
        <v>238</v>
      </c>
      <c r="J1759" s="11" t="s">
        <v>240</v>
      </c>
      <c r="K1759" s="11" t="s">
        <v>4263</v>
      </c>
      <c r="L1759" s="11">
        <v>2</v>
      </c>
    </row>
    <row r="1760" spans="1:12">
      <c r="A1760" s="11" t="s">
        <v>3050</v>
      </c>
      <c r="D1760" s="11" t="s">
        <v>239</v>
      </c>
      <c r="E1760" s="19" t="s">
        <v>3300</v>
      </c>
      <c r="F1760" s="10">
        <v>42036</v>
      </c>
      <c r="G1760" s="10">
        <v>44593</v>
      </c>
      <c r="H1760" s="11">
        <v>8</v>
      </c>
      <c r="I1760" s="20" t="s">
        <v>238</v>
      </c>
      <c r="J1760" s="11" t="s">
        <v>240</v>
      </c>
      <c r="K1760" s="11" t="s">
        <v>4263</v>
      </c>
      <c r="L1760" s="11">
        <v>2</v>
      </c>
    </row>
    <row r="1761" spans="1:12">
      <c r="A1761" s="11" t="s">
        <v>3051</v>
      </c>
      <c r="D1761" s="11" t="s">
        <v>239</v>
      </c>
      <c r="E1761" s="19" t="s">
        <v>3301</v>
      </c>
      <c r="F1761" s="10">
        <v>42036</v>
      </c>
      <c r="G1761" s="10">
        <v>44593</v>
      </c>
      <c r="H1761" s="11">
        <v>8</v>
      </c>
      <c r="I1761" s="20" t="s">
        <v>238</v>
      </c>
      <c r="J1761" s="11" t="s">
        <v>240</v>
      </c>
      <c r="K1761" s="11" t="s">
        <v>4263</v>
      </c>
      <c r="L1761" s="11">
        <v>2</v>
      </c>
    </row>
    <row r="1762" spans="1:12">
      <c r="A1762" s="11" t="s">
        <v>3302</v>
      </c>
      <c r="D1762" s="11" t="s">
        <v>239</v>
      </c>
      <c r="E1762" s="19" t="s">
        <v>3510</v>
      </c>
      <c r="F1762" s="10">
        <v>42036</v>
      </c>
      <c r="G1762" s="10">
        <v>44593</v>
      </c>
      <c r="H1762" s="11">
        <v>8</v>
      </c>
      <c r="I1762" s="20" t="s">
        <v>238</v>
      </c>
      <c r="J1762" s="11" t="s">
        <v>240</v>
      </c>
      <c r="K1762" s="11" t="s">
        <v>4263</v>
      </c>
      <c r="L1762" s="11">
        <v>2</v>
      </c>
    </row>
    <row r="1763" spans="1:12">
      <c r="A1763" s="11" t="s">
        <v>3303</v>
      </c>
      <c r="D1763" s="11" t="s">
        <v>239</v>
      </c>
      <c r="E1763" s="19" t="s">
        <v>3511</v>
      </c>
      <c r="F1763" s="10">
        <v>42036</v>
      </c>
      <c r="G1763" s="10">
        <v>44593</v>
      </c>
      <c r="H1763" s="11">
        <v>8</v>
      </c>
      <c r="I1763" s="20" t="s">
        <v>238</v>
      </c>
      <c r="J1763" s="11" t="s">
        <v>240</v>
      </c>
      <c r="K1763" s="11" t="s">
        <v>4263</v>
      </c>
      <c r="L1763" s="11">
        <v>2</v>
      </c>
    </row>
    <row r="1764" spans="1:12">
      <c r="A1764" s="11" t="s">
        <v>3304</v>
      </c>
      <c r="D1764" s="11" t="s">
        <v>239</v>
      </c>
      <c r="E1764" s="19" t="s">
        <v>3512</v>
      </c>
      <c r="F1764" s="10">
        <v>42036</v>
      </c>
      <c r="G1764" s="10">
        <v>44593</v>
      </c>
      <c r="H1764" s="11">
        <v>8</v>
      </c>
      <c r="I1764" s="20" t="s">
        <v>238</v>
      </c>
      <c r="J1764" s="11" t="s">
        <v>240</v>
      </c>
      <c r="K1764" s="11" t="s">
        <v>4263</v>
      </c>
      <c r="L1764" s="11">
        <v>2</v>
      </c>
    </row>
    <row r="1765" spans="1:12">
      <c r="A1765" s="11" t="s">
        <v>3305</v>
      </c>
      <c r="D1765" s="11" t="s">
        <v>239</v>
      </c>
      <c r="E1765" s="19" t="s">
        <v>3513</v>
      </c>
      <c r="F1765" s="10">
        <v>42036</v>
      </c>
      <c r="G1765" s="10">
        <v>44593</v>
      </c>
      <c r="H1765" s="11">
        <v>8</v>
      </c>
      <c r="I1765" s="20" t="s">
        <v>238</v>
      </c>
      <c r="J1765" s="11" t="s">
        <v>240</v>
      </c>
      <c r="K1765" s="11" t="s">
        <v>4263</v>
      </c>
      <c r="L1765" s="11">
        <v>2</v>
      </c>
    </row>
    <row r="1766" spans="1:12">
      <c r="A1766" s="11" t="s">
        <v>3306</v>
      </c>
      <c r="D1766" s="11" t="s">
        <v>239</v>
      </c>
      <c r="E1766" s="19" t="s">
        <v>3514</v>
      </c>
      <c r="F1766" s="10">
        <v>42036</v>
      </c>
      <c r="G1766" s="10">
        <v>44593</v>
      </c>
      <c r="H1766" s="11">
        <v>8</v>
      </c>
      <c r="I1766" s="20" t="s">
        <v>238</v>
      </c>
      <c r="J1766" s="11" t="s">
        <v>240</v>
      </c>
      <c r="K1766" s="11" t="s">
        <v>4263</v>
      </c>
      <c r="L1766" s="11">
        <v>2</v>
      </c>
    </row>
    <row r="1767" spans="1:12">
      <c r="A1767" s="11" t="s">
        <v>3307</v>
      </c>
      <c r="D1767" s="11" t="s">
        <v>239</v>
      </c>
      <c r="E1767" s="19" t="s">
        <v>3515</v>
      </c>
      <c r="F1767" s="10">
        <v>42036</v>
      </c>
      <c r="G1767" s="10">
        <v>44593</v>
      </c>
      <c r="H1767" s="11">
        <v>8</v>
      </c>
      <c r="I1767" s="20" t="s">
        <v>238</v>
      </c>
      <c r="J1767" s="11" t="s">
        <v>240</v>
      </c>
      <c r="K1767" s="11" t="s">
        <v>4263</v>
      </c>
      <c r="L1767" s="11">
        <v>2</v>
      </c>
    </row>
    <row r="1768" spans="1:12">
      <c r="A1768" s="11" t="s">
        <v>3308</v>
      </c>
      <c r="D1768" s="11" t="s">
        <v>239</v>
      </c>
      <c r="E1768" s="19" t="s">
        <v>3516</v>
      </c>
      <c r="F1768" s="10">
        <v>42036</v>
      </c>
      <c r="G1768" s="10">
        <v>44593</v>
      </c>
      <c r="H1768" s="11">
        <v>8</v>
      </c>
      <c r="I1768" s="20" t="s">
        <v>238</v>
      </c>
      <c r="J1768" s="11" t="s">
        <v>240</v>
      </c>
      <c r="K1768" s="11" t="s">
        <v>4263</v>
      </c>
      <c r="L1768" s="11">
        <v>2</v>
      </c>
    </row>
    <row r="1769" spans="1:12">
      <c r="A1769" s="11" t="s">
        <v>3309</v>
      </c>
      <c r="D1769" s="11" t="s">
        <v>239</v>
      </c>
      <c r="E1769" s="19" t="s">
        <v>3517</v>
      </c>
      <c r="F1769" s="10">
        <v>42036</v>
      </c>
      <c r="G1769" s="10">
        <v>44593</v>
      </c>
      <c r="H1769" s="11">
        <v>8</v>
      </c>
      <c r="I1769" s="20" t="s">
        <v>238</v>
      </c>
      <c r="J1769" s="11" t="s">
        <v>240</v>
      </c>
      <c r="K1769" s="11" t="s">
        <v>4263</v>
      </c>
      <c r="L1769" s="11">
        <v>2</v>
      </c>
    </row>
    <row r="1770" spans="1:12">
      <c r="A1770" s="11" t="s">
        <v>3000</v>
      </c>
      <c r="D1770" s="11" t="s">
        <v>239</v>
      </c>
      <c r="E1770" s="19" t="s">
        <v>3518</v>
      </c>
      <c r="F1770" s="10">
        <v>42036</v>
      </c>
      <c r="G1770" s="10">
        <v>44593</v>
      </c>
      <c r="H1770" s="11">
        <v>8</v>
      </c>
      <c r="I1770" s="20" t="s">
        <v>238</v>
      </c>
      <c r="J1770" s="11" t="s">
        <v>240</v>
      </c>
      <c r="K1770" s="11" t="s">
        <v>4263</v>
      </c>
      <c r="L1770" s="11">
        <v>2</v>
      </c>
    </row>
    <row r="1771" spans="1:12">
      <c r="A1771" s="11" t="s">
        <v>3001</v>
      </c>
      <c r="D1771" s="11" t="s">
        <v>239</v>
      </c>
      <c r="E1771" s="19" t="s">
        <v>3519</v>
      </c>
      <c r="F1771" s="10">
        <v>42036</v>
      </c>
      <c r="G1771" s="10">
        <v>44593</v>
      </c>
      <c r="H1771" s="11">
        <v>8</v>
      </c>
      <c r="I1771" s="20" t="s">
        <v>238</v>
      </c>
      <c r="J1771" s="11" t="s">
        <v>240</v>
      </c>
      <c r="K1771" s="11" t="s">
        <v>4263</v>
      </c>
      <c r="L1771" s="11">
        <v>2</v>
      </c>
    </row>
    <row r="1772" spans="1:12">
      <c r="A1772" s="11" t="s">
        <v>3002</v>
      </c>
      <c r="D1772" s="11" t="s">
        <v>239</v>
      </c>
      <c r="E1772" s="19" t="s">
        <v>3520</v>
      </c>
      <c r="F1772" s="10">
        <v>42036</v>
      </c>
      <c r="G1772" s="10">
        <v>44593</v>
      </c>
      <c r="H1772" s="11">
        <v>8</v>
      </c>
      <c r="I1772" s="20" t="s">
        <v>238</v>
      </c>
      <c r="J1772" s="11" t="s">
        <v>240</v>
      </c>
      <c r="K1772" s="11" t="s">
        <v>4263</v>
      </c>
      <c r="L1772" s="11">
        <v>2</v>
      </c>
    </row>
    <row r="1773" spans="1:12">
      <c r="A1773" s="11" t="s">
        <v>3003</v>
      </c>
      <c r="D1773" s="11" t="s">
        <v>239</v>
      </c>
      <c r="E1773" s="19" t="s">
        <v>3521</v>
      </c>
      <c r="F1773" s="10">
        <v>42036</v>
      </c>
      <c r="G1773" s="10">
        <v>44593</v>
      </c>
      <c r="H1773" s="11">
        <v>8</v>
      </c>
      <c r="I1773" s="20" t="s">
        <v>238</v>
      </c>
      <c r="J1773" s="11" t="s">
        <v>240</v>
      </c>
      <c r="K1773" s="11" t="s">
        <v>4263</v>
      </c>
      <c r="L1773" s="11">
        <v>2</v>
      </c>
    </row>
    <row r="1774" spans="1:12">
      <c r="A1774" s="11" t="s">
        <v>3004</v>
      </c>
      <c r="D1774" s="11" t="s">
        <v>239</v>
      </c>
      <c r="E1774" s="19" t="s">
        <v>3522</v>
      </c>
      <c r="F1774" s="10">
        <v>42036</v>
      </c>
      <c r="G1774" s="10">
        <v>44593</v>
      </c>
      <c r="H1774" s="11">
        <v>8</v>
      </c>
      <c r="I1774" s="20" t="s">
        <v>238</v>
      </c>
      <c r="J1774" s="11" t="s">
        <v>240</v>
      </c>
      <c r="K1774" s="11" t="s">
        <v>4263</v>
      </c>
      <c r="L1774" s="11">
        <v>2</v>
      </c>
    </row>
    <row r="1775" spans="1:12">
      <c r="A1775" s="11" t="s">
        <v>3005</v>
      </c>
      <c r="D1775" s="11" t="s">
        <v>239</v>
      </c>
      <c r="E1775" s="19" t="s">
        <v>3523</v>
      </c>
      <c r="F1775" s="10">
        <v>42036</v>
      </c>
      <c r="G1775" s="10">
        <v>44593</v>
      </c>
      <c r="H1775" s="11">
        <v>8</v>
      </c>
      <c r="I1775" s="20" t="s">
        <v>238</v>
      </c>
      <c r="J1775" s="11" t="s">
        <v>240</v>
      </c>
      <c r="K1775" s="11" t="s">
        <v>4263</v>
      </c>
      <c r="L1775" s="11">
        <v>2</v>
      </c>
    </row>
    <row r="1776" spans="1:12">
      <c r="A1776" s="11" t="s">
        <v>3006</v>
      </c>
      <c r="D1776" s="11" t="s">
        <v>239</v>
      </c>
      <c r="E1776" s="19" t="s">
        <v>3524</v>
      </c>
      <c r="F1776" s="10">
        <v>42036</v>
      </c>
      <c r="G1776" s="10">
        <v>44593</v>
      </c>
      <c r="H1776" s="11">
        <v>8</v>
      </c>
      <c r="I1776" s="20" t="s">
        <v>238</v>
      </c>
      <c r="J1776" s="11" t="s">
        <v>240</v>
      </c>
      <c r="K1776" s="11" t="s">
        <v>4263</v>
      </c>
      <c r="L1776" s="11">
        <v>2</v>
      </c>
    </row>
    <row r="1777" spans="1:12">
      <c r="A1777" s="11" t="s">
        <v>3007</v>
      </c>
      <c r="D1777" s="11" t="s">
        <v>239</v>
      </c>
      <c r="E1777" s="19" t="s">
        <v>3525</v>
      </c>
      <c r="F1777" s="10">
        <v>42036</v>
      </c>
      <c r="G1777" s="10">
        <v>44593</v>
      </c>
      <c r="H1777" s="11">
        <v>8</v>
      </c>
      <c r="I1777" s="20" t="s">
        <v>238</v>
      </c>
      <c r="J1777" s="11" t="s">
        <v>240</v>
      </c>
      <c r="K1777" s="11" t="s">
        <v>4263</v>
      </c>
      <c r="L1777" s="11">
        <v>2</v>
      </c>
    </row>
    <row r="1778" spans="1:12">
      <c r="A1778" s="11" t="s">
        <v>3008</v>
      </c>
      <c r="D1778" s="11" t="s">
        <v>239</v>
      </c>
      <c r="E1778" s="19" t="s">
        <v>3526</v>
      </c>
      <c r="F1778" s="10">
        <v>42036</v>
      </c>
      <c r="G1778" s="10">
        <v>44593</v>
      </c>
      <c r="H1778" s="11">
        <v>8</v>
      </c>
      <c r="I1778" s="20" t="s">
        <v>238</v>
      </c>
      <c r="J1778" s="11" t="s">
        <v>240</v>
      </c>
      <c r="K1778" s="11" t="s">
        <v>4263</v>
      </c>
      <c r="L1778" s="11">
        <v>2</v>
      </c>
    </row>
    <row r="1779" spans="1:12">
      <c r="A1779" s="11" t="s">
        <v>3310</v>
      </c>
      <c r="D1779" s="11" t="s">
        <v>239</v>
      </c>
      <c r="E1779" s="19" t="s">
        <v>3527</v>
      </c>
      <c r="F1779" s="10">
        <v>42036</v>
      </c>
      <c r="G1779" s="10">
        <v>44593</v>
      </c>
      <c r="H1779" s="11">
        <v>8</v>
      </c>
      <c r="I1779" s="20" t="s">
        <v>238</v>
      </c>
      <c r="J1779" s="11" t="s">
        <v>240</v>
      </c>
      <c r="K1779" s="11" t="s">
        <v>4263</v>
      </c>
      <c r="L1779" s="11">
        <v>2</v>
      </c>
    </row>
    <row r="1780" spans="1:12">
      <c r="A1780" s="11" t="s">
        <v>3311</v>
      </c>
      <c r="D1780" s="11" t="s">
        <v>239</v>
      </c>
      <c r="E1780" s="19" t="s">
        <v>3528</v>
      </c>
      <c r="F1780" s="10">
        <v>42036</v>
      </c>
      <c r="G1780" s="10">
        <v>44593</v>
      </c>
      <c r="H1780" s="11">
        <v>8</v>
      </c>
      <c r="I1780" s="20" t="s">
        <v>238</v>
      </c>
      <c r="J1780" s="11" t="s">
        <v>240</v>
      </c>
      <c r="K1780" s="11" t="s">
        <v>4263</v>
      </c>
      <c r="L1780" s="11">
        <v>2</v>
      </c>
    </row>
    <row r="1781" spans="1:12">
      <c r="A1781" s="11" t="s">
        <v>3312</v>
      </c>
      <c r="D1781" s="11" t="s">
        <v>239</v>
      </c>
      <c r="E1781" s="19" t="s">
        <v>3529</v>
      </c>
      <c r="F1781" s="10">
        <v>42036</v>
      </c>
      <c r="G1781" s="10">
        <v>44593</v>
      </c>
      <c r="H1781" s="11">
        <v>8</v>
      </c>
      <c r="I1781" s="20" t="s">
        <v>238</v>
      </c>
      <c r="J1781" s="11" t="s">
        <v>240</v>
      </c>
      <c r="K1781" s="11" t="s">
        <v>4263</v>
      </c>
      <c r="L1781" s="11">
        <v>2</v>
      </c>
    </row>
    <row r="1782" spans="1:12">
      <c r="A1782" s="11" t="s">
        <v>3012</v>
      </c>
      <c r="D1782" s="11" t="s">
        <v>239</v>
      </c>
      <c r="E1782" s="19" t="s">
        <v>3530</v>
      </c>
      <c r="F1782" s="10">
        <v>42036</v>
      </c>
      <c r="G1782" s="10">
        <v>44593</v>
      </c>
      <c r="H1782" s="11">
        <v>8</v>
      </c>
      <c r="I1782" s="20" t="s">
        <v>238</v>
      </c>
      <c r="J1782" s="11" t="s">
        <v>240</v>
      </c>
      <c r="K1782" s="11" t="s">
        <v>4263</v>
      </c>
      <c r="L1782" s="11">
        <v>2</v>
      </c>
    </row>
    <row r="1783" spans="1:12">
      <c r="A1783" s="11" t="s">
        <v>3013</v>
      </c>
      <c r="D1783" s="11" t="s">
        <v>239</v>
      </c>
      <c r="E1783" s="19" t="s">
        <v>3531</v>
      </c>
      <c r="F1783" s="10">
        <v>42036</v>
      </c>
      <c r="G1783" s="10">
        <v>44593</v>
      </c>
      <c r="H1783" s="11">
        <v>8</v>
      </c>
      <c r="I1783" s="20" t="s">
        <v>238</v>
      </c>
      <c r="J1783" s="11" t="s">
        <v>240</v>
      </c>
      <c r="K1783" s="11" t="s">
        <v>4263</v>
      </c>
      <c r="L1783" s="11">
        <v>2</v>
      </c>
    </row>
    <row r="1784" spans="1:12">
      <c r="A1784" s="11" t="s">
        <v>3014</v>
      </c>
      <c r="D1784" s="11" t="s">
        <v>239</v>
      </c>
      <c r="E1784" s="19" t="s">
        <v>3532</v>
      </c>
      <c r="F1784" s="10">
        <v>42036</v>
      </c>
      <c r="G1784" s="10">
        <v>44593</v>
      </c>
      <c r="H1784" s="11">
        <v>8</v>
      </c>
      <c r="I1784" s="20" t="s">
        <v>238</v>
      </c>
      <c r="J1784" s="11" t="s">
        <v>240</v>
      </c>
      <c r="K1784" s="11" t="s">
        <v>4263</v>
      </c>
      <c r="L1784" s="11">
        <v>2</v>
      </c>
    </row>
    <row r="1785" spans="1:12">
      <c r="A1785" s="11" t="s">
        <v>3015</v>
      </c>
      <c r="D1785" s="11" t="s">
        <v>239</v>
      </c>
      <c r="E1785" s="19" t="s">
        <v>3533</v>
      </c>
      <c r="F1785" s="10">
        <v>42036</v>
      </c>
      <c r="G1785" s="10">
        <v>44593</v>
      </c>
      <c r="H1785" s="11">
        <v>8</v>
      </c>
      <c r="I1785" s="20" t="s">
        <v>238</v>
      </c>
      <c r="J1785" s="11" t="s">
        <v>240</v>
      </c>
      <c r="K1785" s="11" t="s">
        <v>4263</v>
      </c>
      <c r="L1785" s="11">
        <v>2</v>
      </c>
    </row>
    <row r="1786" spans="1:12">
      <c r="A1786" s="11" t="s">
        <v>3016</v>
      </c>
      <c r="D1786" s="11" t="s">
        <v>239</v>
      </c>
      <c r="E1786" s="19" t="s">
        <v>3534</v>
      </c>
      <c r="F1786" s="10">
        <v>42036</v>
      </c>
      <c r="G1786" s="10">
        <v>44593</v>
      </c>
      <c r="H1786" s="11">
        <v>8</v>
      </c>
      <c r="I1786" s="20" t="s">
        <v>238</v>
      </c>
      <c r="J1786" s="11" t="s">
        <v>240</v>
      </c>
      <c r="K1786" s="11" t="s">
        <v>4263</v>
      </c>
      <c r="L1786" s="11">
        <v>2</v>
      </c>
    </row>
    <row r="1787" spans="1:12">
      <c r="A1787" s="11" t="s">
        <v>3017</v>
      </c>
      <c r="D1787" s="11" t="s">
        <v>239</v>
      </c>
      <c r="E1787" s="19" t="s">
        <v>3535</v>
      </c>
      <c r="F1787" s="10">
        <v>42036</v>
      </c>
      <c r="G1787" s="10">
        <v>44593</v>
      </c>
      <c r="H1787" s="11">
        <v>8</v>
      </c>
      <c r="I1787" s="20" t="s">
        <v>238</v>
      </c>
      <c r="J1787" s="11" t="s">
        <v>240</v>
      </c>
      <c r="K1787" s="11" t="s">
        <v>4263</v>
      </c>
      <c r="L1787" s="11">
        <v>2</v>
      </c>
    </row>
    <row r="1788" spans="1:12">
      <c r="A1788" s="11" t="s">
        <v>3018</v>
      </c>
      <c r="D1788" s="11" t="s">
        <v>239</v>
      </c>
      <c r="E1788" s="19" t="s">
        <v>3536</v>
      </c>
      <c r="F1788" s="10">
        <v>42036</v>
      </c>
      <c r="G1788" s="10">
        <v>44593</v>
      </c>
      <c r="H1788" s="11">
        <v>8</v>
      </c>
      <c r="I1788" s="20" t="s">
        <v>238</v>
      </c>
      <c r="J1788" s="11" t="s">
        <v>240</v>
      </c>
      <c r="K1788" s="11" t="s">
        <v>4263</v>
      </c>
      <c r="L1788" s="11">
        <v>2</v>
      </c>
    </row>
    <row r="1789" spans="1:12">
      <c r="A1789" s="11" t="s">
        <v>3019</v>
      </c>
      <c r="D1789" s="11" t="s">
        <v>239</v>
      </c>
      <c r="E1789" s="19" t="s">
        <v>3537</v>
      </c>
      <c r="F1789" s="10">
        <v>42036</v>
      </c>
      <c r="G1789" s="10">
        <v>44593</v>
      </c>
      <c r="H1789" s="11">
        <v>8</v>
      </c>
      <c r="I1789" s="20" t="s">
        <v>238</v>
      </c>
      <c r="J1789" s="11" t="s">
        <v>240</v>
      </c>
      <c r="K1789" s="11" t="s">
        <v>4263</v>
      </c>
      <c r="L1789" s="11">
        <v>2</v>
      </c>
    </row>
    <row r="1790" spans="1:12">
      <c r="A1790" s="11" t="s">
        <v>3020</v>
      </c>
      <c r="D1790" s="11" t="s">
        <v>239</v>
      </c>
      <c r="E1790" s="19" t="s">
        <v>3538</v>
      </c>
      <c r="F1790" s="10">
        <v>42036</v>
      </c>
      <c r="G1790" s="10">
        <v>44593</v>
      </c>
      <c r="H1790" s="11">
        <v>8</v>
      </c>
      <c r="I1790" s="20" t="s">
        <v>238</v>
      </c>
      <c r="J1790" s="11" t="s">
        <v>240</v>
      </c>
      <c r="K1790" s="11" t="s">
        <v>4263</v>
      </c>
      <c r="L1790" s="11">
        <v>2</v>
      </c>
    </row>
    <row r="1791" spans="1:12">
      <c r="A1791" s="11" t="s">
        <v>3021</v>
      </c>
      <c r="D1791" s="11" t="s">
        <v>239</v>
      </c>
      <c r="E1791" s="19" t="s">
        <v>3539</v>
      </c>
      <c r="F1791" s="10">
        <v>42036</v>
      </c>
      <c r="G1791" s="10">
        <v>44593</v>
      </c>
      <c r="H1791" s="11">
        <v>8</v>
      </c>
      <c r="I1791" s="20" t="s">
        <v>238</v>
      </c>
      <c r="J1791" s="11" t="s">
        <v>240</v>
      </c>
      <c r="K1791" s="11" t="s">
        <v>4263</v>
      </c>
      <c r="L1791" s="11">
        <v>2</v>
      </c>
    </row>
    <row r="1792" spans="1:12">
      <c r="A1792" s="11" t="s">
        <v>3022</v>
      </c>
      <c r="D1792" s="11" t="s">
        <v>239</v>
      </c>
      <c r="E1792" s="19" t="s">
        <v>3540</v>
      </c>
      <c r="F1792" s="10">
        <v>42036</v>
      </c>
      <c r="G1792" s="10">
        <v>44593</v>
      </c>
      <c r="H1792" s="11">
        <v>8</v>
      </c>
      <c r="I1792" s="20" t="s">
        <v>238</v>
      </c>
      <c r="J1792" s="11" t="s">
        <v>240</v>
      </c>
      <c r="K1792" s="11" t="s">
        <v>4263</v>
      </c>
      <c r="L1792" s="11">
        <v>2</v>
      </c>
    </row>
    <row r="1793" spans="1:12">
      <c r="A1793" s="11" t="s">
        <v>3023</v>
      </c>
      <c r="D1793" s="11" t="s">
        <v>239</v>
      </c>
      <c r="E1793" s="19" t="s">
        <v>3541</v>
      </c>
      <c r="F1793" s="10">
        <v>42036</v>
      </c>
      <c r="G1793" s="10">
        <v>44593</v>
      </c>
      <c r="H1793" s="11">
        <v>8</v>
      </c>
      <c r="I1793" s="20" t="s">
        <v>238</v>
      </c>
      <c r="J1793" s="11" t="s">
        <v>240</v>
      </c>
      <c r="K1793" s="11" t="s">
        <v>4263</v>
      </c>
      <c r="L1793" s="11">
        <v>2</v>
      </c>
    </row>
    <row r="1794" spans="1:12">
      <c r="A1794" s="11" t="s">
        <v>3313</v>
      </c>
      <c r="D1794" s="11" t="s">
        <v>239</v>
      </c>
      <c r="E1794" s="19" t="s">
        <v>3542</v>
      </c>
      <c r="F1794" s="10">
        <v>42036</v>
      </c>
      <c r="G1794" s="10">
        <v>44593</v>
      </c>
      <c r="H1794" s="11">
        <v>8</v>
      </c>
      <c r="I1794" s="20" t="s">
        <v>238</v>
      </c>
      <c r="J1794" s="11" t="s">
        <v>240</v>
      </c>
      <c r="K1794" s="11" t="s">
        <v>4263</v>
      </c>
      <c r="L1794" s="11">
        <v>2</v>
      </c>
    </row>
    <row r="1795" spans="1:12">
      <c r="A1795" s="11" t="s">
        <v>3314</v>
      </c>
      <c r="D1795" s="11" t="s">
        <v>239</v>
      </c>
      <c r="E1795" s="19" t="s">
        <v>3543</v>
      </c>
      <c r="F1795" s="10">
        <v>42036</v>
      </c>
      <c r="G1795" s="10">
        <v>44593</v>
      </c>
      <c r="H1795" s="11">
        <v>8</v>
      </c>
      <c r="I1795" s="20" t="s">
        <v>238</v>
      </c>
      <c r="J1795" s="11" t="s">
        <v>240</v>
      </c>
      <c r="K1795" s="11" t="s">
        <v>4263</v>
      </c>
      <c r="L1795" s="11">
        <v>2</v>
      </c>
    </row>
    <row r="1796" spans="1:12">
      <c r="A1796" s="11" t="s">
        <v>3315</v>
      </c>
      <c r="D1796" s="11" t="s">
        <v>239</v>
      </c>
      <c r="E1796" s="19" t="s">
        <v>3544</v>
      </c>
      <c r="F1796" s="10">
        <v>42036</v>
      </c>
      <c r="G1796" s="10">
        <v>44593</v>
      </c>
      <c r="H1796" s="11">
        <v>8</v>
      </c>
      <c r="I1796" s="20" t="s">
        <v>238</v>
      </c>
      <c r="J1796" s="11" t="s">
        <v>240</v>
      </c>
      <c r="K1796" s="11" t="s">
        <v>4263</v>
      </c>
      <c r="L1796" s="11">
        <v>2</v>
      </c>
    </row>
    <row r="1797" spans="1:12">
      <c r="A1797" s="11" t="s">
        <v>3316</v>
      </c>
      <c r="D1797" s="11" t="s">
        <v>239</v>
      </c>
      <c r="E1797" s="19" t="s">
        <v>3545</v>
      </c>
      <c r="F1797" s="10">
        <v>42036</v>
      </c>
      <c r="G1797" s="10">
        <v>44593</v>
      </c>
      <c r="H1797" s="11">
        <v>8</v>
      </c>
      <c r="I1797" s="20" t="s">
        <v>238</v>
      </c>
      <c r="J1797" s="11" t="s">
        <v>240</v>
      </c>
      <c r="K1797" s="11" t="s">
        <v>4263</v>
      </c>
      <c r="L1797" s="11">
        <v>2</v>
      </c>
    </row>
    <row r="1798" spans="1:12">
      <c r="A1798" s="11" t="s">
        <v>3317</v>
      </c>
      <c r="D1798" s="11" t="s">
        <v>239</v>
      </c>
      <c r="E1798" s="19" t="s">
        <v>3546</v>
      </c>
      <c r="F1798" s="10">
        <v>42036</v>
      </c>
      <c r="G1798" s="10">
        <v>44593</v>
      </c>
      <c r="H1798" s="11">
        <v>8</v>
      </c>
      <c r="I1798" s="20" t="s">
        <v>238</v>
      </c>
      <c r="J1798" s="11" t="s">
        <v>240</v>
      </c>
      <c r="K1798" s="11" t="s">
        <v>4263</v>
      </c>
      <c r="L1798" s="11">
        <v>2</v>
      </c>
    </row>
    <row r="1799" spans="1:12">
      <c r="A1799" s="11" t="s">
        <v>3318</v>
      </c>
      <c r="D1799" s="11" t="s">
        <v>239</v>
      </c>
      <c r="E1799" s="19" t="s">
        <v>3547</v>
      </c>
      <c r="F1799" s="10">
        <v>42036</v>
      </c>
      <c r="G1799" s="10">
        <v>44593</v>
      </c>
      <c r="H1799" s="11">
        <v>8</v>
      </c>
      <c r="I1799" s="20" t="s">
        <v>238</v>
      </c>
      <c r="J1799" s="11" t="s">
        <v>240</v>
      </c>
      <c r="K1799" s="11" t="s">
        <v>4263</v>
      </c>
      <c r="L1799" s="11">
        <v>2</v>
      </c>
    </row>
    <row r="1800" spans="1:12">
      <c r="A1800" s="11" t="s">
        <v>3319</v>
      </c>
      <c r="D1800" s="11" t="s">
        <v>239</v>
      </c>
      <c r="E1800" s="19" t="s">
        <v>3548</v>
      </c>
      <c r="F1800" s="10">
        <v>42036</v>
      </c>
      <c r="G1800" s="10">
        <v>44593</v>
      </c>
      <c r="H1800" s="11">
        <v>8</v>
      </c>
      <c r="I1800" s="20" t="s">
        <v>238</v>
      </c>
      <c r="J1800" s="11" t="s">
        <v>240</v>
      </c>
      <c r="K1800" s="11" t="s">
        <v>4263</v>
      </c>
      <c r="L1800" s="11">
        <v>2</v>
      </c>
    </row>
    <row r="1801" spans="1:12">
      <c r="A1801" s="11" t="s">
        <v>3320</v>
      </c>
      <c r="D1801" s="11" t="s">
        <v>239</v>
      </c>
      <c r="E1801" s="19" t="s">
        <v>3549</v>
      </c>
      <c r="F1801" s="10">
        <v>42036</v>
      </c>
      <c r="G1801" s="10">
        <v>44593</v>
      </c>
      <c r="H1801" s="11">
        <v>8</v>
      </c>
      <c r="I1801" s="20" t="s">
        <v>238</v>
      </c>
      <c r="J1801" s="11" t="s">
        <v>240</v>
      </c>
      <c r="K1801" s="11" t="s">
        <v>4263</v>
      </c>
      <c r="L1801" s="11">
        <v>2</v>
      </c>
    </row>
    <row r="1802" spans="1:12">
      <c r="A1802" s="11" t="s">
        <v>3321</v>
      </c>
      <c r="D1802" s="11" t="s">
        <v>239</v>
      </c>
      <c r="E1802" s="19" t="s">
        <v>3550</v>
      </c>
      <c r="F1802" s="10">
        <v>42036</v>
      </c>
      <c r="G1802" s="10">
        <v>44593</v>
      </c>
      <c r="H1802" s="11">
        <v>8</v>
      </c>
      <c r="I1802" s="20" t="s">
        <v>238</v>
      </c>
      <c r="J1802" s="11" t="s">
        <v>240</v>
      </c>
      <c r="K1802" s="11" t="s">
        <v>4263</v>
      </c>
      <c r="L1802" s="11">
        <v>2</v>
      </c>
    </row>
    <row r="1803" spans="1:12">
      <c r="A1803" s="11" t="s">
        <v>3322</v>
      </c>
      <c r="D1803" s="11" t="s">
        <v>239</v>
      </c>
      <c r="E1803" s="19" t="s">
        <v>3551</v>
      </c>
      <c r="F1803" s="10">
        <v>42036</v>
      </c>
      <c r="G1803" s="10">
        <v>44593</v>
      </c>
      <c r="H1803" s="11">
        <v>8</v>
      </c>
      <c r="I1803" s="20" t="s">
        <v>238</v>
      </c>
      <c r="J1803" s="11" t="s">
        <v>240</v>
      </c>
      <c r="K1803" s="11" t="s">
        <v>4263</v>
      </c>
      <c r="L1803" s="11">
        <v>2</v>
      </c>
    </row>
    <row r="1804" spans="1:12">
      <c r="A1804" s="11" t="s">
        <v>3323</v>
      </c>
      <c r="D1804" s="11" t="s">
        <v>239</v>
      </c>
      <c r="E1804" s="19" t="s">
        <v>3552</v>
      </c>
      <c r="F1804" s="10">
        <v>42036</v>
      </c>
      <c r="G1804" s="10">
        <v>44593</v>
      </c>
      <c r="H1804" s="11">
        <v>8</v>
      </c>
      <c r="I1804" s="20" t="s">
        <v>238</v>
      </c>
      <c r="J1804" s="11" t="s">
        <v>240</v>
      </c>
      <c r="K1804" s="11" t="s">
        <v>4263</v>
      </c>
      <c r="L1804" s="11">
        <v>2</v>
      </c>
    </row>
    <row r="1805" spans="1:12">
      <c r="A1805" s="11" t="s">
        <v>3324</v>
      </c>
      <c r="D1805" s="11" t="s">
        <v>239</v>
      </c>
      <c r="E1805" s="19" t="s">
        <v>3553</v>
      </c>
      <c r="F1805" s="10">
        <v>42036</v>
      </c>
      <c r="G1805" s="10">
        <v>44593</v>
      </c>
      <c r="H1805" s="11">
        <v>8</v>
      </c>
      <c r="I1805" s="20" t="s">
        <v>238</v>
      </c>
      <c r="J1805" s="11" t="s">
        <v>240</v>
      </c>
      <c r="K1805" s="11" t="s">
        <v>4263</v>
      </c>
      <c r="L1805" s="11">
        <v>2</v>
      </c>
    </row>
    <row r="1806" spans="1:12">
      <c r="A1806" s="11" t="s">
        <v>3325</v>
      </c>
      <c r="D1806" s="11" t="s">
        <v>239</v>
      </c>
      <c r="E1806" s="19" t="s">
        <v>3554</v>
      </c>
      <c r="F1806" s="10">
        <v>42036</v>
      </c>
      <c r="G1806" s="10">
        <v>44593</v>
      </c>
      <c r="H1806" s="11">
        <v>8</v>
      </c>
      <c r="I1806" s="20" t="s">
        <v>238</v>
      </c>
      <c r="J1806" s="11" t="s">
        <v>240</v>
      </c>
      <c r="K1806" s="11" t="s">
        <v>4263</v>
      </c>
      <c r="L1806" s="11">
        <v>2</v>
      </c>
    </row>
    <row r="1807" spans="1:12">
      <c r="A1807" s="11" t="s">
        <v>3326</v>
      </c>
      <c r="D1807" s="11" t="s">
        <v>239</v>
      </c>
      <c r="E1807" s="19" t="s">
        <v>3555</v>
      </c>
      <c r="F1807" s="10">
        <v>42036</v>
      </c>
      <c r="G1807" s="10">
        <v>44593</v>
      </c>
      <c r="H1807" s="11">
        <v>8</v>
      </c>
      <c r="I1807" s="20" t="s">
        <v>238</v>
      </c>
      <c r="J1807" s="11" t="s">
        <v>240</v>
      </c>
      <c r="K1807" s="11" t="s">
        <v>4263</v>
      </c>
      <c r="L1807" s="11">
        <v>2</v>
      </c>
    </row>
    <row r="1808" spans="1:12">
      <c r="A1808" s="11" t="s">
        <v>3327</v>
      </c>
      <c r="D1808" s="11" t="s">
        <v>239</v>
      </c>
      <c r="E1808" s="19" t="s">
        <v>3556</v>
      </c>
      <c r="F1808" s="10">
        <v>42036</v>
      </c>
      <c r="G1808" s="10">
        <v>44593</v>
      </c>
      <c r="H1808" s="11">
        <v>8</v>
      </c>
      <c r="I1808" s="20" t="s">
        <v>238</v>
      </c>
      <c r="J1808" s="11" t="s">
        <v>240</v>
      </c>
      <c r="K1808" s="11" t="s">
        <v>4263</v>
      </c>
      <c r="L1808" s="11">
        <v>2</v>
      </c>
    </row>
    <row r="1809" spans="1:12">
      <c r="A1809" s="11" t="s">
        <v>3328</v>
      </c>
      <c r="D1809" s="11" t="s">
        <v>239</v>
      </c>
      <c r="E1809" s="19" t="s">
        <v>3557</v>
      </c>
      <c r="F1809" s="10">
        <v>42036</v>
      </c>
      <c r="G1809" s="10">
        <v>44593</v>
      </c>
      <c r="H1809" s="11">
        <v>8</v>
      </c>
      <c r="I1809" s="20" t="s">
        <v>238</v>
      </c>
      <c r="J1809" s="11" t="s">
        <v>240</v>
      </c>
      <c r="K1809" s="11" t="s">
        <v>4263</v>
      </c>
      <c r="L1809" s="11">
        <v>2</v>
      </c>
    </row>
    <row r="1810" spans="1:12">
      <c r="A1810" s="11" t="s">
        <v>3329</v>
      </c>
      <c r="D1810" s="11" t="s">
        <v>239</v>
      </c>
      <c r="E1810" s="19" t="s">
        <v>3558</v>
      </c>
      <c r="F1810" s="10">
        <v>42036</v>
      </c>
      <c r="G1810" s="10">
        <v>44593</v>
      </c>
      <c r="H1810" s="11">
        <v>8</v>
      </c>
      <c r="I1810" s="20" t="s">
        <v>238</v>
      </c>
      <c r="J1810" s="11" t="s">
        <v>240</v>
      </c>
      <c r="K1810" s="11" t="s">
        <v>4263</v>
      </c>
      <c r="L1810" s="11">
        <v>2</v>
      </c>
    </row>
    <row r="1811" spans="1:12">
      <c r="A1811" s="11" t="s">
        <v>3330</v>
      </c>
      <c r="D1811" s="11" t="s">
        <v>239</v>
      </c>
      <c r="E1811" s="19" t="s">
        <v>3559</v>
      </c>
      <c r="F1811" s="10">
        <v>42036</v>
      </c>
      <c r="G1811" s="10">
        <v>44593</v>
      </c>
      <c r="H1811" s="11">
        <v>8</v>
      </c>
      <c r="I1811" s="20" t="s">
        <v>238</v>
      </c>
      <c r="J1811" s="11" t="s">
        <v>240</v>
      </c>
      <c r="K1811" s="11" t="s">
        <v>4263</v>
      </c>
      <c r="L1811" s="11">
        <v>2</v>
      </c>
    </row>
    <row r="1812" spans="1:12">
      <c r="A1812" s="11" t="s">
        <v>3331</v>
      </c>
      <c r="D1812" s="11" t="s">
        <v>239</v>
      </c>
      <c r="E1812" s="19" t="s">
        <v>3560</v>
      </c>
      <c r="F1812" s="10">
        <v>42036</v>
      </c>
      <c r="G1812" s="10">
        <v>44593</v>
      </c>
      <c r="H1812" s="11">
        <v>8</v>
      </c>
      <c r="I1812" s="20" t="s">
        <v>238</v>
      </c>
      <c r="J1812" s="11" t="s">
        <v>240</v>
      </c>
      <c r="K1812" s="11" t="s">
        <v>4263</v>
      </c>
      <c r="L1812" s="11">
        <v>2</v>
      </c>
    </row>
    <row r="1813" spans="1:12">
      <c r="A1813" s="11" t="s">
        <v>3332</v>
      </c>
      <c r="D1813" s="11" t="s">
        <v>239</v>
      </c>
      <c r="E1813" s="19" t="s">
        <v>3561</v>
      </c>
      <c r="F1813" s="10">
        <v>42036</v>
      </c>
      <c r="G1813" s="10">
        <v>44593</v>
      </c>
      <c r="H1813" s="11">
        <v>8</v>
      </c>
      <c r="I1813" s="20" t="s">
        <v>238</v>
      </c>
      <c r="J1813" s="11" t="s">
        <v>240</v>
      </c>
      <c r="K1813" s="11" t="s">
        <v>4263</v>
      </c>
      <c r="L1813" s="11">
        <v>2</v>
      </c>
    </row>
    <row r="1814" spans="1:12">
      <c r="A1814" s="11" t="s">
        <v>3333</v>
      </c>
      <c r="D1814" s="11" t="s">
        <v>239</v>
      </c>
      <c r="E1814" s="19" t="s">
        <v>3562</v>
      </c>
      <c r="F1814" s="10">
        <v>42036</v>
      </c>
      <c r="G1814" s="10">
        <v>44593</v>
      </c>
      <c r="H1814" s="11">
        <v>8</v>
      </c>
      <c r="I1814" s="20" t="s">
        <v>238</v>
      </c>
      <c r="J1814" s="11" t="s">
        <v>240</v>
      </c>
      <c r="K1814" s="11" t="s">
        <v>4263</v>
      </c>
      <c r="L1814" s="11">
        <v>2</v>
      </c>
    </row>
    <row r="1815" spans="1:12">
      <c r="A1815" s="11" t="s">
        <v>3334</v>
      </c>
      <c r="D1815" s="11" t="s">
        <v>239</v>
      </c>
      <c r="E1815" s="19" t="s">
        <v>3563</v>
      </c>
      <c r="F1815" s="10">
        <v>42036</v>
      </c>
      <c r="G1815" s="10">
        <v>44593</v>
      </c>
      <c r="H1815" s="11">
        <v>8</v>
      </c>
      <c r="I1815" s="20" t="s">
        <v>238</v>
      </c>
      <c r="J1815" s="11" t="s">
        <v>240</v>
      </c>
      <c r="K1815" s="11" t="s">
        <v>4263</v>
      </c>
      <c r="L1815" s="11">
        <v>2</v>
      </c>
    </row>
    <row r="1816" spans="1:12">
      <c r="A1816" s="11" t="s">
        <v>3335</v>
      </c>
      <c r="D1816" s="11" t="s">
        <v>239</v>
      </c>
      <c r="E1816" s="19" t="s">
        <v>3564</v>
      </c>
      <c r="F1816" s="10">
        <v>42036</v>
      </c>
      <c r="G1816" s="10">
        <v>44593</v>
      </c>
      <c r="H1816" s="11">
        <v>8</v>
      </c>
      <c r="I1816" s="20" t="s">
        <v>238</v>
      </c>
      <c r="J1816" s="11" t="s">
        <v>240</v>
      </c>
      <c r="K1816" s="11" t="s">
        <v>4263</v>
      </c>
      <c r="L1816" s="11">
        <v>2</v>
      </c>
    </row>
    <row r="1817" spans="1:12">
      <c r="A1817" s="11" t="s">
        <v>3336</v>
      </c>
      <c r="D1817" s="11" t="s">
        <v>239</v>
      </c>
      <c r="E1817" s="19" t="s">
        <v>3565</v>
      </c>
      <c r="F1817" s="10">
        <v>42036</v>
      </c>
      <c r="G1817" s="10">
        <v>44593</v>
      </c>
      <c r="H1817" s="11">
        <v>8</v>
      </c>
      <c r="I1817" s="20" t="s">
        <v>238</v>
      </c>
      <c r="J1817" s="11" t="s">
        <v>240</v>
      </c>
      <c r="K1817" s="11" t="s">
        <v>4263</v>
      </c>
      <c r="L1817" s="11">
        <v>2</v>
      </c>
    </row>
    <row r="1818" spans="1:12">
      <c r="A1818" s="11" t="s">
        <v>3337</v>
      </c>
      <c r="D1818" s="11" t="s">
        <v>239</v>
      </c>
      <c r="E1818" s="19" t="s">
        <v>3566</v>
      </c>
      <c r="F1818" s="10">
        <v>42036</v>
      </c>
      <c r="G1818" s="10">
        <v>44593</v>
      </c>
      <c r="H1818" s="11">
        <v>8</v>
      </c>
      <c r="I1818" s="20" t="s">
        <v>238</v>
      </c>
      <c r="J1818" s="11" t="s">
        <v>240</v>
      </c>
      <c r="K1818" s="11" t="s">
        <v>4263</v>
      </c>
      <c r="L1818" s="11">
        <v>2</v>
      </c>
    </row>
    <row r="1819" spans="1:12">
      <c r="A1819" s="11" t="s">
        <v>3338</v>
      </c>
      <c r="D1819" s="11" t="s">
        <v>239</v>
      </c>
      <c r="E1819" s="19" t="s">
        <v>3567</v>
      </c>
      <c r="F1819" s="10">
        <v>42036</v>
      </c>
      <c r="G1819" s="10">
        <v>44593</v>
      </c>
      <c r="H1819" s="11">
        <v>8</v>
      </c>
      <c r="I1819" s="20" t="s">
        <v>238</v>
      </c>
      <c r="J1819" s="11" t="s">
        <v>240</v>
      </c>
      <c r="K1819" s="11" t="s">
        <v>4263</v>
      </c>
      <c r="L1819" s="11">
        <v>2</v>
      </c>
    </row>
    <row r="1820" spans="1:12">
      <c r="A1820" s="11" t="s">
        <v>3339</v>
      </c>
      <c r="D1820" s="11" t="s">
        <v>239</v>
      </c>
      <c r="E1820" s="19" t="s">
        <v>3568</v>
      </c>
      <c r="F1820" s="10">
        <v>42036</v>
      </c>
      <c r="G1820" s="10">
        <v>44593</v>
      </c>
      <c r="H1820" s="11">
        <v>8</v>
      </c>
      <c r="I1820" s="20" t="s">
        <v>238</v>
      </c>
      <c r="J1820" s="11" t="s">
        <v>240</v>
      </c>
      <c r="K1820" s="11" t="s">
        <v>4263</v>
      </c>
      <c r="L1820" s="11">
        <v>2</v>
      </c>
    </row>
    <row r="1821" spans="1:12">
      <c r="A1821" s="11" t="s">
        <v>3340</v>
      </c>
      <c r="D1821" s="11" t="s">
        <v>239</v>
      </c>
      <c r="E1821" s="19" t="s">
        <v>3569</v>
      </c>
      <c r="F1821" s="10">
        <v>42036</v>
      </c>
      <c r="G1821" s="10">
        <v>44593</v>
      </c>
      <c r="H1821" s="11">
        <v>8</v>
      </c>
      <c r="I1821" s="20" t="s">
        <v>238</v>
      </c>
      <c r="J1821" s="11" t="s">
        <v>240</v>
      </c>
      <c r="K1821" s="11" t="s">
        <v>4263</v>
      </c>
      <c r="L1821" s="11">
        <v>2</v>
      </c>
    </row>
    <row r="1822" spans="1:12">
      <c r="A1822" s="11" t="s">
        <v>3341</v>
      </c>
      <c r="D1822" s="11" t="s">
        <v>239</v>
      </c>
      <c r="E1822" s="19" t="s">
        <v>3570</v>
      </c>
      <c r="F1822" s="10">
        <v>42036</v>
      </c>
      <c r="G1822" s="10">
        <v>44593</v>
      </c>
      <c r="H1822" s="11">
        <v>8</v>
      </c>
      <c r="I1822" s="20" t="s">
        <v>238</v>
      </c>
      <c r="J1822" s="11" t="s">
        <v>240</v>
      </c>
      <c r="K1822" s="11" t="s">
        <v>4263</v>
      </c>
      <c r="L1822" s="11">
        <v>2</v>
      </c>
    </row>
    <row r="1823" spans="1:12">
      <c r="A1823" s="11" t="s">
        <v>3342</v>
      </c>
      <c r="D1823" s="11" t="s">
        <v>239</v>
      </c>
      <c r="E1823" s="19" t="s">
        <v>3571</v>
      </c>
      <c r="F1823" s="10">
        <v>42036</v>
      </c>
      <c r="G1823" s="10">
        <v>44593</v>
      </c>
      <c r="H1823" s="11">
        <v>8</v>
      </c>
      <c r="I1823" s="20" t="s">
        <v>238</v>
      </c>
      <c r="J1823" s="11" t="s">
        <v>240</v>
      </c>
      <c r="K1823" s="11" t="s">
        <v>4263</v>
      </c>
      <c r="L1823" s="11">
        <v>2</v>
      </c>
    </row>
    <row r="1824" spans="1:12">
      <c r="A1824" s="11" t="s">
        <v>3343</v>
      </c>
      <c r="D1824" s="11" t="s">
        <v>239</v>
      </c>
      <c r="E1824" s="19" t="s">
        <v>3572</v>
      </c>
      <c r="F1824" s="10">
        <v>42036</v>
      </c>
      <c r="G1824" s="10">
        <v>44593</v>
      </c>
      <c r="H1824" s="11">
        <v>8</v>
      </c>
      <c r="I1824" s="20" t="s">
        <v>238</v>
      </c>
      <c r="J1824" s="11" t="s">
        <v>240</v>
      </c>
      <c r="K1824" s="11" t="s">
        <v>4263</v>
      </c>
      <c r="L1824" s="11">
        <v>2</v>
      </c>
    </row>
    <row r="1825" spans="1:12">
      <c r="A1825" s="11" t="s">
        <v>3344</v>
      </c>
      <c r="D1825" s="11" t="s">
        <v>239</v>
      </c>
      <c r="E1825" s="19" t="s">
        <v>3573</v>
      </c>
      <c r="F1825" s="10">
        <v>42036</v>
      </c>
      <c r="G1825" s="10">
        <v>44593</v>
      </c>
      <c r="H1825" s="11">
        <v>8</v>
      </c>
      <c r="I1825" s="20" t="s">
        <v>238</v>
      </c>
      <c r="J1825" s="11" t="s">
        <v>240</v>
      </c>
      <c r="K1825" s="11" t="s">
        <v>4263</v>
      </c>
      <c r="L1825" s="11">
        <v>2</v>
      </c>
    </row>
    <row r="1826" spans="1:12">
      <c r="A1826" s="11" t="s">
        <v>3345</v>
      </c>
      <c r="D1826" s="11" t="s">
        <v>239</v>
      </c>
      <c r="E1826" s="19" t="s">
        <v>3574</v>
      </c>
      <c r="F1826" s="10">
        <v>42036</v>
      </c>
      <c r="G1826" s="10">
        <v>44593</v>
      </c>
      <c r="H1826" s="11">
        <v>8</v>
      </c>
      <c r="I1826" s="20" t="s">
        <v>238</v>
      </c>
      <c r="J1826" s="11" t="s">
        <v>240</v>
      </c>
      <c r="K1826" s="11" t="s">
        <v>4263</v>
      </c>
      <c r="L1826" s="11">
        <v>2</v>
      </c>
    </row>
    <row r="1827" spans="1:12">
      <c r="A1827" s="11" t="s">
        <v>3346</v>
      </c>
      <c r="D1827" s="11" t="s">
        <v>239</v>
      </c>
      <c r="E1827" s="19" t="s">
        <v>3575</v>
      </c>
      <c r="F1827" s="10">
        <v>42036</v>
      </c>
      <c r="G1827" s="10">
        <v>44593</v>
      </c>
      <c r="H1827" s="11">
        <v>8</v>
      </c>
      <c r="I1827" s="20" t="s">
        <v>238</v>
      </c>
      <c r="J1827" s="11" t="s">
        <v>240</v>
      </c>
      <c r="K1827" s="11" t="s">
        <v>4263</v>
      </c>
      <c r="L1827" s="11">
        <v>2</v>
      </c>
    </row>
    <row r="1828" spans="1:12">
      <c r="A1828" s="11" t="s">
        <v>3347</v>
      </c>
      <c r="D1828" s="11" t="s">
        <v>239</v>
      </c>
      <c r="E1828" s="19" t="s">
        <v>3576</v>
      </c>
      <c r="F1828" s="10">
        <v>42036</v>
      </c>
      <c r="G1828" s="10">
        <v>44593</v>
      </c>
      <c r="H1828" s="11">
        <v>8</v>
      </c>
      <c r="I1828" s="20" t="s">
        <v>238</v>
      </c>
      <c r="J1828" s="11" t="s">
        <v>240</v>
      </c>
      <c r="K1828" s="11" t="s">
        <v>4263</v>
      </c>
      <c r="L1828" s="11">
        <v>2</v>
      </c>
    </row>
    <row r="1829" spans="1:12">
      <c r="A1829" s="11" t="s">
        <v>3348</v>
      </c>
      <c r="D1829" s="11" t="s">
        <v>239</v>
      </c>
      <c r="E1829" s="19" t="s">
        <v>3577</v>
      </c>
      <c r="F1829" s="10">
        <v>42036</v>
      </c>
      <c r="G1829" s="10">
        <v>44593</v>
      </c>
      <c r="H1829" s="11">
        <v>8</v>
      </c>
      <c r="I1829" s="20" t="s">
        <v>238</v>
      </c>
      <c r="J1829" s="11" t="s">
        <v>240</v>
      </c>
      <c r="K1829" s="11" t="s">
        <v>4263</v>
      </c>
      <c r="L1829" s="11">
        <v>2</v>
      </c>
    </row>
    <row r="1830" spans="1:12">
      <c r="A1830" s="11" t="s">
        <v>3349</v>
      </c>
      <c r="D1830" s="11" t="s">
        <v>239</v>
      </c>
      <c r="E1830" s="19" t="s">
        <v>3578</v>
      </c>
      <c r="F1830" s="10">
        <v>42036</v>
      </c>
      <c r="G1830" s="10">
        <v>44593</v>
      </c>
      <c r="H1830" s="11">
        <v>8</v>
      </c>
      <c r="I1830" s="20" t="s">
        <v>238</v>
      </c>
      <c r="J1830" s="11" t="s">
        <v>240</v>
      </c>
      <c r="K1830" s="11" t="s">
        <v>4263</v>
      </c>
      <c r="L1830" s="11">
        <v>2</v>
      </c>
    </row>
    <row r="1831" spans="1:12">
      <c r="A1831" s="11" t="s">
        <v>3350</v>
      </c>
      <c r="D1831" s="11" t="s">
        <v>239</v>
      </c>
      <c r="E1831" s="19" t="s">
        <v>3579</v>
      </c>
      <c r="F1831" s="10">
        <v>42036</v>
      </c>
      <c r="G1831" s="10">
        <v>44593</v>
      </c>
      <c r="H1831" s="11">
        <v>8</v>
      </c>
      <c r="I1831" s="20" t="s">
        <v>238</v>
      </c>
      <c r="J1831" s="11" t="s">
        <v>240</v>
      </c>
      <c r="K1831" s="11" t="s">
        <v>4263</v>
      </c>
      <c r="L1831" s="11">
        <v>2</v>
      </c>
    </row>
    <row r="1832" spans="1:12">
      <c r="A1832" s="11" t="s">
        <v>3351</v>
      </c>
      <c r="D1832" s="11" t="s">
        <v>239</v>
      </c>
      <c r="E1832" s="19" t="s">
        <v>3580</v>
      </c>
      <c r="F1832" s="10">
        <v>42036</v>
      </c>
      <c r="G1832" s="10">
        <v>44593</v>
      </c>
      <c r="H1832" s="11">
        <v>8</v>
      </c>
      <c r="I1832" s="20" t="s">
        <v>238</v>
      </c>
      <c r="J1832" s="11" t="s">
        <v>240</v>
      </c>
      <c r="K1832" s="11" t="s">
        <v>4263</v>
      </c>
      <c r="L1832" s="11">
        <v>2</v>
      </c>
    </row>
    <row r="1833" spans="1:12">
      <c r="A1833" s="11" t="s">
        <v>3352</v>
      </c>
      <c r="D1833" s="11" t="s">
        <v>239</v>
      </c>
      <c r="E1833" s="19" t="s">
        <v>3581</v>
      </c>
      <c r="F1833" s="10">
        <v>42036</v>
      </c>
      <c r="G1833" s="10">
        <v>44593</v>
      </c>
      <c r="H1833" s="11">
        <v>8</v>
      </c>
      <c r="I1833" s="20" t="s">
        <v>238</v>
      </c>
      <c r="J1833" s="11" t="s">
        <v>240</v>
      </c>
      <c r="K1833" s="11" t="s">
        <v>4263</v>
      </c>
      <c r="L1833" s="11">
        <v>2</v>
      </c>
    </row>
    <row r="1834" spans="1:12">
      <c r="A1834" s="11" t="s">
        <v>3353</v>
      </c>
      <c r="D1834" s="11" t="s">
        <v>239</v>
      </c>
      <c r="E1834" s="19" t="s">
        <v>3582</v>
      </c>
      <c r="F1834" s="10">
        <v>42036</v>
      </c>
      <c r="G1834" s="10">
        <v>44593</v>
      </c>
      <c r="H1834" s="11">
        <v>8</v>
      </c>
      <c r="I1834" s="20" t="s">
        <v>238</v>
      </c>
      <c r="J1834" s="11" t="s">
        <v>240</v>
      </c>
      <c r="K1834" s="11" t="s">
        <v>4263</v>
      </c>
      <c r="L1834" s="11">
        <v>2</v>
      </c>
    </row>
    <row r="1835" spans="1:12">
      <c r="A1835" s="11" t="s">
        <v>3354</v>
      </c>
      <c r="D1835" s="11" t="s">
        <v>239</v>
      </c>
      <c r="E1835" s="19" t="s">
        <v>3583</v>
      </c>
      <c r="F1835" s="10">
        <v>42036</v>
      </c>
      <c r="G1835" s="10">
        <v>44593</v>
      </c>
      <c r="H1835" s="11">
        <v>8</v>
      </c>
      <c r="I1835" s="20" t="s">
        <v>238</v>
      </c>
      <c r="J1835" s="11" t="s">
        <v>240</v>
      </c>
      <c r="K1835" s="11" t="s">
        <v>4263</v>
      </c>
      <c r="L1835" s="11">
        <v>2</v>
      </c>
    </row>
    <row r="1836" spans="1:12">
      <c r="A1836" s="11" t="s">
        <v>3355</v>
      </c>
      <c r="D1836" s="11" t="s">
        <v>239</v>
      </c>
      <c r="E1836" s="19" t="s">
        <v>3584</v>
      </c>
      <c r="F1836" s="10">
        <v>42036</v>
      </c>
      <c r="G1836" s="10">
        <v>44593</v>
      </c>
      <c r="H1836" s="11">
        <v>8</v>
      </c>
      <c r="I1836" s="20" t="s">
        <v>238</v>
      </c>
      <c r="J1836" s="11" t="s">
        <v>240</v>
      </c>
      <c r="K1836" s="11" t="s">
        <v>4263</v>
      </c>
      <c r="L1836" s="11">
        <v>2</v>
      </c>
    </row>
    <row r="1837" spans="1:12">
      <c r="A1837" s="11" t="s">
        <v>3356</v>
      </c>
      <c r="D1837" s="11" t="s">
        <v>239</v>
      </c>
      <c r="E1837" s="19" t="s">
        <v>3585</v>
      </c>
      <c r="F1837" s="10">
        <v>42036</v>
      </c>
      <c r="G1837" s="10">
        <v>44593</v>
      </c>
      <c r="H1837" s="11">
        <v>8</v>
      </c>
      <c r="I1837" s="20" t="s">
        <v>238</v>
      </c>
      <c r="J1837" s="11" t="s">
        <v>240</v>
      </c>
      <c r="K1837" s="11" t="s">
        <v>4263</v>
      </c>
      <c r="L1837" s="11">
        <v>2</v>
      </c>
    </row>
    <row r="1838" spans="1:12">
      <c r="A1838" s="11" t="s">
        <v>3357</v>
      </c>
      <c r="D1838" s="11" t="s">
        <v>239</v>
      </c>
      <c r="E1838" s="19" t="s">
        <v>3586</v>
      </c>
      <c r="F1838" s="10">
        <v>42036</v>
      </c>
      <c r="G1838" s="10">
        <v>44593</v>
      </c>
      <c r="H1838" s="11">
        <v>8</v>
      </c>
      <c r="I1838" s="20" t="s">
        <v>238</v>
      </c>
      <c r="J1838" s="11" t="s">
        <v>240</v>
      </c>
      <c r="K1838" s="11" t="s">
        <v>4263</v>
      </c>
      <c r="L1838" s="11">
        <v>2</v>
      </c>
    </row>
    <row r="1839" spans="1:12">
      <c r="A1839" s="11" t="s">
        <v>3358</v>
      </c>
      <c r="D1839" s="11" t="s">
        <v>239</v>
      </c>
      <c r="E1839" s="19" t="s">
        <v>3587</v>
      </c>
      <c r="F1839" s="10">
        <v>42036</v>
      </c>
      <c r="G1839" s="10">
        <v>44593</v>
      </c>
      <c r="H1839" s="11">
        <v>8</v>
      </c>
      <c r="I1839" s="20" t="s">
        <v>238</v>
      </c>
      <c r="J1839" s="11" t="s">
        <v>240</v>
      </c>
      <c r="K1839" s="11" t="s">
        <v>4263</v>
      </c>
      <c r="L1839" s="11">
        <v>2</v>
      </c>
    </row>
    <row r="1840" spans="1:12">
      <c r="A1840" s="11" t="s">
        <v>3359</v>
      </c>
      <c r="D1840" s="11" t="s">
        <v>239</v>
      </c>
      <c r="E1840" s="19" t="s">
        <v>3588</v>
      </c>
      <c r="F1840" s="10">
        <v>42036</v>
      </c>
      <c r="G1840" s="10">
        <v>44593</v>
      </c>
      <c r="H1840" s="11">
        <v>8</v>
      </c>
      <c r="I1840" s="20" t="s">
        <v>238</v>
      </c>
      <c r="J1840" s="11" t="s">
        <v>240</v>
      </c>
      <c r="K1840" s="11" t="s">
        <v>4263</v>
      </c>
      <c r="L1840" s="11">
        <v>2</v>
      </c>
    </row>
    <row r="1841" spans="1:12">
      <c r="A1841" s="11" t="s">
        <v>3360</v>
      </c>
      <c r="D1841" s="11" t="s">
        <v>239</v>
      </c>
      <c r="E1841" s="19" t="s">
        <v>3589</v>
      </c>
      <c r="F1841" s="10">
        <v>42036</v>
      </c>
      <c r="G1841" s="10">
        <v>44593</v>
      </c>
      <c r="H1841" s="11">
        <v>8</v>
      </c>
      <c r="I1841" s="20" t="s">
        <v>238</v>
      </c>
      <c r="J1841" s="11" t="s">
        <v>240</v>
      </c>
      <c r="K1841" s="11" t="s">
        <v>4263</v>
      </c>
      <c r="L1841" s="11">
        <v>2</v>
      </c>
    </row>
    <row r="1842" spans="1:12">
      <c r="A1842" s="11" t="s">
        <v>3361</v>
      </c>
      <c r="D1842" s="11" t="s">
        <v>239</v>
      </c>
      <c r="E1842" s="19" t="s">
        <v>3590</v>
      </c>
      <c r="F1842" s="10">
        <v>42036</v>
      </c>
      <c r="G1842" s="10">
        <v>44593</v>
      </c>
      <c r="H1842" s="11">
        <v>8</v>
      </c>
      <c r="I1842" s="20" t="s">
        <v>238</v>
      </c>
      <c r="J1842" s="11" t="s">
        <v>240</v>
      </c>
      <c r="K1842" s="11" t="s">
        <v>4263</v>
      </c>
      <c r="L1842" s="11">
        <v>2</v>
      </c>
    </row>
    <row r="1843" spans="1:12">
      <c r="A1843" s="11" t="s">
        <v>3362</v>
      </c>
      <c r="D1843" s="11" t="s">
        <v>239</v>
      </c>
      <c r="E1843" s="19" t="s">
        <v>3591</v>
      </c>
      <c r="F1843" s="10">
        <v>42036</v>
      </c>
      <c r="G1843" s="10">
        <v>44593</v>
      </c>
      <c r="H1843" s="11">
        <v>8</v>
      </c>
      <c r="I1843" s="20" t="s">
        <v>238</v>
      </c>
      <c r="J1843" s="11" t="s">
        <v>240</v>
      </c>
      <c r="K1843" s="11" t="s">
        <v>4263</v>
      </c>
      <c r="L1843" s="11">
        <v>2</v>
      </c>
    </row>
    <row r="1844" spans="1:12">
      <c r="A1844" s="11" t="s">
        <v>3363</v>
      </c>
      <c r="D1844" s="11" t="s">
        <v>239</v>
      </c>
      <c r="E1844" s="19" t="s">
        <v>3592</v>
      </c>
      <c r="F1844" s="10">
        <v>42036</v>
      </c>
      <c r="G1844" s="10">
        <v>44593</v>
      </c>
      <c r="H1844" s="11">
        <v>8</v>
      </c>
      <c r="I1844" s="20" t="s">
        <v>238</v>
      </c>
      <c r="J1844" s="11" t="s">
        <v>240</v>
      </c>
      <c r="K1844" s="11" t="s">
        <v>4263</v>
      </c>
      <c r="L1844" s="11">
        <v>2</v>
      </c>
    </row>
    <row r="1845" spans="1:12">
      <c r="A1845" s="11" t="s">
        <v>3364</v>
      </c>
      <c r="D1845" s="11" t="s">
        <v>239</v>
      </c>
      <c r="E1845" s="19" t="s">
        <v>3593</v>
      </c>
      <c r="F1845" s="10">
        <v>42036</v>
      </c>
      <c r="G1845" s="10">
        <v>44593</v>
      </c>
      <c r="H1845" s="11">
        <v>8</v>
      </c>
      <c r="I1845" s="20" t="s">
        <v>238</v>
      </c>
      <c r="J1845" s="11" t="s">
        <v>240</v>
      </c>
      <c r="K1845" s="11" t="s">
        <v>4263</v>
      </c>
      <c r="L1845" s="11">
        <v>2</v>
      </c>
    </row>
    <row r="1846" spans="1:12">
      <c r="A1846" s="11" t="s">
        <v>3365</v>
      </c>
      <c r="D1846" s="11" t="s">
        <v>239</v>
      </c>
      <c r="E1846" s="19" t="s">
        <v>3594</v>
      </c>
      <c r="F1846" s="10">
        <v>42036</v>
      </c>
      <c r="G1846" s="10">
        <v>44593</v>
      </c>
      <c r="H1846" s="11">
        <v>8</v>
      </c>
      <c r="I1846" s="20" t="s">
        <v>238</v>
      </c>
      <c r="J1846" s="11" t="s">
        <v>240</v>
      </c>
      <c r="K1846" s="11" t="s">
        <v>4263</v>
      </c>
      <c r="L1846" s="11">
        <v>2</v>
      </c>
    </row>
    <row r="1847" spans="1:12">
      <c r="A1847" s="11" t="s">
        <v>3366</v>
      </c>
      <c r="D1847" s="11" t="s">
        <v>239</v>
      </c>
      <c r="E1847" s="19" t="s">
        <v>3595</v>
      </c>
      <c r="F1847" s="10">
        <v>42036</v>
      </c>
      <c r="G1847" s="10">
        <v>44593</v>
      </c>
      <c r="H1847" s="11">
        <v>8</v>
      </c>
      <c r="I1847" s="20" t="s">
        <v>238</v>
      </c>
      <c r="J1847" s="11" t="s">
        <v>240</v>
      </c>
      <c r="K1847" s="11" t="s">
        <v>4263</v>
      </c>
      <c r="L1847" s="11">
        <v>2</v>
      </c>
    </row>
    <row r="1848" spans="1:12">
      <c r="A1848" s="11" t="s">
        <v>3367</v>
      </c>
      <c r="D1848" s="11" t="s">
        <v>239</v>
      </c>
      <c r="E1848" s="19" t="s">
        <v>3596</v>
      </c>
      <c r="F1848" s="10">
        <v>42036</v>
      </c>
      <c r="G1848" s="10">
        <v>44593</v>
      </c>
      <c r="H1848" s="11">
        <v>8</v>
      </c>
      <c r="I1848" s="20" t="s">
        <v>238</v>
      </c>
      <c r="J1848" s="11" t="s">
        <v>240</v>
      </c>
      <c r="K1848" s="11" t="s">
        <v>4263</v>
      </c>
      <c r="L1848" s="11">
        <v>2</v>
      </c>
    </row>
    <row r="1849" spans="1:12">
      <c r="A1849" s="11" t="s">
        <v>3368</v>
      </c>
      <c r="D1849" s="11" t="s">
        <v>239</v>
      </c>
      <c r="E1849" s="19" t="s">
        <v>3597</v>
      </c>
      <c r="F1849" s="10">
        <v>42036</v>
      </c>
      <c r="G1849" s="10">
        <v>44593</v>
      </c>
      <c r="H1849" s="11">
        <v>8</v>
      </c>
      <c r="I1849" s="20" t="s">
        <v>238</v>
      </c>
      <c r="J1849" s="11" t="s">
        <v>240</v>
      </c>
      <c r="K1849" s="11" t="s">
        <v>4263</v>
      </c>
      <c r="L1849" s="11">
        <v>2</v>
      </c>
    </row>
    <row r="1850" spans="1:12">
      <c r="A1850" s="11" t="s">
        <v>3369</v>
      </c>
      <c r="D1850" s="11" t="s">
        <v>239</v>
      </c>
      <c r="E1850" s="19" t="s">
        <v>3598</v>
      </c>
      <c r="F1850" s="10">
        <v>42036</v>
      </c>
      <c r="G1850" s="10">
        <v>44593</v>
      </c>
      <c r="H1850" s="11">
        <v>8</v>
      </c>
      <c r="I1850" s="20" t="s">
        <v>238</v>
      </c>
      <c r="J1850" s="11" t="s">
        <v>240</v>
      </c>
      <c r="K1850" s="11" t="s">
        <v>4263</v>
      </c>
      <c r="L1850" s="11">
        <v>2</v>
      </c>
    </row>
    <row r="1851" spans="1:12">
      <c r="A1851" s="11" t="s">
        <v>3370</v>
      </c>
      <c r="D1851" s="11" t="s">
        <v>239</v>
      </c>
      <c r="E1851" s="19" t="s">
        <v>3599</v>
      </c>
      <c r="F1851" s="10">
        <v>42036</v>
      </c>
      <c r="G1851" s="10">
        <v>44593</v>
      </c>
      <c r="H1851" s="11">
        <v>8</v>
      </c>
      <c r="I1851" s="20" t="s">
        <v>238</v>
      </c>
      <c r="J1851" s="11" t="s">
        <v>240</v>
      </c>
      <c r="K1851" s="11" t="s">
        <v>4263</v>
      </c>
      <c r="L1851" s="11">
        <v>2</v>
      </c>
    </row>
    <row r="1852" spans="1:12">
      <c r="A1852" s="11" t="s">
        <v>3371</v>
      </c>
      <c r="D1852" s="11" t="s">
        <v>239</v>
      </c>
      <c r="E1852" s="19" t="s">
        <v>3600</v>
      </c>
      <c r="F1852" s="10">
        <v>42036</v>
      </c>
      <c r="G1852" s="10">
        <v>44593</v>
      </c>
      <c r="H1852" s="11">
        <v>8</v>
      </c>
      <c r="I1852" s="20" t="s">
        <v>238</v>
      </c>
      <c r="J1852" s="11" t="s">
        <v>240</v>
      </c>
      <c r="K1852" s="11" t="s">
        <v>4263</v>
      </c>
      <c r="L1852" s="11">
        <v>2</v>
      </c>
    </row>
    <row r="1853" spans="1:12">
      <c r="A1853" s="11" t="s">
        <v>3372</v>
      </c>
      <c r="D1853" s="11" t="s">
        <v>239</v>
      </c>
      <c r="E1853" s="19" t="s">
        <v>3601</v>
      </c>
      <c r="F1853" s="10">
        <v>42036</v>
      </c>
      <c r="G1853" s="10">
        <v>44593</v>
      </c>
      <c r="H1853" s="11">
        <v>8</v>
      </c>
      <c r="I1853" s="20" t="s">
        <v>238</v>
      </c>
      <c r="J1853" s="11" t="s">
        <v>240</v>
      </c>
      <c r="K1853" s="11" t="s">
        <v>4263</v>
      </c>
      <c r="L1853" s="11">
        <v>2</v>
      </c>
    </row>
    <row r="1854" spans="1:12">
      <c r="A1854" s="11" t="s">
        <v>3373</v>
      </c>
      <c r="D1854" s="11" t="s">
        <v>239</v>
      </c>
      <c r="E1854" s="19" t="s">
        <v>3602</v>
      </c>
      <c r="F1854" s="10">
        <v>42036</v>
      </c>
      <c r="G1854" s="10">
        <v>44593</v>
      </c>
      <c r="H1854" s="11">
        <v>8</v>
      </c>
      <c r="I1854" s="20" t="s">
        <v>238</v>
      </c>
      <c r="J1854" s="11" t="s">
        <v>240</v>
      </c>
      <c r="K1854" s="11" t="s">
        <v>4263</v>
      </c>
      <c r="L1854" s="11">
        <v>2</v>
      </c>
    </row>
    <row r="1855" spans="1:12">
      <c r="A1855" s="11" t="s">
        <v>3374</v>
      </c>
      <c r="D1855" s="11" t="s">
        <v>239</v>
      </c>
      <c r="E1855" s="19" t="s">
        <v>3603</v>
      </c>
      <c r="F1855" s="10">
        <v>42036</v>
      </c>
      <c r="G1855" s="10">
        <v>44593</v>
      </c>
      <c r="H1855" s="11">
        <v>8</v>
      </c>
      <c r="I1855" s="20" t="s">
        <v>238</v>
      </c>
      <c r="J1855" s="11" t="s">
        <v>240</v>
      </c>
      <c r="K1855" s="11" t="s">
        <v>4263</v>
      </c>
      <c r="L1855" s="11">
        <v>2</v>
      </c>
    </row>
    <row r="1856" spans="1:12">
      <c r="A1856" s="11" t="s">
        <v>3375</v>
      </c>
      <c r="D1856" s="11" t="s">
        <v>239</v>
      </c>
      <c r="E1856" s="19" t="s">
        <v>3604</v>
      </c>
      <c r="F1856" s="10">
        <v>42036</v>
      </c>
      <c r="G1856" s="10">
        <v>44593</v>
      </c>
      <c r="H1856" s="11">
        <v>8</v>
      </c>
      <c r="I1856" s="20" t="s">
        <v>238</v>
      </c>
      <c r="J1856" s="11" t="s">
        <v>240</v>
      </c>
      <c r="K1856" s="11" t="s">
        <v>4263</v>
      </c>
      <c r="L1856" s="11">
        <v>2</v>
      </c>
    </row>
    <row r="1857" spans="1:12">
      <c r="A1857" s="11" t="s">
        <v>3376</v>
      </c>
      <c r="D1857" s="11" t="s">
        <v>239</v>
      </c>
      <c r="E1857" s="19" t="s">
        <v>3605</v>
      </c>
      <c r="F1857" s="10">
        <v>42036</v>
      </c>
      <c r="G1857" s="10">
        <v>44593</v>
      </c>
      <c r="H1857" s="11">
        <v>8</v>
      </c>
      <c r="I1857" s="20" t="s">
        <v>238</v>
      </c>
      <c r="J1857" s="11" t="s">
        <v>240</v>
      </c>
      <c r="K1857" s="11" t="s">
        <v>4263</v>
      </c>
      <c r="L1857" s="11">
        <v>2</v>
      </c>
    </row>
    <row r="1858" spans="1:12">
      <c r="A1858" s="11" t="s">
        <v>3377</v>
      </c>
      <c r="D1858" s="11" t="s">
        <v>239</v>
      </c>
      <c r="E1858" s="19" t="s">
        <v>3606</v>
      </c>
      <c r="F1858" s="10">
        <v>42036</v>
      </c>
      <c r="G1858" s="10">
        <v>44593</v>
      </c>
      <c r="H1858" s="11">
        <v>8</v>
      </c>
      <c r="I1858" s="20" t="s">
        <v>238</v>
      </c>
      <c r="J1858" s="11" t="s">
        <v>240</v>
      </c>
      <c r="K1858" s="11" t="s">
        <v>4263</v>
      </c>
      <c r="L1858" s="11">
        <v>2</v>
      </c>
    </row>
    <row r="1859" spans="1:12">
      <c r="A1859" s="11" t="s">
        <v>3378</v>
      </c>
      <c r="D1859" s="11" t="s">
        <v>239</v>
      </c>
      <c r="E1859" s="19" t="s">
        <v>3607</v>
      </c>
      <c r="F1859" s="10">
        <v>42036</v>
      </c>
      <c r="G1859" s="10">
        <v>44593</v>
      </c>
      <c r="H1859" s="11">
        <v>8</v>
      </c>
      <c r="I1859" s="20" t="s">
        <v>238</v>
      </c>
      <c r="J1859" s="11" t="s">
        <v>240</v>
      </c>
      <c r="K1859" s="11" t="s">
        <v>4263</v>
      </c>
      <c r="L1859" s="11">
        <v>2</v>
      </c>
    </row>
    <row r="1860" spans="1:12">
      <c r="A1860" s="11" t="s">
        <v>3379</v>
      </c>
      <c r="D1860" s="11" t="s">
        <v>239</v>
      </c>
      <c r="E1860" s="19" t="s">
        <v>3608</v>
      </c>
      <c r="F1860" s="10">
        <v>42036</v>
      </c>
      <c r="G1860" s="10">
        <v>44593</v>
      </c>
      <c r="H1860" s="11">
        <v>8</v>
      </c>
      <c r="I1860" s="20" t="s">
        <v>238</v>
      </c>
      <c r="J1860" s="11" t="s">
        <v>240</v>
      </c>
      <c r="K1860" s="11" t="s">
        <v>4263</v>
      </c>
      <c r="L1860" s="11">
        <v>2</v>
      </c>
    </row>
    <row r="1861" spans="1:12">
      <c r="A1861" s="11" t="s">
        <v>3380</v>
      </c>
      <c r="D1861" s="11" t="s">
        <v>239</v>
      </c>
      <c r="E1861" s="19" t="s">
        <v>3609</v>
      </c>
      <c r="F1861" s="10">
        <v>42036</v>
      </c>
      <c r="G1861" s="10">
        <v>44593</v>
      </c>
      <c r="H1861" s="11">
        <v>8</v>
      </c>
      <c r="I1861" s="20" t="s">
        <v>238</v>
      </c>
      <c r="J1861" s="11" t="s">
        <v>240</v>
      </c>
      <c r="K1861" s="11" t="s">
        <v>4263</v>
      </c>
      <c r="L1861" s="11">
        <v>2</v>
      </c>
    </row>
    <row r="1862" spans="1:12">
      <c r="A1862" s="11" t="s">
        <v>3381</v>
      </c>
      <c r="D1862" s="11" t="s">
        <v>239</v>
      </c>
      <c r="E1862" s="19" t="s">
        <v>3610</v>
      </c>
      <c r="F1862" s="10">
        <v>42036</v>
      </c>
      <c r="G1862" s="10">
        <v>44593</v>
      </c>
      <c r="H1862" s="11">
        <v>8</v>
      </c>
      <c r="I1862" s="20" t="s">
        <v>238</v>
      </c>
      <c r="J1862" s="11" t="s">
        <v>240</v>
      </c>
      <c r="K1862" s="11" t="s">
        <v>4263</v>
      </c>
      <c r="L1862" s="11">
        <v>2</v>
      </c>
    </row>
    <row r="1863" spans="1:12">
      <c r="A1863" s="11" t="s">
        <v>3382</v>
      </c>
      <c r="D1863" s="11" t="s">
        <v>239</v>
      </c>
      <c r="E1863" s="19" t="s">
        <v>3611</v>
      </c>
      <c r="F1863" s="10">
        <v>42036</v>
      </c>
      <c r="G1863" s="10">
        <v>44593</v>
      </c>
      <c r="H1863" s="11">
        <v>8</v>
      </c>
      <c r="I1863" s="20" t="s">
        <v>238</v>
      </c>
      <c r="J1863" s="11" t="s">
        <v>240</v>
      </c>
      <c r="K1863" s="11" t="s">
        <v>4263</v>
      </c>
      <c r="L1863" s="11">
        <v>2</v>
      </c>
    </row>
    <row r="1864" spans="1:12">
      <c r="A1864" s="11" t="s">
        <v>3383</v>
      </c>
      <c r="D1864" s="11" t="s">
        <v>239</v>
      </c>
      <c r="E1864" s="19" t="s">
        <v>3612</v>
      </c>
      <c r="F1864" s="10">
        <v>42036</v>
      </c>
      <c r="G1864" s="10">
        <v>44593</v>
      </c>
      <c r="H1864" s="11">
        <v>8</v>
      </c>
      <c r="I1864" s="20" t="s">
        <v>238</v>
      </c>
      <c r="J1864" s="11" t="s">
        <v>240</v>
      </c>
      <c r="K1864" s="11" t="s">
        <v>4263</v>
      </c>
      <c r="L1864" s="11">
        <v>2</v>
      </c>
    </row>
    <row r="1865" spans="1:12">
      <c r="A1865" s="11" t="s">
        <v>3384</v>
      </c>
      <c r="D1865" s="11" t="s">
        <v>239</v>
      </c>
      <c r="E1865" s="19" t="s">
        <v>3613</v>
      </c>
      <c r="F1865" s="10">
        <v>42036</v>
      </c>
      <c r="G1865" s="10">
        <v>44593</v>
      </c>
      <c r="H1865" s="11">
        <v>8</v>
      </c>
      <c r="I1865" s="20" t="s">
        <v>238</v>
      </c>
      <c r="J1865" s="11" t="s">
        <v>240</v>
      </c>
      <c r="K1865" s="11" t="s">
        <v>4263</v>
      </c>
      <c r="L1865" s="11">
        <v>2</v>
      </c>
    </row>
    <row r="1866" spans="1:12">
      <c r="A1866" s="11" t="s">
        <v>3385</v>
      </c>
      <c r="D1866" s="11" t="s">
        <v>239</v>
      </c>
      <c r="E1866" s="19" t="s">
        <v>3614</v>
      </c>
      <c r="F1866" s="10">
        <v>42036</v>
      </c>
      <c r="G1866" s="10">
        <v>44593</v>
      </c>
      <c r="H1866" s="11">
        <v>8</v>
      </c>
      <c r="I1866" s="20" t="s">
        <v>238</v>
      </c>
      <c r="J1866" s="11" t="s">
        <v>240</v>
      </c>
      <c r="K1866" s="11" t="s">
        <v>4263</v>
      </c>
      <c r="L1866" s="11">
        <v>2</v>
      </c>
    </row>
    <row r="1867" spans="1:12">
      <c r="A1867" s="11" t="s">
        <v>3386</v>
      </c>
      <c r="D1867" s="11" t="s">
        <v>239</v>
      </c>
      <c r="E1867" s="19" t="s">
        <v>3615</v>
      </c>
      <c r="F1867" s="10">
        <v>42036</v>
      </c>
      <c r="G1867" s="10">
        <v>44593</v>
      </c>
      <c r="H1867" s="11">
        <v>8</v>
      </c>
      <c r="I1867" s="20" t="s">
        <v>238</v>
      </c>
      <c r="J1867" s="11" t="s">
        <v>240</v>
      </c>
      <c r="K1867" s="11" t="s">
        <v>4263</v>
      </c>
      <c r="L1867" s="11">
        <v>2</v>
      </c>
    </row>
    <row r="1868" spans="1:12">
      <c r="A1868" s="11" t="s">
        <v>3387</v>
      </c>
      <c r="D1868" s="11" t="s">
        <v>239</v>
      </c>
      <c r="E1868" s="19" t="s">
        <v>3616</v>
      </c>
      <c r="F1868" s="10">
        <v>42036</v>
      </c>
      <c r="G1868" s="10">
        <v>44593</v>
      </c>
      <c r="H1868" s="11">
        <v>8</v>
      </c>
      <c r="I1868" s="20" t="s">
        <v>238</v>
      </c>
      <c r="J1868" s="11" t="s">
        <v>240</v>
      </c>
      <c r="K1868" s="11" t="s">
        <v>4263</v>
      </c>
      <c r="L1868" s="11">
        <v>2</v>
      </c>
    </row>
    <row r="1869" spans="1:12">
      <c r="A1869" s="11" t="s">
        <v>3388</v>
      </c>
      <c r="D1869" s="11" t="s">
        <v>239</v>
      </c>
      <c r="E1869" s="19" t="s">
        <v>3617</v>
      </c>
      <c r="F1869" s="10">
        <v>42036</v>
      </c>
      <c r="G1869" s="10">
        <v>44593</v>
      </c>
      <c r="H1869" s="11">
        <v>8</v>
      </c>
      <c r="I1869" s="20" t="s">
        <v>238</v>
      </c>
      <c r="J1869" s="11" t="s">
        <v>240</v>
      </c>
      <c r="K1869" s="11" t="s">
        <v>4263</v>
      </c>
      <c r="L1869" s="11">
        <v>2</v>
      </c>
    </row>
    <row r="1870" spans="1:12">
      <c r="A1870" s="11" t="s">
        <v>3389</v>
      </c>
      <c r="D1870" s="11" t="s">
        <v>239</v>
      </c>
      <c r="E1870" s="19" t="s">
        <v>3618</v>
      </c>
      <c r="F1870" s="10">
        <v>42036</v>
      </c>
      <c r="G1870" s="10">
        <v>44593</v>
      </c>
      <c r="H1870" s="11">
        <v>8</v>
      </c>
      <c r="I1870" s="20" t="s">
        <v>238</v>
      </c>
      <c r="J1870" s="11" t="s">
        <v>240</v>
      </c>
      <c r="K1870" s="11" t="s">
        <v>4263</v>
      </c>
      <c r="L1870" s="11">
        <v>2</v>
      </c>
    </row>
    <row r="1871" spans="1:12">
      <c r="A1871" s="11" t="s">
        <v>3390</v>
      </c>
      <c r="D1871" s="11" t="s">
        <v>239</v>
      </c>
      <c r="E1871" s="19" t="s">
        <v>3619</v>
      </c>
      <c r="F1871" s="10">
        <v>42036</v>
      </c>
      <c r="G1871" s="10">
        <v>44593</v>
      </c>
      <c r="H1871" s="11">
        <v>8</v>
      </c>
      <c r="I1871" s="20" t="s">
        <v>238</v>
      </c>
      <c r="J1871" s="11" t="s">
        <v>240</v>
      </c>
      <c r="K1871" s="11" t="s">
        <v>4263</v>
      </c>
      <c r="L1871" s="11">
        <v>2</v>
      </c>
    </row>
    <row r="1872" spans="1:12">
      <c r="A1872" s="11" t="s">
        <v>3391</v>
      </c>
      <c r="D1872" s="11" t="s">
        <v>239</v>
      </c>
      <c r="E1872" s="19" t="s">
        <v>3620</v>
      </c>
      <c r="F1872" s="10">
        <v>42036</v>
      </c>
      <c r="G1872" s="10">
        <v>44593</v>
      </c>
      <c r="H1872" s="11">
        <v>8</v>
      </c>
      <c r="I1872" s="20" t="s">
        <v>238</v>
      </c>
      <c r="J1872" s="11" t="s">
        <v>240</v>
      </c>
      <c r="K1872" s="11" t="s">
        <v>4263</v>
      </c>
      <c r="L1872" s="11">
        <v>2</v>
      </c>
    </row>
    <row r="1873" spans="1:12">
      <c r="A1873" s="11" t="s">
        <v>3392</v>
      </c>
      <c r="D1873" s="11" t="s">
        <v>239</v>
      </c>
      <c r="E1873" s="19" t="s">
        <v>3621</v>
      </c>
      <c r="F1873" s="10">
        <v>42036</v>
      </c>
      <c r="G1873" s="10">
        <v>44593</v>
      </c>
      <c r="H1873" s="11">
        <v>8</v>
      </c>
      <c r="I1873" s="20" t="s">
        <v>238</v>
      </c>
      <c r="J1873" s="11" t="s">
        <v>240</v>
      </c>
      <c r="K1873" s="11" t="s">
        <v>4263</v>
      </c>
      <c r="L1873" s="11">
        <v>2</v>
      </c>
    </row>
    <row r="1874" spans="1:12">
      <c r="A1874" s="11" t="s">
        <v>3393</v>
      </c>
      <c r="D1874" s="11" t="s">
        <v>239</v>
      </c>
      <c r="E1874" s="19" t="s">
        <v>3622</v>
      </c>
      <c r="F1874" s="10">
        <v>42036</v>
      </c>
      <c r="G1874" s="10">
        <v>44593</v>
      </c>
      <c r="H1874" s="11">
        <v>8</v>
      </c>
      <c r="I1874" s="20" t="s">
        <v>238</v>
      </c>
      <c r="J1874" s="11" t="s">
        <v>240</v>
      </c>
      <c r="K1874" s="11" t="s">
        <v>4263</v>
      </c>
      <c r="L1874" s="11">
        <v>2</v>
      </c>
    </row>
    <row r="1875" spans="1:12">
      <c r="A1875" s="11" t="s">
        <v>3394</v>
      </c>
      <c r="D1875" s="11" t="s">
        <v>239</v>
      </c>
      <c r="E1875" s="19" t="s">
        <v>3623</v>
      </c>
      <c r="F1875" s="10">
        <v>42036</v>
      </c>
      <c r="G1875" s="10">
        <v>44593</v>
      </c>
      <c r="H1875" s="11">
        <v>8</v>
      </c>
      <c r="I1875" s="20" t="s">
        <v>238</v>
      </c>
      <c r="J1875" s="11" t="s">
        <v>240</v>
      </c>
      <c r="K1875" s="11" t="s">
        <v>4263</v>
      </c>
      <c r="L1875" s="11">
        <v>2</v>
      </c>
    </row>
    <row r="1876" spans="1:12">
      <c r="A1876" s="11" t="s">
        <v>3395</v>
      </c>
      <c r="D1876" s="11" t="s">
        <v>239</v>
      </c>
      <c r="E1876" s="19" t="s">
        <v>3624</v>
      </c>
      <c r="F1876" s="10">
        <v>42036</v>
      </c>
      <c r="G1876" s="10">
        <v>44593</v>
      </c>
      <c r="H1876" s="11">
        <v>8</v>
      </c>
      <c r="I1876" s="20" t="s">
        <v>238</v>
      </c>
      <c r="J1876" s="11" t="s">
        <v>240</v>
      </c>
      <c r="K1876" s="11" t="s">
        <v>4263</v>
      </c>
      <c r="L1876" s="11">
        <v>2</v>
      </c>
    </row>
    <row r="1877" spans="1:12">
      <c r="A1877" s="11" t="s">
        <v>3396</v>
      </c>
      <c r="D1877" s="11" t="s">
        <v>239</v>
      </c>
      <c r="E1877" s="19" t="s">
        <v>3625</v>
      </c>
      <c r="F1877" s="10">
        <v>42036</v>
      </c>
      <c r="G1877" s="10">
        <v>44593</v>
      </c>
      <c r="H1877" s="11">
        <v>8</v>
      </c>
      <c r="I1877" s="20" t="s">
        <v>238</v>
      </c>
      <c r="J1877" s="11" t="s">
        <v>240</v>
      </c>
      <c r="K1877" s="11" t="s">
        <v>4263</v>
      </c>
      <c r="L1877" s="11">
        <v>2</v>
      </c>
    </row>
    <row r="1878" spans="1:12">
      <c r="A1878" s="11" t="s">
        <v>3397</v>
      </c>
      <c r="D1878" s="11" t="s">
        <v>239</v>
      </c>
      <c r="E1878" s="19" t="s">
        <v>3626</v>
      </c>
      <c r="F1878" s="10">
        <v>42036</v>
      </c>
      <c r="G1878" s="10">
        <v>44593</v>
      </c>
      <c r="H1878" s="11">
        <v>8</v>
      </c>
      <c r="I1878" s="20" t="s">
        <v>238</v>
      </c>
      <c r="J1878" s="11" t="s">
        <v>240</v>
      </c>
      <c r="K1878" s="11" t="s">
        <v>4263</v>
      </c>
      <c r="L1878" s="11">
        <v>2</v>
      </c>
    </row>
    <row r="1879" spans="1:12">
      <c r="A1879" s="11" t="s">
        <v>3398</v>
      </c>
      <c r="D1879" s="11" t="s">
        <v>239</v>
      </c>
      <c r="E1879" s="19" t="s">
        <v>3627</v>
      </c>
      <c r="F1879" s="10">
        <v>42036</v>
      </c>
      <c r="G1879" s="10">
        <v>44593</v>
      </c>
      <c r="H1879" s="11">
        <v>8</v>
      </c>
      <c r="I1879" s="20" t="s">
        <v>238</v>
      </c>
      <c r="J1879" s="11" t="s">
        <v>240</v>
      </c>
      <c r="K1879" s="11" t="s">
        <v>4263</v>
      </c>
      <c r="L1879" s="11">
        <v>2</v>
      </c>
    </row>
    <row r="1880" spans="1:12">
      <c r="A1880" s="11" t="s">
        <v>3399</v>
      </c>
      <c r="D1880" s="11" t="s">
        <v>239</v>
      </c>
      <c r="E1880" s="19" t="s">
        <v>3628</v>
      </c>
      <c r="F1880" s="10">
        <v>42036</v>
      </c>
      <c r="G1880" s="10">
        <v>44593</v>
      </c>
      <c r="H1880" s="11">
        <v>8</v>
      </c>
      <c r="I1880" s="20" t="s">
        <v>238</v>
      </c>
      <c r="J1880" s="11" t="s">
        <v>240</v>
      </c>
      <c r="K1880" s="11" t="s">
        <v>4263</v>
      </c>
      <c r="L1880" s="11">
        <v>2</v>
      </c>
    </row>
    <row r="1881" spans="1:12">
      <c r="A1881" s="11" t="s">
        <v>3400</v>
      </c>
      <c r="D1881" s="11" t="s">
        <v>239</v>
      </c>
      <c r="E1881" s="19" t="s">
        <v>3629</v>
      </c>
      <c r="F1881" s="10">
        <v>42036</v>
      </c>
      <c r="G1881" s="10">
        <v>44593</v>
      </c>
      <c r="H1881" s="11">
        <v>8</v>
      </c>
      <c r="I1881" s="20" t="s">
        <v>238</v>
      </c>
      <c r="J1881" s="11" t="s">
        <v>240</v>
      </c>
      <c r="K1881" s="11" t="s">
        <v>4263</v>
      </c>
      <c r="L1881" s="11">
        <v>2</v>
      </c>
    </row>
    <row r="1882" spans="1:12">
      <c r="A1882" s="11" t="s">
        <v>3401</v>
      </c>
      <c r="D1882" s="11" t="s">
        <v>239</v>
      </c>
      <c r="E1882" s="19" t="s">
        <v>3630</v>
      </c>
      <c r="F1882" s="10">
        <v>42036</v>
      </c>
      <c r="G1882" s="10">
        <v>44593</v>
      </c>
      <c r="H1882" s="11">
        <v>8</v>
      </c>
      <c r="I1882" s="20" t="s">
        <v>238</v>
      </c>
      <c r="J1882" s="11" t="s">
        <v>240</v>
      </c>
      <c r="K1882" s="11" t="s">
        <v>4263</v>
      </c>
      <c r="L1882" s="11">
        <v>2</v>
      </c>
    </row>
    <row r="1883" spans="1:12">
      <c r="A1883" s="11" t="s">
        <v>3402</v>
      </c>
      <c r="D1883" s="11" t="s">
        <v>239</v>
      </c>
      <c r="E1883" s="19" t="s">
        <v>3631</v>
      </c>
      <c r="F1883" s="10">
        <v>42036</v>
      </c>
      <c r="G1883" s="10">
        <v>44593</v>
      </c>
      <c r="H1883" s="11">
        <v>8</v>
      </c>
      <c r="I1883" s="20" t="s">
        <v>238</v>
      </c>
      <c r="J1883" s="11" t="s">
        <v>240</v>
      </c>
      <c r="K1883" s="11" t="s">
        <v>4263</v>
      </c>
      <c r="L1883" s="11">
        <v>2</v>
      </c>
    </row>
    <row r="1884" spans="1:12">
      <c r="A1884" s="11" t="s">
        <v>3403</v>
      </c>
      <c r="D1884" s="11" t="s">
        <v>239</v>
      </c>
      <c r="E1884" s="19" t="s">
        <v>3632</v>
      </c>
      <c r="F1884" s="10">
        <v>42036</v>
      </c>
      <c r="G1884" s="10">
        <v>44593</v>
      </c>
      <c r="H1884" s="11">
        <v>8</v>
      </c>
      <c r="I1884" s="20" t="s">
        <v>238</v>
      </c>
      <c r="J1884" s="11" t="s">
        <v>240</v>
      </c>
      <c r="K1884" s="11" t="s">
        <v>4263</v>
      </c>
      <c r="L1884" s="11">
        <v>2</v>
      </c>
    </row>
    <row r="1885" spans="1:12">
      <c r="A1885" s="11" t="s">
        <v>3404</v>
      </c>
      <c r="D1885" s="11" t="s">
        <v>239</v>
      </c>
      <c r="E1885" s="19" t="s">
        <v>3633</v>
      </c>
      <c r="F1885" s="10">
        <v>42036</v>
      </c>
      <c r="G1885" s="10">
        <v>44593</v>
      </c>
      <c r="H1885" s="11">
        <v>8</v>
      </c>
      <c r="I1885" s="20" t="s">
        <v>238</v>
      </c>
      <c r="J1885" s="11" t="s">
        <v>240</v>
      </c>
      <c r="K1885" s="11" t="s">
        <v>4263</v>
      </c>
      <c r="L1885" s="11">
        <v>2</v>
      </c>
    </row>
    <row r="1886" spans="1:12">
      <c r="A1886" s="11" t="s">
        <v>3405</v>
      </c>
      <c r="D1886" s="11" t="s">
        <v>239</v>
      </c>
      <c r="E1886" s="19" t="s">
        <v>3634</v>
      </c>
      <c r="F1886" s="10">
        <v>42036</v>
      </c>
      <c r="G1886" s="10">
        <v>44593</v>
      </c>
      <c r="H1886" s="11">
        <v>8</v>
      </c>
      <c r="I1886" s="20" t="s">
        <v>238</v>
      </c>
      <c r="J1886" s="11" t="s">
        <v>240</v>
      </c>
      <c r="K1886" s="11" t="s">
        <v>4263</v>
      </c>
      <c r="L1886" s="11">
        <v>2</v>
      </c>
    </row>
    <row r="1887" spans="1:12">
      <c r="A1887" s="11" t="s">
        <v>3406</v>
      </c>
      <c r="D1887" s="11" t="s">
        <v>239</v>
      </c>
      <c r="E1887" s="19" t="s">
        <v>3635</v>
      </c>
      <c r="F1887" s="10">
        <v>42036</v>
      </c>
      <c r="G1887" s="10">
        <v>44593</v>
      </c>
      <c r="H1887" s="11">
        <v>8</v>
      </c>
      <c r="I1887" s="20" t="s">
        <v>238</v>
      </c>
      <c r="J1887" s="11" t="s">
        <v>240</v>
      </c>
      <c r="K1887" s="11" t="s">
        <v>4263</v>
      </c>
      <c r="L1887" s="11">
        <v>2</v>
      </c>
    </row>
    <row r="1888" spans="1:12">
      <c r="A1888" s="11" t="s">
        <v>3407</v>
      </c>
      <c r="D1888" s="11" t="s">
        <v>239</v>
      </c>
      <c r="E1888" s="19" t="s">
        <v>3636</v>
      </c>
      <c r="F1888" s="10">
        <v>42036</v>
      </c>
      <c r="G1888" s="10">
        <v>44593</v>
      </c>
      <c r="H1888" s="11">
        <v>8</v>
      </c>
      <c r="I1888" s="20" t="s">
        <v>238</v>
      </c>
      <c r="J1888" s="11" t="s">
        <v>240</v>
      </c>
      <c r="K1888" s="11" t="s">
        <v>4263</v>
      </c>
      <c r="L1888" s="11">
        <v>2</v>
      </c>
    </row>
    <row r="1889" spans="1:12">
      <c r="A1889" s="11" t="s">
        <v>3408</v>
      </c>
      <c r="D1889" s="11" t="s">
        <v>239</v>
      </c>
      <c r="E1889" s="19" t="s">
        <v>3637</v>
      </c>
      <c r="F1889" s="10">
        <v>42036</v>
      </c>
      <c r="G1889" s="10">
        <v>44593</v>
      </c>
      <c r="H1889" s="11">
        <v>8</v>
      </c>
      <c r="I1889" s="20" t="s">
        <v>238</v>
      </c>
      <c r="J1889" s="11" t="s">
        <v>240</v>
      </c>
      <c r="K1889" s="11" t="s">
        <v>4263</v>
      </c>
      <c r="L1889" s="11">
        <v>2</v>
      </c>
    </row>
    <row r="1890" spans="1:12">
      <c r="A1890" s="11" t="s">
        <v>3409</v>
      </c>
      <c r="D1890" s="11" t="s">
        <v>239</v>
      </c>
      <c r="E1890" s="19" t="s">
        <v>3638</v>
      </c>
      <c r="F1890" s="10">
        <v>42036</v>
      </c>
      <c r="G1890" s="10">
        <v>44593</v>
      </c>
      <c r="H1890" s="11">
        <v>8</v>
      </c>
      <c r="I1890" s="20" t="s">
        <v>238</v>
      </c>
      <c r="J1890" s="11" t="s">
        <v>240</v>
      </c>
      <c r="K1890" s="11" t="s">
        <v>4263</v>
      </c>
      <c r="L1890" s="11">
        <v>2</v>
      </c>
    </row>
    <row r="1891" spans="1:12">
      <c r="A1891" s="11" t="s">
        <v>3410</v>
      </c>
      <c r="D1891" s="11" t="s">
        <v>239</v>
      </c>
      <c r="E1891" s="19" t="s">
        <v>3639</v>
      </c>
      <c r="F1891" s="10">
        <v>42036</v>
      </c>
      <c r="G1891" s="10">
        <v>44593</v>
      </c>
      <c r="H1891" s="11">
        <v>8</v>
      </c>
      <c r="I1891" s="20" t="s">
        <v>238</v>
      </c>
      <c r="J1891" s="11" t="s">
        <v>240</v>
      </c>
      <c r="K1891" s="11" t="s">
        <v>4263</v>
      </c>
      <c r="L1891" s="11">
        <v>2</v>
      </c>
    </row>
    <row r="1892" spans="1:12">
      <c r="A1892" s="11" t="s">
        <v>3411</v>
      </c>
      <c r="D1892" s="11" t="s">
        <v>239</v>
      </c>
      <c r="E1892" s="19" t="s">
        <v>3640</v>
      </c>
      <c r="F1892" s="10">
        <v>42036</v>
      </c>
      <c r="G1892" s="10">
        <v>44593</v>
      </c>
      <c r="H1892" s="11">
        <v>8</v>
      </c>
      <c r="I1892" s="20" t="s">
        <v>238</v>
      </c>
      <c r="J1892" s="11" t="s">
        <v>240</v>
      </c>
      <c r="K1892" s="11" t="s">
        <v>4263</v>
      </c>
      <c r="L1892" s="11">
        <v>2</v>
      </c>
    </row>
    <row r="1893" spans="1:12">
      <c r="A1893" s="11" t="s">
        <v>3412</v>
      </c>
      <c r="D1893" s="11" t="s">
        <v>239</v>
      </c>
      <c r="E1893" s="19" t="s">
        <v>3641</v>
      </c>
      <c r="F1893" s="10">
        <v>42036</v>
      </c>
      <c r="G1893" s="10">
        <v>44593</v>
      </c>
      <c r="H1893" s="11">
        <v>8</v>
      </c>
      <c r="I1893" s="20" t="s">
        <v>238</v>
      </c>
      <c r="J1893" s="11" t="s">
        <v>240</v>
      </c>
      <c r="K1893" s="11" t="s">
        <v>4263</v>
      </c>
      <c r="L1893" s="11">
        <v>2</v>
      </c>
    </row>
    <row r="1894" spans="1:12">
      <c r="A1894" s="11" t="s">
        <v>3413</v>
      </c>
      <c r="D1894" s="11" t="s">
        <v>239</v>
      </c>
      <c r="E1894" s="19" t="s">
        <v>3642</v>
      </c>
      <c r="F1894" s="10">
        <v>42036</v>
      </c>
      <c r="G1894" s="10">
        <v>44593</v>
      </c>
      <c r="H1894" s="11">
        <v>8</v>
      </c>
      <c r="I1894" s="20" t="s">
        <v>238</v>
      </c>
      <c r="J1894" s="11" t="s">
        <v>240</v>
      </c>
      <c r="K1894" s="11" t="s">
        <v>4263</v>
      </c>
      <c r="L1894" s="11">
        <v>2</v>
      </c>
    </row>
    <row r="1895" spans="1:12">
      <c r="A1895" s="11" t="s">
        <v>3414</v>
      </c>
      <c r="D1895" s="11" t="s">
        <v>239</v>
      </c>
      <c r="E1895" s="19" t="s">
        <v>3643</v>
      </c>
      <c r="F1895" s="10">
        <v>42036</v>
      </c>
      <c r="G1895" s="10">
        <v>44593</v>
      </c>
      <c r="H1895" s="11">
        <v>8</v>
      </c>
      <c r="I1895" s="20" t="s">
        <v>238</v>
      </c>
      <c r="J1895" s="11" t="s">
        <v>240</v>
      </c>
      <c r="K1895" s="11" t="s">
        <v>4263</v>
      </c>
      <c r="L1895" s="11">
        <v>2</v>
      </c>
    </row>
    <row r="1896" spans="1:12">
      <c r="A1896" s="11" t="s">
        <v>3415</v>
      </c>
      <c r="D1896" s="11" t="s">
        <v>239</v>
      </c>
      <c r="E1896" s="19" t="s">
        <v>3644</v>
      </c>
      <c r="F1896" s="10">
        <v>42036</v>
      </c>
      <c r="G1896" s="10">
        <v>44593</v>
      </c>
      <c r="H1896" s="11">
        <v>8</v>
      </c>
      <c r="I1896" s="20" t="s">
        <v>238</v>
      </c>
      <c r="J1896" s="11" t="s">
        <v>240</v>
      </c>
      <c r="K1896" s="11" t="s">
        <v>4263</v>
      </c>
      <c r="L1896" s="11">
        <v>2</v>
      </c>
    </row>
    <row r="1897" spans="1:12">
      <c r="A1897" s="11" t="s">
        <v>3416</v>
      </c>
      <c r="D1897" s="11" t="s">
        <v>239</v>
      </c>
      <c r="E1897" s="19" t="s">
        <v>3645</v>
      </c>
      <c r="F1897" s="10">
        <v>42036</v>
      </c>
      <c r="G1897" s="10">
        <v>44593</v>
      </c>
      <c r="H1897" s="11">
        <v>8</v>
      </c>
      <c r="I1897" s="20" t="s">
        <v>238</v>
      </c>
      <c r="J1897" s="11" t="s">
        <v>240</v>
      </c>
      <c r="K1897" s="11" t="s">
        <v>4263</v>
      </c>
      <c r="L1897" s="11">
        <v>2</v>
      </c>
    </row>
    <row r="1898" spans="1:12">
      <c r="A1898" s="11" t="s">
        <v>3417</v>
      </c>
      <c r="D1898" s="11" t="s">
        <v>239</v>
      </c>
      <c r="E1898" s="19" t="s">
        <v>3646</v>
      </c>
      <c r="F1898" s="10">
        <v>42036</v>
      </c>
      <c r="G1898" s="10">
        <v>44593</v>
      </c>
      <c r="H1898" s="11">
        <v>8</v>
      </c>
      <c r="I1898" s="20" t="s">
        <v>238</v>
      </c>
      <c r="J1898" s="11" t="s">
        <v>240</v>
      </c>
      <c r="K1898" s="11" t="s">
        <v>4263</v>
      </c>
      <c r="L1898" s="11">
        <v>2</v>
      </c>
    </row>
    <row r="1899" spans="1:12">
      <c r="A1899" s="11" t="s">
        <v>3418</v>
      </c>
      <c r="D1899" s="11" t="s">
        <v>239</v>
      </c>
      <c r="E1899" s="19" t="s">
        <v>3647</v>
      </c>
      <c r="F1899" s="10">
        <v>42036</v>
      </c>
      <c r="G1899" s="10">
        <v>44593</v>
      </c>
      <c r="H1899" s="11">
        <v>8</v>
      </c>
      <c r="I1899" s="20" t="s">
        <v>238</v>
      </c>
      <c r="J1899" s="11" t="s">
        <v>240</v>
      </c>
      <c r="K1899" s="11" t="s">
        <v>4263</v>
      </c>
      <c r="L1899" s="11">
        <v>2</v>
      </c>
    </row>
    <row r="1900" spans="1:12">
      <c r="A1900" s="11" t="s">
        <v>3419</v>
      </c>
      <c r="D1900" s="11" t="s">
        <v>239</v>
      </c>
      <c r="E1900" s="19" t="s">
        <v>3648</v>
      </c>
      <c r="F1900" s="10">
        <v>42036</v>
      </c>
      <c r="G1900" s="10">
        <v>44593</v>
      </c>
      <c r="H1900" s="11">
        <v>8</v>
      </c>
      <c r="I1900" s="20" t="s">
        <v>238</v>
      </c>
      <c r="J1900" s="11" t="s">
        <v>240</v>
      </c>
      <c r="K1900" s="11" t="s">
        <v>4263</v>
      </c>
      <c r="L1900" s="11">
        <v>2</v>
      </c>
    </row>
    <row r="1901" spans="1:12">
      <c r="A1901" s="11" t="s">
        <v>3420</v>
      </c>
      <c r="D1901" s="11" t="s">
        <v>239</v>
      </c>
      <c r="E1901" s="19" t="s">
        <v>3649</v>
      </c>
      <c r="F1901" s="10">
        <v>42036</v>
      </c>
      <c r="G1901" s="10">
        <v>44593</v>
      </c>
      <c r="H1901" s="11">
        <v>8</v>
      </c>
      <c r="I1901" s="20" t="s">
        <v>238</v>
      </c>
      <c r="J1901" s="11" t="s">
        <v>240</v>
      </c>
      <c r="K1901" s="11" t="s">
        <v>4263</v>
      </c>
      <c r="L1901" s="11">
        <v>2</v>
      </c>
    </row>
    <row r="1902" spans="1:12">
      <c r="A1902" s="11" t="s">
        <v>3421</v>
      </c>
      <c r="D1902" s="11" t="s">
        <v>239</v>
      </c>
      <c r="E1902" s="19" t="s">
        <v>3650</v>
      </c>
      <c r="F1902" s="10">
        <v>42036</v>
      </c>
      <c r="G1902" s="10">
        <v>44593</v>
      </c>
      <c r="H1902" s="11">
        <v>8</v>
      </c>
      <c r="I1902" s="20" t="s">
        <v>238</v>
      </c>
      <c r="J1902" s="11" t="s">
        <v>240</v>
      </c>
      <c r="K1902" s="11" t="s">
        <v>4263</v>
      </c>
      <c r="L1902" s="11">
        <v>2</v>
      </c>
    </row>
    <row r="1903" spans="1:12">
      <c r="A1903" s="11" t="s">
        <v>3422</v>
      </c>
      <c r="D1903" s="11" t="s">
        <v>239</v>
      </c>
      <c r="E1903" s="19" t="s">
        <v>3651</v>
      </c>
      <c r="F1903" s="10">
        <v>42036</v>
      </c>
      <c r="G1903" s="10">
        <v>44593</v>
      </c>
      <c r="H1903" s="11">
        <v>8</v>
      </c>
      <c r="I1903" s="20" t="s">
        <v>238</v>
      </c>
      <c r="J1903" s="11" t="s">
        <v>240</v>
      </c>
      <c r="K1903" s="11" t="s">
        <v>4263</v>
      </c>
      <c r="L1903" s="11">
        <v>2</v>
      </c>
    </row>
    <row r="1904" spans="1:12">
      <c r="A1904" s="11" t="s">
        <v>3423</v>
      </c>
      <c r="D1904" s="11" t="s">
        <v>239</v>
      </c>
      <c r="E1904" s="19" t="s">
        <v>3652</v>
      </c>
      <c r="F1904" s="10">
        <v>42036</v>
      </c>
      <c r="G1904" s="10">
        <v>44593</v>
      </c>
      <c r="H1904" s="11">
        <v>8</v>
      </c>
      <c r="I1904" s="20" t="s">
        <v>238</v>
      </c>
      <c r="J1904" s="11" t="s">
        <v>240</v>
      </c>
      <c r="K1904" s="11" t="s">
        <v>4263</v>
      </c>
      <c r="L1904" s="11">
        <v>2</v>
      </c>
    </row>
    <row r="1905" spans="1:12">
      <c r="A1905" s="11" t="s">
        <v>3424</v>
      </c>
      <c r="D1905" s="11" t="s">
        <v>239</v>
      </c>
      <c r="E1905" s="19" t="s">
        <v>3653</v>
      </c>
      <c r="F1905" s="10">
        <v>42036</v>
      </c>
      <c r="G1905" s="10">
        <v>44593</v>
      </c>
      <c r="H1905" s="11">
        <v>8</v>
      </c>
      <c r="I1905" s="20" t="s">
        <v>238</v>
      </c>
      <c r="J1905" s="11" t="s">
        <v>240</v>
      </c>
      <c r="K1905" s="11" t="s">
        <v>4263</v>
      </c>
      <c r="L1905" s="11">
        <v>2</v>
      </c>
    </row>
    <row r="1906" spans="1:12">
      <c r="A1906" s="11" t="s">
        <v>3425</v>
      </c>
      <c r="D1906" s="11" t="s">
        <v>239</v>
      </c>
      <c r="E1906" s="19" t="s">
        <v>3654</v>
      </c>
      <c r="F1906" s="10">
        <v>42036</v>
      </c>
      <c r="G1906" s="10">
        <v>44593</v>
      </c>
      <c r="H1906" s="11">
        <v>8</v>
      </c>
      <c r="I1906" s="20" t="s">
        <v>238</v>
      </c>
      <c r="J1906" s="11" t="s">
        <v>240</v>
      </c>
      <c r="K1906" s="11" t="s">
        <v>4263</v>
      </c>
      <c r="L1906" s="11">
        <v>2</v>
      </c>
    </row>
    <row r="1907" spans="1:12">
      <c r="A1907" s="11" t="s">
        <v>3426</v>
      </c>
      <c r="D1907" s="11" t="s">
        <v>239</v>
      </c>
      <c r="E1907" s="19" t="s">
        <v>3655</v>
      </c>
      <c r="F1907" s="10">
        <v>42036</v>
      </c>
      <c r="G1907" s="10">
        <v>44593</v>
      </c>
      <c r="H1907" s="11">
        <v>8</v>
      </c>
      <c r="I1907" s="20" t="s">
        <v>238</v>
      </c>
      <c r="J1907" s="11" t="s">
        <v>240</v>
      </c>
      <c r="K1907" s="11" t="s">
        <v>4263</v>
      </c>
      <c r="L1907" s="11">
        <v>2</v>
      </c>
    </row>
    <row r="1908" spans="1:12">
      <c r="A1908" s="11" t="s">
        <v>3427</v>
      </c>
      <c r="D1908" s="11" t="s">
        <v>239</v>
      </c>
      <c r="E1908" s="19" t="s">
        <v>3656</v>
      </c>
      <c r="F1908" s="10">
        <v>42036</v>
      </c>
      <c r="G1908" s="10">
        <v>44593</v>
      </c>
      <c r="H1908" s="11">
        <v>8</v>
      </c>
      <c r="I1908" s="20" t="s">
        <v>238</v>
      </c>
      <c r="J1908" s="11" t="s">
        <v>240</v>
      </c>
      <c r="K1908" s="11" t="s">
        <v>4263</v>
      </c>
      <c r="L1908" s="11">
        <v>2</v>
      </c>
    </row>
    <row r="1909" spans="1:12">
      <c r="A1909" s="11" t="s">
        <v>3428</v>
      </c>
      <c r="D1909" s="11" t="s">
        <v>239</v>
      </c>
      <c r="E1909" s="19" t="s">
        <v>3657</v>
      </c>
      <c r="F1909" s="10">
        <v>42036</v>
      </c>
      <c r="G1909" s="10">
        <v>44593</v>
      </c>
      <c r="H1909" s="11">
        <v>8</v>
      </c>
      <c r="I1909" s="20" t="s">
        <v>238</v>
      </c>
      <c r="J1909" s="11" t="s">
        <v>240</v>
      </c>
      <c r="K1909" s="11" t="s">
        <v>4263</v>
      </c>
      <c r="L1909" s="11">
        <v>2</v>
      </c>
    </row>
    <row r="1910" spans="1:12">
      <c r="A1910" s="11" t="s">
        <v>3429</v>
      </c>
      <c r="D1910" s="11" t="s">
        <v>239</v>
      </c>
      <c r="E1910" s="19" t="s">
        <v>3658</v>
      </c>
      <c r="F1910" s="10">
        <v>42036</v>
      </c>
      <c r="G1910" s="10">
        <v>44593</v>
      </c>
      <c r="H1910" s="11">
        <v>8</v>
      </c>
      <c r="I1910" s="20" t="s">
        <v>238</v>
      </c>
      <c r="J1910" s="11" t="s">
        <v>240</v>
      </c>
      <c r="K1910" s="11" t="s">
        <v>4263</v>
      </c>
      <c r="L1910" s="11">
        <v>2</v>
      </c>
    </row>
    <row r="1911" spans="1:12">
      <c r="A1911" s="11" t="s">
        <v>3430</v>
      </c>
      <c r="D1911" s="11" t="s">
        <v>239</v>
      </c>
      <c r="E1911" s="19" t="s">
        <v>3659</v>
      </c>
      <c r="F1911" s="10">
        <v>42036</v>
      </c>
      <c r="G1911" s="10">
        <v>44593</v>
      </c>
      <c r="H1911" s="11">
        <v>8</v>
      </c>
      <c r="I1911" s="20" t="s">
        <v>238</v>
      </c>
      <c r="J1911" s="11" t="s">
        <v>240</v>
      </c>
      <c r="K1911" s="11" t="s">
        <v>4263</v>
      </c>
      <c r="L1911" s="11">
        <v>2</v>
      </c>
    </row>
    <row r="1912" spans="1:12">
      <c r="A1912" s="11" t="s">
        <v>3431</v>
      </c>
      <c r="D1912" s="11" t="s">
        <v>239</v>
      </c>
      <c r="E1912" s="19" t="s">
        <v>3660</v>
      </c>
      <c r="F1912" s="10">
        <v>42036</v>
      </c>
      <c r="G1912" s="10">
        <v>44593</v>
      </c>
      <c r="H1912" s="11">
        <v>8</v>
      </c>
      <c r="I1912" s="20" t="s">
        <v>238</v>
      </c>
      <c r="J1912" s="11" t="s">
        <v>240</v>
      </c>
      <c r="K1912" s="11" t="s">
        <v>4263</v>
      </c>
      <c r="L1912" s="11">
        <v>2</v>
      </c>
    </row>
    <row r="1913" spans="1:12">
      <c r="A1913" s="11" t="s">
        <v>3432</v>
      </c>
      <c r="D1913" s="11" t="s">
        <v>239</v>
      </c>
      <c r="E1913" s="19" t="s">
        <v>3661</v>
      </c>
      <c r="F1913" s="10">
        <v>42036</v>
      </c>
      <c r="G1913" s="10">
        <v>44593</v>
      </c>
      <c r="H1913" s="11">
        <v>8</v>
      </c>
      <c r="I1913" s="20" t="s">
        <v>238</v>
      </c>
      <c r="J1913" s="11" t="s">
        <v>240</v>
      </c>
      <c r="K1913" s="11" t="s">
        <v>4263</v>
      </c>
      <c r="L1913" s="11">
        <v>2</v>
      </c>
    </row>
    <row r="1914" spans="1:12">
      <c r="A1914" s="11" t="s">
        <v>3433</v>
      </c>
      <c r="D1914" s="11" t="s">
        <v>239</v>
      </c>
      <c r="E1914" s="19" t="s">
        <v>3662</v>
      </c>
      <c r="F1914" s="10">
        <v>42036</v>
      </c>
      <c r="G1914" s="10">
        <v>44593</v>
      </c>
      <c r="H1914" s="11">
        <v>8</v>
      </c>
      <c r="I1914" s="20" t="s">
        <v>238</v>
      </c>
      <c r="J1914" s="11" t="s">
        <v>240</v>
      </c>
      <c r="K1914" s="11" t="s">
        <v>4263</v>
      </c>
      <c r="L1914" s="11">
        <v>2</v>
      </c>
    </row>
    <row r="1915" spans="1:12">
      <c r="A1915" s="11" t="s">
        <v>3434</v>
      </c>
      <c r="D1915" s="11" t="s">
        <v>239</v>
      </c>
      <c r="E1915" s="19" t="s">
        <v>3663</v>
      </c>
      <c r="F1915" s="10">
        <v>42036</v>
      </c>
      <c r="G1915" s="10">
        <v>44593</v>
      </c>
      <c r="H1915" s="11">
        <v>8</v>
      </c>
      <c r="I1915" s="20" t="s">
        <v>238</v>
      </c>
      <c r="J1915" s="11" t="s">
        <v>240</v>
      </c>
      <c r="K1915" s="11" t="s">
        <v>4263</v>
      </c>
      <c r="L1915" s="11">
        <v>2</v>
      </c>
    </row>
    <row r="1916" spans="1:12">
      <c r="A1916" s="11" t="s">
        <v>3435</v>
      </c>
      <c r="D1916" s="11" t="s">
        <v>239</v>
      </c>
      <c r="E1916" s="19" t="s">
        <v>3664</v>
      </c>
      <c r="F1916" s="10">
        <v>42036</v>
      </c>
      <c r="G1916" s="10">
        <v>44593</v>
      </c>
      <c r="H1916" s="11">
        <v>8</v>
      </c>
      <c r="I1916" s="20" t="s">
        <v>238</v>
      </c>
      <c r="J1916" s="11" t="s">
        <v>240</v>
      </c>
      <c r="K1916" s="11" t="s">
        <v>4263</v>
      </c>
      <c r="L1916" s="11">
        <v>2</v>
      </c>
    </row>
    <row r="1917" spans="1:12">
      <c r="A1917" s="11" t="s">
        <v>3436</v>
      </c>
      <c r="D1917" s="11" t="s">
        <v>239</v>
      </c>
      <c r="E1917" s="19" t="s">
        <v>3665</v>
      </c>
      <c r="F1917" s="10">
        <v>42036</v>
      </c>
      <c r="G1917" s="10">
        <v>44593</v>
      </c>
      <c r="H1917" s="11">
        <v>8</v>
      </c>
      <c r="I1917" s="20" t="s">
        <v>238</v>
      </c>
      <c r="J1917" s="11" t="s">
        <v>240</v>
      </c>
      <c r="K1917" s="11" t="s">
        <v>4263</v>
      </c>
      <c r="L1917" s="11">
        <v>2</v>
      </c>
    </row>
    <row r="1918" spans="1:12">
      <c r="A1918" s="11" t="s">
        <v>3437</v>
      </c>
      <c r="D1918" s="11" t="s">
        <v>239</v>
      </c>
      <c r="E1918" s="19" t="s">
        <v>3666</v>
      </c>
      <c r="F1918" s="10">
        <v>42036</v>
      </c>
      <c r="G1918" s="10">
        <v>44593</v>
      </c>
      <c r="H1918" s="11">
        <v>8</v>
      </c>
      <c r="I1918" s="20" t="s">
        <v>238</v>
      </c>
      <c r="J1918" s="11" t="s">
        <v>240</v>
      </c>
      <c r="K1918" s="11" t="s">
        <v>4263</v>
      </c>
      <c r="L1918" s="11">
        <v>2</v>
      </c>
    </row>
    <row r="1919" spans="1:12">
      <c r="A1919" s="11" t="s">
        <v>3438</v>
      </c>
      <c r="D1919" s="11" t="s">
        <v>239</v>
      </c>
      <c r="E1919" s="19" t="s">
        <v>3667</v>
      </c>
      <c r="F1919" s="10">
        <v>42036</v>
      </c>
      <c r="G1919" s="10">
        <v>44593</v>
      </c>
      <c r="H1919" s="11">
        <v>8</v>
      </c>
      <c r="I1919" s="20" t="s">
        <v>238</v>
      </c>
      <c r="J1919" s="11" t="s">
        <v>240</v>
      </c>
      <c r="K1919" s="11" t="s">
        <v>4263</v>
      </c>
      <c r="L1919" s="11">
        <v>2</v>
      </c>
    </row>
    <row r="1920" spans="1:12">
      <c r="A1920" s="11" t="s">
        <v>3439</v>
      </c>
      <c r="D1920" s="11" t="s">
        <v>239</v>
      </c>
      <c r="E1920" s="19" t="s">
        <v>3668</v>
      </c>
      <c r="F1920" s="10">
        <v>42036</v>
      </c>
      <c r="G1920" s="10">
        <v>44593</v>
      </c>
      <c r="H1920" s="11">
        <v>8</v>
      </c>
      <c r="I1920" s="20" t="s">
        <v>238</v>
      </c>
      <c r="J1920" s="11" t="s">
        <v>240</v>
      </c>
      <c r="K1920" s="11" t="s">
        <v>4263</v>
      </c>
      <c r="L1920" s="11">
        <v>2</v>
      </c>
    </row>
    <row r="1921" spans="1:12">
      <c r="A1921" s="11" t="s">
        <v>3440</v>
      </c>
      <c r="D1921" s="11" t="s">
        <v>239</v>
      </c>
      <c r="E1921" s="19" t="s">
        <v>3669</v>
      </c>
      <c r="F1921" s="10">
        <v>42036</v>
      </c>
      <c r="G1921" s="10">
        <v>44593</v>
      </c>
      <c r="H1921" s="11">
        <v>8</v>
      </c>
      <c r="I1921" s="20" t="s">
        <v>238</v>
      </c>
      <c r="J1921" s="11" t="s">
        <v>240</v>
      </c>
      <c r="K1921" s="11" t="s">
        <v>4263</v>
      </c>
      <c r="L1921" s="11">
        <v>2</v>
      </c>
    </row>
    <row r="1922" spans="1:12">
      <c r="A1922" s="11" t="s">
        <v>3441</v>
      </c>
      <c r="D1922" s="11" t="s">
        <v>239</v>
      </c>
      <c r="E1922" s="19" t="s">
        <v>3670</v>
      </c>
      <c r="F1922" s="10">
        <v>42036</v>
      </c>
      <c r="G1922" s="10">
        <v>44593</v>
      </c>
      <c r="H1922" s="11">
        <v>8</v>
      </c>
      <c r="I1922" s="20" t="s">
        <v>238</v>
      </c>
      <c r="J1922" s="11" t="s">
        <v>240</v>
      </c>
      <c r="K1922" s="11" t="s">
        <v>4263</v>
      </c>
      <c r="L1922" s="11">
        <v>2</v>
      </c>
    </row>
    <row r="1923" spans="1:12">
      <c r="A1923" s="11" t="s">
        <v>3442</v>
      </c>
      <c r="D1923" s="11" t="s">
        <v>239</v>
      </c>
      <c r="E1923" s="19" t="s">
        <v>3671</v>
      </c>
      <c r="F1923" s="10">
        <v>42036</v>
      </c>
      <c r="G1923" s="10">
        <v>44593</v>
      </c>
      <c r="H1923" s="11">
        <v>8</v>
      </c>
      <c r="I1923" s="20" t="s">
        <v>238</v>
      </c>
      <c r="J1923" s="11" t="s">
        <v>240</v>
      </c>
      <c r="K1923" s="11" t="s">
        <v>4263</v>
      </c>
      <c r="L1923" s="11">
        <v>2</v>
      </c>
    </row>
    <row r="1924" spans="1:12">
      <c r="A1924" s="11" t="s">
        <v>3443</v>
      </c>
      <c r="D1924" s="11" t="s">
        <v>239</v>
      </c>
      <c r="E1924" s="19" t="s">
        <v>3672</v>
      </c>
      <c r="F1924" s="10">
        <v>42036</v>
      </c>
      <c r="G1924" s="10">
        <v>44593</v>
      </c>
      <c r="H1924" s="11">
        <v>8</v>
      </c>
      <c r="I1924" s="20" t="s">
        <v>238</v>
      </c>
      <c r="J1924" s="11" t="s">
        <v>240</v>
      </c>
      <c r="K1924" s="11" t="s">
        <v>4263</v>
      </c>
      <c r="L1924" s="11">
        <v>2</v>
      </c>
    </row>
    <row r="1925" spans="1:12">
      <c r="A1925" s="11" t="s">
        <v>3444</v>
      </c>
      <c r="D1925" s="11" t="s">
        <v>239</v>
      </c>
      <c r="E1925" s="19" t="s">
        <v>3673</v>
      </c>
      <c r="F1925" s="10">
        <v>42036</v>
      </c>
      <c r="G1925" s="10">
        <v>44593</v>
      </c>
      <c r="H1925" s="11">
        <v>8</v>
      </c>
      <c r="I1925" s="20" t="s">
        <v>238</v>
      </c>
      <c r="J1925" s="11" t="s">
        <v>240</v>
      </c>
      <c r="K1925" s="11" t="s">
        <v>4263</v>
      </c>
      <c r="L1925" s="11">
        <v>2</v>
      </c>
    </row>
    <row r="1926" spans="1:12">
      <c r="A1926" s="11" t="s">
        <v>3445</v>
      </c>
      <c r="D1926" s="11" t="s">
        <v>239</v>
      </c>
      <c r="E1926" s="19" t="s">
        <v>3674</v>
      </c>
      <c r="F1926" s="10">
        <v>42036</v>
      </c>
      <c r="G1926" s="10">
        <v>44593</v>
      </c>
      <c r="H1926" s="11">
        <v>8</v>
      </c>
      <c r="I1926" s="20" t="s">
        <v>238</v>
      </c>
      <c r="J1926" s="11" t="s">
        <v>240</v>
      </c>
      <c r="K1926" s="11" t="s">
        <v>4263</v>
      </c>
      <c r="L1926" s="11">
        <v>2</v>
      </c>
    </row>
    <row r="1927" spans="1:12">
      <c r="A1927" s="11" t="s">
        <v>3446</v>
      </c>
      <c r="D1927" s="11" t="s">
        <v>239</v>
      </c>
      <c r="E1927" s="19" t="s">
        <v>3675</v>
      </c>
      <c r="F1927" s="10">
        <v>42036</v>
      </c>
      <c r="G1927" s="10">
        <v>44593</v>
      </c>
      <c r="H1927" s="11">
        <v>8</v>
      </c>
      <c r="I1927" s="20" t="s">
        <v>238</v>
      </c>
      <c r="J1927" s="11" t="s">
        <v>240</v>
      </c>
      <c r="K1927" s="11" t="s">
        <v>4263</v>
      </c>
      <c r="L1927" s="11">
        <v>2</v>
      </c>
    </row>
    <row r="1928" spans="1:12">
      <c r="A1928" s="11" t="s">
        <v>3447</v>
      </c>
      <c r="D1928" s="11" t="s">
        <v>239</v>
      </c>
      <c r="E1928" s="19" t="s">
        <v>3676</v>
      </c>
      <c r="F1928" s="10">
        <v>42036</v>
      </c>
      <c r="G1928" s="10">
        <v>44593</v>
      </c>
      <c r="H1928" s="11">
        <v>8</v>
      </c>
      <c r="I1928" s="20" t="s">
        <v>238</v>
      </c>
      <c r="J1928" s="11" t="s">
        <v>240</v>
      </c>
      <c r="K1928" s="11" t="s">
        <v>4263</v>
      </c>
      <c r="L1928" s="11">
        <v>2</v>
      </c>
    </row>
    <row r="1929" spans="1:12">
      <c r="A1929" s="11" t="s">
        <v>3448</v>
      </c>
      <c r="D1929" s="11" t="s">
        <v>239</v>
      </c>
      <c r="E1929" s="19" t="s">
        <v>3677</v>
      </c>
      <c r="F1929" s="10">
        <v>42036</v>
      </c>
      <c r="G1929" s="10">
        <v>44593</v>
      </c>
      <c r="H1929" s="11">
        <v>8</v>
      </c>
      <c r="I1929" s="20" t="s">
        <v>238</v>
      </c>
      <c r="J1929" s="11" t="s">
        <v>240</v>
      </c>
      <c r="K1929" s="11" t="s">
        <v>4263</v>
      </c>
      <c r="L1929" s="11">
        <v>2</v>
      </c>
    </row>
    <row r="1930" spans="1:12">
      <c r="A1930" s="11" t="s">
        <v>3449</v>
      </c>
      <c r="D1930" s="11" t="s">
        <v>239</v>
      </c>
      <c r="E1930" s="19" t="s">
        <v>3678</v>
      </c>
      <c r="F1930" s="10">
        <v>42036</v>
      </c>
      <c r="G1930" s="10">
        <v>44593</v>
      </c>
      <c r="H1930" s="11">
        <v>8</v>
      </c>
      <c r="I1930" s="20" t="s">
        <v>238</v>
      </c>
      <c r="J1930" s="11" t="s">
        <v>240</v>
      </c>
      <c r="K1930" s="11" t="s">
        <v>4263</v>
      </c>
      <c r="L1930" s="11">
        <v>2</v>
      </c>
    </row>
    <row r="1931" spans="1:12">
      <c r="A1931" s="11" t="s">
        <v>3450</v>
      </c>
      <c r="D1931" s="11" t="s">
        <v>239</v>
      </c>
      <c r="E1931" s="19" t="s">
        <v>3679</v>
      </c>
      <c r="F1931" s="10">
        <v>42036</v>
      </c>
      <c r="G1931" s="10">
        <v>44593</v>
      </c>
      <c r="H1931" s="11">
        <v>8</v>
      </c>
      <c r="I1931" s="20" t="s">
        <v>238</v>
      </c>
      <c r="J1931" s="11" t="s">
        <v>240</v>
      </c>
      <c r="K1931" s="11" t="s">
        <v>4263</v>
      </c>
      <c r="L1931" s="11">
        <v>2</v>
      </c>
    </row>
    <row r="1932" spans="1:12">
      <c r="A1932" s="11" t="s">
        <v>3391</v>
      </c>
      <c r="D1932" s="11" t="s">
        <v>239</v>
      </c>
      <c r="E1932" s="19" t="s">
        <v>3680</v>
      </c>
      <c r="F1932" s="10">
        <v>42036</v>
      </c>
      <c r="G1932" s="10">
        <v>44593</v>
      </c>
      <c r="H1932" s="11">
        <v>8</v>
      </c>
      <c r="I1932" s="20" t="s">
        <v>238</v>
      </c>
      <c r="J1932" s="11" t="s">
        <v>240</v>
      </c>
      <c r="K1932" s="11" t="s">
        <v>4263</v>
      </c>
      <c r="L1932" s="11">
        <v>2</v>
      </c>
    </row>
    <row r="1933" spans="1:12">
      <c r="A1933" s="11" t="s">
        <v>3392</v>
      </c>
      <c r="D1933" s="11" t="s">
        <v>239</v>
      </c>
      <c r="E1933" s="19" t="s">
        <v>3681</v>
      </c>
      <c r="F1933" s="10">
        <v>42036</v>
      </c>
      <c r="G1933" s="10">
        <v>44593</v>
      </c>
      <c r="H1933" s="11">
        <v>8</v>
      </c>
      <c r="I1933" s="20" t="s">
        <v>238</v>
      </c>
      <c r="J1933" s="11" t="s">
        <v>240</v>
      </c>
      <c r="K1933" s="11" t="s">
        <v>4263</v>
      </c>
      <c r="L1933" s="11">
        <v>2</v>
      </c>
    </row>
    <row r="1934" spans="1:12">
      <c r="A1934" s="11" t="s">
        <v>3393</v>
      </c>
      <c r="D1934" s="11" t="s">
        <v>239</v>
      </c>
      <c r="E1934" s="19" t="s">
        <v>3682</v>
      </c>
      <c r="F1934" s="10">
        <v>42036</v>
      </c>
      <c r="G1934" s="10">
        <v>44593</v>
      </c>
      <c r="H1934" s="11">
        <v>8</v>
      </c>
      <c r="I1934" s="20" t="s">
        <v>238</v>
      </c>
      <c r="J1934" s="11" t="s">
        <v>240</v>
      </c>
      <c r="K1934" s="11" t="s">
        <v>4263</v>
      </c>
      <c r="L1934" s="11">
        <v>2</v>
      </c>
    </row>
    <row r="1935" spans="1:12">
      <c r="A1935" s="11" t="s">
        <v>3394</v>
      </c>
      <c r="D1935" s="11" t="s">
        <v>239</v>
      </c>
      <c r="E1935" s="19" t="s">
        <v>3683</v>
      </c>
      <c r="F1935" s="10">
        <v>42036</v>
      </c>
      <c r="G1935" s="10">
        <v>44593</v>
      </c>
      <c r="H1935" s="11">
        <v>8</v>
      </c>
      <c r="I1935" s="20" t="s">
        <v>238</v>
      </c>
      <c r="J1935" s="11" t="s">
        <v>240</v>
      </c>
      <c r="K1935" s="11" t="s">
        <v>4263</v>
      </c>
      <c r="L1935" s="11">
        <v>2</v>
      </c>
    </row>
    <row r="1936" spans="1:12">
      <c r="A1936" s="11" t="s">
        <v>3395</v>
      </c>
      <c r="D1936" s="11" t="s">
        <v>239</v>
      </c>
      <c r="E1936" s="19" t="s">
        <v>3684</v>
      </c>
      <c r="F1936" s="10">
        <v>42036</v>
      </c>
      <c r="G1936" s="10">
        <v>44593</v>
      </c>
      <c r="H1936" s="11">
        <v>8</v>
      </c>
      <c r="I1936" s="20" t="s">
        <v>238</v>
      </c>
      <c r="J1936" s="11" t="s">
        <v>240</v>
      </c>
      <c r="K1936" s="11" t="s">
        <v>4263</v>
      </c>
      <c r="L1936" s="11">
        <v>2</v>
      </c>
    </row>
    <row r="1937" spans="1:12">
      <c r="A1937" s="11" t="s">
        <v>3396</v>
      </c>
      <c r="D1937" s="11" t="s">
        <v>239</v>
      </c>
      <c r="E1937" s="19" t="s">
        <v>3685</v>
      </c>
      <c r="F1937" s="10">
        <v>42036</v>
      </c>
      <c r="G1937" s="10">
        <v>44593</v>
      </c>
      <c r="H1937" s="11">
        <v>8</v>
      </c>
      <c r="I1937" s="20" t="s">
        <v>238</v>
      </c>
      <c r="J1937" s="11" t="s">
        <v>240</v>
      </c>
      <c r="K1937" s="11" t="s">
        <v>4263</v>
      </c>
      <c r="L1937" s="11">
        <v>2</v>
      </c>
    </row>
    <row r="1938" spans="1:12">
      <c r="A1938" s="11" t="s">
        <v>3397</v>
      </c>
      <c r="D1938" s="11" t="s">
        <v>239</v>
      </c>
      <c r="E1938" s="19" t="s">
        <v>3686</v>
      </c>
      <c r="F1938" s="10">
        <v>42036</v>
      </c>
      <c r="G1938" s="10">
        <v>44593</v>
      </c>
      <c r="H1938" s="11">
        <v>8</v>
      </c>
      <c r="I1938" s="20" t="s">
        <v>238</v>
      </c>
      <c r="J1938" s="11" t="s">
        <v>240</v>
      </c>
      <c r="K1938" s="11" t="s">
        <v>4263</v>
      </c>
      <c r="L1938" s="11">
        <v>2</v>
      </c>
    </row>
    <row r="1939" spans="1:12">
      <c r="A1939" s="11" t="s">
        <v>3398</v>
      </c>
      <c r="D1939" s="11" t="s">
        <v>239</v>
      </c>
      <c r="E1939" s="19" t="s">
        <v>3687</v>
      </c>
      <c r="F1939" s="10">
        <v>42036</v>
      </c>
      <c r="G1939" s="10">
        <v>44593</v>
      </c>
      <c r="H1939" s="11">
        <v>8</v>
      </c>
      <c r="I1939" s="20" t="s">
        <v>238</v>
      </c>
      <c r="J1939" s="11" t="s">
        <v>240</v>
      </c>
      <c r="K1939" s="11" t="s">
        <v>4263</v>
      </c>
      <c r="L1939" s="11">
        <v>2</v>
      </c>
    </row>
    <row r="1940" spans="1:12">
      <c r="A1940" s="11" t="s">
        <v>3399</v>
      </c>
      <c r="D1940" s="11" t="s">
        <v>239</v>
      </c>
      <c r="E1940" s="19" t="s">
        <v>3688</v>
      </c>
      <c r="F1940" s="10">
        <v>42036</v>
      </c>
      <c r="G1940" s="10">
        <v>44593</v>
      </c>
      <c r="H1940" s="11">
        <v>8</v>
      </c>
      <c r="I1940" s="20" t="s">
        <v>238</v>
      </c>
      <c r="J1940" s="11" t="s">
        <v>240</v>
      </c>
      <c r="K1940" s="11" t="s">
        <v>4263</v>
      </c>
      <c r="L1940" s="11">
        <v>2</v>
      </c>
    </row>
    <row r="1941" spans="1:12">
      <c r="A1941" s="11" t="s">
        <v>3451</v>
      </c>
      <c r="D1941" s="11" t="s">
        <v>239</v>
      </c>
      <c r="E1941" s="19" t="s">
        <v>3689</v>
      </c>
      <c r="F1941" s="10">
        <v>42036</v>
      </c>
      <c r="G1941" s="10">
        <v>44593</v>
      </c>
      <c r="H1941" s="11">
        <v>8</v>
      </c>
      <c r="I1941" s="20" t="s">
        <v>238</v>
      </c>
      <c r="J1941" s="11" t="s">
        <v>240</v>
      </c>
      <c r="K1941" s="11" t="s">
        <v>4263</v>
      </c>
      <c r="L1941" s="11">
        <v>2</v>
      </c>
    </row>
    <row r="1942" spans="1:12">
      <c r="A1942" s="11" t="s">
        <v>3452</v>
      </c>
      <c r="D1942" s="11" t="s">
        <v>239</v>
      </c>
      <c r="E1942" s="19" t="s">
        <v>3690</v>
      </c>
      <c r="F1942" s="10">
        <v>42036</v>
      </c>
      <c r="G1942" s="10">
        <v>44593</v>
      </c>
      <c r="H1942" s="11">
        <v>8</v>
      </c>
      <c r="I1942" s="20" t="s">
        <v>238</v>
      </c>
      <c r="J1942" s="11" t="s">
        <v>240</v>
      </c>
      <c r="K1942" s="11" t="s">
        <v>4263</v>
      </c>
      <c r="L1942" s="11">
        <v>2</v>
      </c>
    </row>
    <row r="1943" spans="1:12">
      <c r="A1943" s="11" t="s">
        <v>3453</v>
      </c>
      <c r="D1943" s="11" t="s">
        <v>239</v>
      </c>
      <c r="E1943" s="19" t="s">
        <v>3691</v>
      </c>
      <c r="F1943" s="10">
        <v>42036</v>
      </c>
      <c r="G1943" s="10">
        <v>44593</v>
      </c>
      <c r="H1943" s="11">
        <v>8</v>
      </c>
      <c r="I1943" s="20" t="s">
        <v>238</v>
      </c>
      <c r="J1943" s="11" t="s">
        <v>240</v>
      </c>
      <c r="K1943" s="11" t="s">
        <v>4263</v>
      </c>
      <c r="L1943" s="11">
        <v>2</v>
      </c>
    </row>
    <row r="1944" spans="1:12">
      <c r="A1944" s="11" t="s">
        <v>3403</v>
      </c>
      <c r="D1944" s="11" t="s">
        <v>239</v>
      </c>
      <c r="E1944" s="19" t="s">
        <v>3692</v>
      </c>
      <c r="F1944" s="10">
        <v>42036</v>
      </c>
      <c r="G1944" s="10">
        <v>44593</v>
      </c>
      <c r="H1944" s="11">
        <v>8</v>
      </c>
      <c r="I1944" s="20" t="s">
        <v>238</v>
      </c>
      <c r="J1944" s="11" t="s">
        <v>240</v>
      </c>
      <c r="K1944" s="11" t="s">
        <v>4263</v>
      </c>
      <c r="L1944" s="11">
        <v>2</v>
      </c>
    </row>
    <row r="1945" spans="1:12">
      <c r="A1945" s="11" t="s">
        <v>3404</v>
      </c>
      <c r="D1945" s="11" t="s">
        <v>239</v>
      </c>
      <c r="E1945" s="19" t="s">
        <v>3693</v>
      </c>
      <c r="F1945" s="10">
        <v>42036</v>
      </c>
      <c r="G1945" s="10">
        <v>44593</v>
      </c>
      <c r="H1945" s="11">
        <v>8</v>
      </c>
      <c r="I1945" s="20" t="s">
        <v>238</v>
      </c>
      <c r="J1945" s="11" t="s">
        <v>240</v>
      </c>
      <c r="K1945" s="11" t="s">
        <v>4263</v>
      </c>
      <c r="L1945" s="11">
        <v>2</v>
      </c>
    </row>
    <row r="1946" spans="1:12">
      <c r="A1946" s="11" t="s">
        <v>3405</v>
      </c>
      <c r="D1946" s="11" t="s">
        <v>239</v>
      </c>
      <c r="E1946" s="19" t="s">
        <v>3694</v>
      </c>
      <c r="F1946" s="10">
        <v>42036</v>
      </c>
      <c r="G1946" s="10">
        <v>44593</v>
      </c>
      <c r="H1946" s="11">
        <v>8</v>
      </c>
      <c r="I1946" s="20" t="s">
        <v>238</v>
      </c>
      <c r="J1946" s="11" t="s">
        <v>240</v>
      </c>
      <c r="K1946" s="11" t="s">
        <v>4263</v>
      </c>
      <c r="L1946" s="11">
        <v>2</v>
      </c>
    </row>
    <row r="1947" spans="1:12">
      <c r="A1947" s="11" t="s">
        <v>3406</v>
      </c>
      <c r="D1947" s="11" t="s">
        <v>239</v>
      </c>
      <c r="E1947" s="19" t="s">
        <v>3695</v>
      </c>
      <c r="F1947" s="10">
        <v>42036</v>
      </c>
      <c r="G1947" s="10">
        <v>44593</v>
      </c>
      <c r="H1947" s="11">
        <v>8</v>
      </c>
      <c r="I1947" s="20" t="s">
        <v>238</v>
      </c>
      <c r="J1947" s="11" t="s">
        <v>240</v>
      </c>
      <c r="K1947" s="11" t="s">
        <v>4263</v>
      </c>
      <c r="L1947" s="11">
        <v>2</v>
      </c>
    </row>
    <row r="1948" spans="1:12">
      <c r="A1948" s="11" t="s">
        <v>3407</v>
      </c>
      <c r="D1948" s="11" t="s">
        <v>239</v>
      </c>
      <c r="E1948" s="19" t="s">
        <v>3696</v>
      </c>
      <c r="F1948" s="10">
        <v>42036</v>
      </c>
      <c r="G1948" s="10">
        <v>44593</v>
      </c>
      <c r="H1948" s="11">
        <v>8</v>
      </c>
      <c r="I1948" s="20" t="s">
        <v>238</v>
      </c>
      <c r="J1948" s="11" t="s">
        <v>240</v>
      </c>
      <c r="K1948" s="11" t="s">
        <v>4263</v>
      </c>
      <c r="L1948" s="11">
        <v>2</v>
      </c>
    </row>
    <row r="1949" spans="1:12">
      <c r="A1949" s="11" t="s">
        <v>3408</v>
      </c>
      <c r="D1949" s="11" t="s">
        <v>239</v>
      </c>
      <c r="E1949" s="19" t="s">
        <v>3697</v>
      </c>
      <c r="F1949" s="10">
        <v>42036</v>
      </c>
      <c r="G1949" s="10">
        <v>44593</v>
      </c>
      <c r="H1949" s="11">
        <v>8</v>
      </c>
      <c r="I1949" s="20" t="s">
        <v>238</v>
      </c>
      <c r="J1949" s="11" t="s">
        <v>240</v>
      </c>
      <c r="K1949" s="11" t="s">
        <v>4263</v>
      </c>
      <c r="L1949" s="11">
        <v>2</v>
      </c>
    </row>
    <row r="1950" spans="1:12">
      <c r="A1950" s="11" t="s">
        <v>3409</v>
      </c>
      <c r="D1950" s="11" t="s">
        <v>239</v>
      </c>
      <c r="E1950" s="19" t="s">
        <v>3698</v>
      </c>
      <c r="F1950" s="10">
        <v>42036</v>
      </c>
      <c r="G1950" s="10">
        <v>44593</v>
      </c>
      <c r="H1950" s="11">
        <v>8</v>
      </c>
      <c r="I1950" s="20" t="s">
        <v>238</v>
      </c>
      <c r="J1950" s="11" t="s">
        <v>240</v>
      </c>
      <c r="K1950" s="11" t="s">
        <v>4263</v>
      </c>
      <c r="L1950" s="11">
        <v>2</v>
      </c>
    </row>
    <row r="1951" spans="1:12">
      <c r="A1951" s="11" t="s">
        <v>3410</v>
      </c>
      <c r="D1951" s="11" t="s">
        <v>239</v>
      </c>
      <c r="E1951" s="19" t="s">
        <v>3699</v>
      </c>
      <c r="F1951" s="10">
        <v>42036</v>
      </c>
      <c r="G1951" s="10">
        <v>44593</v>
      </c>
      <c r="H1951" s="11">
        <v>8</v>
      </c>
      <c r="I1951" s="20" t="s">
        <v>238</v>
      </c>
      <c r="J1951" s="11" t="s">
        <v>240</v>
      </c>
      <c r="K1951" s="11" t="s">
        <v>4263</v>
      </c>
      <c r="L1951" s="11">
        <v>2</v>
      </c>
    </row>
    <row r="1952" spans="1:12">
      <c r="A1952" s="11" t="s">
        <v>3411</v>
      </c>
      <c r="D1952" s="11" t="s">
        <v>239</v>
      </c>
      <c r="E1952" s="19" t="s">
        <v>3700</v>
      </c>
      <c r="F1952" s="10">
        <v>42036</v>
      </c>
      <c r="G1952" s="10">
        <v>44593</v>
      </c>
      <c r="H1952" s="11">
        <v>8</v>
      </c>
      <c r="I1952" s="20" t="s">
        <v>238</v>
      </c>
      <c r="J1952" s="11" t="s">
        <v>240</v>
      </c>
      <c r="K1952" s="11" t="s">
        <v>4263</v>
      </c>
      <c r="L1952" s="11">
        <v>2</v>
      </c>
    </row>
    <row r="1953" spans="1:12">
      <c r="A1953" s="11" t="s">
        <v>3412</v>
      </c>
      <c r="D1953" s="11" t="s">
        <v>239</v>
      </c>
      <c r="E1953" s="19" t="s">
        <v>3701</v>
      </c>
      <c r="F1953" s="10">
        <v>42036</v>
      </c>
      <c r="G1953" s="10">
        <v>44593</v>
      </c>
      <c r="H1953" s="11">
        <v>8</v>
      </c>
      <c r="I1953" s="20" t="s">
        <v>238</v>
      </c>
      <c r="J1953" s="11" t="s">
        <v>240</v>
      </c>
      <c r="K1953" s="11" t="s">
        <v>4263</v>
      </c>
      <c r="L1953" s="11">
        <v>2</v>
      </c>
    </row>
    <row r="1954" spans="1:12">
      <c r="A1954" s="11" t="s">
        <v>3413</v>
      </c>
      <c r="D1954" s="11" t="s">
        <v>239</v>
      </c>
      <c r="E1954" s="19" t="s">
        <v>3702</v>
      </c>
      <c r="F1954" s="10">
        <v>42036</v>
      </c>
      <c r="G1954" s="10">
        <v>44593</v>
      </c>
      <c r="H1954" s="11">
        <v>8</v>
      </c>
      <c r="I1954" s="20" t="s">
        <v>238</v>
      </c>
      <c r="J1954" s="11" t="s">
        <v>240</v>
      </c>
      <c r="K1954" s="11" t="s">
        <v>4263</v>
      </c>
      <c r="L1954" s="11">
        <v>2</v>
      </c>
    </row>
    <row r="1955" spans="1:12">
      <c r="A1955" s="11" t="s">
        <v>3414</v>
      </c>
      <c r="D1955" s="11" t="s">
        <v>239</v>
      </c>
      <c r="E1955" s="19" t="s">
        <v>3703</v>
      </c>
      <c r="F1955" s="10">
        <v>42036</v>
      </c>
      <c r="G1955" s="10">
        <v>44593</v>
      </c>
      <c r="H1955" s="11">
        <v>8</v>
      </c>
      <c r="I1955" s="20" t="s">
        <v>238</v>
      </c>
      <c r="J1955" s="11" t="s">
        <v>240</v>
      </c>
      <c r="K1955" s="11" t="s">
        <v>4263</v>
      </c>
      <c r="L1955" s="11">
        <v>2</v>
      </c>
    </row>
    <row r="1956" spans="1:12">
      <c r="A1956" s="11" t="s">
        <v>3454</v>
      </c>
      <c r="D1956" s="11" t="s">
        <v>239</v>
      </c>
      <c r="E1956" s="19" t="s">
        <v>3704</v>
      </c>
      <c r="F1956" s="10">
        <v>42036</v>
      </c>
      <c r="G1956" s="10">
        <v>44593</v>
      </c>
      <c r="H1956" s="11">
        <v>8</v>
      </c>
      <c r="I1956" s="20" t="s">
        <v>238</v>
      </c>
      <c r="J1956" s="11" t="s">
        <v>240</v>
      </c>
      <c r="K1956" s="11" t="s">
        <v>4263</v>
      </c>
      <c r="L1956" s="11">
        <v>2</v>
      </c>
    </row>
    <row r="1957" spans="1:12">
      <c r="A1957" s="11" t="s">
        <v>3455</v>
      </c>
      <c r="D1957" s="11" t="s">
        <v>239</v>
      </c>
      <c r="E1957" s="19" t="s">
        <v>3705</v>
      </c>
      <c r="F1957" s="10">
        <v>42036</v>
      </c>
      <c r="G1957" s="10">
        <v>44593</v>
      </c>
      <c r="H1957" s="11">
        <v>8</v>
      </c>
      <c r="I1957" s="20" t="s">
        <v>238</v>
      </c>
      <c r="J1957" s="11" t="s">
        <v>240</v>
      </c>
      <c r="K1957" s="11" t="s">
        <v>4263</v>
      </c>
      <c r="L1957" s="11">
        <v>2</v>
      </c>
    </row>
    <row r="1958" spans="1:12">
      <c r="A1958" s="11" t="s">
        <v>3456</v>
      </c>
      <c r="D1958" s="11" t="s">
        <v>239</v>
      </c>
      <c r="E1958" s="19" t="s">
        <v>3706</v>
      </c>
      <c r="F1958" s="10">
        <v>42036</v>
      </c>
      <c r="G1958" s="10">
        <v>44593</v>
      </c>
      <c r="H1958" s="11">
        <v>8</v>
      </c>
      <c r="I1958" s="20" t="s">
        <v>238</v>
      </c>
      <c r="J1958" s="11" t="s">
        <v>240</v>
      </c>
      <c r="K1958" s="11" t="s">
        <v>4263</v>
      </c>
      <c r="L1958" s="11">
        <v>2</v>
      </c>
    </row>
    <row r="1959" spans="1:12">
      <c r="A1959" s="11" t="s">
        <v>3457</v>
      </c>
      <c r="D1959" s="11" t="s">
        <v>239</v>
      </c>
      <c r="E1959" s="19" t="s">
        <v>3707</v>
      </c>
      <c r="F1959" s="10">
        <v>42036</v>
      </c>
      <c r="G1959" s="10">
        <v>44593</v>
      </c>
      <c r="H1959" s="11">
        <v>8</v>
      </c>
      <c r="I1959" s="20" t="s">
        <v>238</v>
      </c>
      <c r="J1959" s="11" t="s">
        <v>240</v>
      </c>
      <c r="K1959" s="11" t="s">
        <v>4263</v>
      </c>
      <c r="L1959" s="11">
        <v>2</v>
      </c>
    </row>
    <row r="1960" spans="1:12">
      <c r="A1960" s="11" t="s">
        <v>3458</v>
      </c>
      <c r="D1960" s="11" t="s">
        <v>239</v>
      </c>
      <c r="E1960" s="19" t="s">
        <v>3708</v>
      </c>
      <c r="F1960" s="10">
        <v>42036</v>
      </c>
      <c r="G1960" s="10">
        <v>44593</v>
      </c>
      <c r="H1960" s="11">
        <v>8</v>
      </c>
      <c r="I1960" s="20" t="s">
        <v>238</v>
      </c>
      <c r="J1960" s="11" t="s">
        <v>240</v>
      </c>
      <c r="K1960" s="11" t="s">
        <v>4263</v>
      </c>
      <c r="L1960" s="11">
        <v>2</v>
      </c>
    </row>
    <row r="1961" spans="1:12">
      <c r="A1961" s="11" t="s">
        <v>3459</v>
      </c>
      <c r="D1961" s="11" t="s">
        <v>239</v>
      </c>
      <c r="E1961" s="19" t="s">
        <v>3709</v>
      </c>
      <c r="F1961" s="10">
        <v>42036</v>
      </c>
      <c r="G1961" s="10">
        <v>44593</v>
      </c>
      <c r="H1961" s="11">
        <v>8</v>
      </c>
      <c r="I1961" s="20" t="s">
        <v>238</v>
      </c>
      <c r="J1961" s="11" t="s">
        <v>240</v>
      </c>
      <c r="K1961" s="11" t="s">
        <v>4263</v>
      </c>
      <c r="L1961" s="11">
        <v>2</v>
      </c>
    </row>
    <row r="1962" spans="1:12">
      <c r="A1962" s="11" t="s">
        <v>3460</v>
      </c>
      <c r="D1962" s="11" t="s">
        <v>239</v>
      </c>
      <c r="E1962" s="19" t="s">
        <v>3710</v>
      </c>
      <c r="F1962" s="10">
        <v>42036</v>
      </c>
      <c r="G1962" s="10">
        <v>44593</v>
      </c>
      <c r="H1962" s="11">
        <v>8</v>
      </c>
      <c r="I1962" s="20" t="s">
        <v>238</v>
      </c>
      <c r="J1962" s="11" t="s">
        <v>240</v>
      </c>
      <c r="K1962" s="11" t="s">
        <v>4263</v>
      </c>
      <c r="L1962" s="11">
        <v>2</v>
      </c>
    </row>
    <row r="1963" spans="1:12">
      <c r="A1963" s="11" t="s">
        <v>3461</v>
      </c>
      <c r="D1963" s="11" t="s">
        <v>239</v>
      </c>
      <c r="E1963" s="19" t="s">
        <v>3711</v>
      </c>
      <c r="F1963" s="10">
        <v>42036</v>
      </c>
      <c r="G1963" s="10">
        <v>44593</v>
      </c>
      <c r="H1963" s="11">
        <v>8</v>
      </c>
      <c r="I1963" s="20" t="s">
        <v>238</v>
      </c>
      <c r="J1963" s="11" t="s">
        <v>240</v>
      </c>
      <c r="K1963" s="11" t="s">
        <v>4263</v>
      </c>
      <c r="L1963" s="11">
        <v>2</v>
      </c>
    </row>
    <row r="1964" spans="1:12">
      <c r="A1964" s="11" t="s">
        <v>3462</v>
      </c>
      <c r="D1964" s="11" t="s">
        <v>239</v>
      </c>
      <c r="E1964" s="19" t="s">
        <v>3712</v>
      </c>
      <c r="F1964" s="10">
        <v>42036</v>
      </c>
      <c r="G1964" s="10">
        <v>44593</v>
      </c>
      <c r="H1964" s="11">
        <v>8</v>
      </c>
      <c r="I1964" s="20" t="s">
        <v>238</v>
      </c>
      <c r="J1964" s="11" t="s">
        <v>240</v>
      </c>
      <c r="K1964" s="11" t="s">
        <v>4263</v>
      </c>
      <c r="L1964" s="11">
        <v>2</v>
      </c>
    </row>
    <row r="1965" spans="1:12">
      <c r="A1965" s="11" t="s">
        <v>3463</v>
      </c>
      <c r="D1965" s="11" t="s">
        <v>239</v>
      </c>
      <c r="E1965" s="19" t="s">
        <v>3713</v>
      </c>
      <c r="F1965" s="10">
        <v>42036</v>
      </c>
      <c r="G1965" s="10">
        <v>44593</v>
      </c>
      <c r="H1965" s="11">
        <v>8</v>
      </c>
      <c r="I1965" s="20" t="s">
        <v>238</v>
      </c>
      <c r="J1965" s="11" t="s">
        <v>240</v>
      </c>
      <c r="K1965" s="11" t="s">
        <v>4263</v>
      </c>
      <c r="L1965" s="11">
        <v>2</v>
      </c>
    </row>
    <row r="1966" spans="1:12">
      <c r="A1966" s="11" t="s">
        <v>3464</v>
      </c>
      <c r="D1966" s="11" t="s">
        <v>239</v>
      </c>
      <c r="E1966" s="19" t="s">
        <v>3714</v>
      </c>
      <c r="F1966" s="10">
        <v>42036</v>
      </c>
      <c r="G1966" s="10">
        <v>44593</v>
      </c>
      <c r="H1966" s="11">
        <v>8</v>
      </c>
      <c r="I1966" s="20" t="s">
        <v>238</v>
      </c>
      <c r="J1966" s="11" t="s">
        <v>240</v>
      </c>
      <c r="K1966" s="11" t="s">
        <v>4263</v>
      </c>
      <c r="L1966" s="11">
        <v>2</v>
      </c>
    </row>
    <row r="1967" spans="1:12">
      <c r="A1967" s="11" t="s">
        <v>3465</v>
      </c>
      <c r="D1967" s="11" t="s">
        <v>239</v>
      </c>
      <c r="E1967" s="19" t="s">
        <v>3715</v>
      </c>
      <c r="F1967" s="10">
        <v>42036</v>
      </c>
      <c r="G1967" s="10">
        <v>44593</v>
      </c>
      <c r="H1967" s="11">
        <v>8</v>
      </c>
      <c r="I1967" s="20" t="s">
        <v>238</v>
      </c>
      <c r="J1967" s="11" t="s">
        <v>240</v>
      </c>
      <c r="K1967" s="11" t="s">
        <v>4263</v>
      </c>
      <c r="L1967" s="11">
        <v>2</v>
      </c>
    </row>
    <row r="1968" spans="1:12">
      <c r="A1968" s="11" t="s">
        <v>3466</v>
      </c>
      <c r="D1968" s="11" t="s">
        <v>239</v>
      </c>
      <c r="E1968" s="19" t="s">
        <v>3716</v>
      </c>
      <c r="F1968" s="10">
        <v>42036</v>
      </c>
      <c r="G1968" s="10">
        <v>44593</v>
      </c>
      <c r="H1968" s="11">
        <v>8</v>
      </c>
      <c r="I1968" s="20" t="s">
        <v>238</v>
      </c>
      <c r="J1968" s="11" t="s">
        <v>240</v>
      </c>
      <c r="K1968" s="11" t="s">
        <v>4263</v>
      </c>
      <c r="L1968" s="11">
        <v>2</v>
      </c>
    </row>
    <row r="1969" spans="1:12">
      <c r="A1969" s="11" t="s">
        <v>3467</v>
      </c>
      <c r="D1969" s="11" t="s">
        <v>239</v>
      </c>
      <c r="E1969" s="19" t="s">
        <v>3717</v>
      </c>
      <c r="F1969" s="10">
        <v>42036</v>
      </c>
      <c r="G1969" s="10">
        <v>44593</v>
      </c>
      <c r="H1969" s="11">
        <v>8</v>
      </c>
      <c r="I1969" s="20" t="s">
        <v>238</v>
      </c>
      <c r="J1969" s="11" t="s">
        <v>240</v>
      </c>
      <c r="K1969" s="11" t="s">
        <v>4263</v>
      </c>
      <c r="L1969" s="11">
        <v>2</v>
      </c>
    </row>
    <row r="1970" spans="1:12">
      <c r="A1970" s="11" t="s">
        <v>3468</v>
      </c>
      <c r="D1970" s="11" t="s">
        <v>239</v>
      </c>
      <c r="E1970" s="19" t="s">
        <v>3718</v>
      </c>
      <c r="F1970" s="10">
        <v>42036</v>
      </c>
      <c r="G1970" s="10">
        <v>44593</v>
      </c>
      <c r="H1970" s="11">
        <v>8</v>
      </c>
      <c r="I1970" s="20" t="s">
        <v>238</v>
      </c>
      <c r="J1970" s="11" t="s">
        <v>240</v>
      </c>
      <c r="K1970" s="11" t="s">
        <v>4263</v>
      </c>
      <c r="L1970" s="11">
        <v>2</v>
      </c>
    </row>
    <row r="1971" spans="1:12">
      <c r="A1971" s="11" t="s">
        <v>3469</v>
      </c>
      <c r="D1971" s="11" t="s">
        <v>239</v>
      </c>
      <c r="E1971" s="19" t="s">
        <v>3719</v>
      </c>
      <c r="F1971" s="10">
        <v>42036</v>
      </c>
      <c r="G1971" s="10">
        <v>44593</v>
      </c>
      <c r="H1971" s="11">
        <v>8</v>
      </c>
      <c r="I1971" s="20" t="s">
        <v>238</v>
      </c>
      <c r="J1971" s="11" t="s">
        <v>240</v>
      </c>
      <c r="K1971" s="11" t="s">
        <v>4263</v>
      </c>
      <c r="L1971" s="11">
        <v>2</v>
      </c>
    </row>
    <row r="1972" spans="1:12">
      <c r="A1972" s="11" t="s">
        <v>3470</v>
      </c>
      <c r="D1972" s="11" t="s">
        <v>239</v>
      </c>
      <c r="E1972" s="19" t="s">
        <v>3720</v>
      </c>
      <c r="F1972" s="10">
        <v>42036</v>
      </c>
      <c r="G1972" s="10">
        <v>44593</v>
      </c>
      <c r="H1972" s="11">
        <v>8</v>
      </c>
      <c r="I1972" s="20" t="s">
        <v>238</v>
      </c>
      <c r="J1972" s="11" t="s">
        <v>240</v>
      </c>
      <c r="K1972" s="11" t="s">
        <v>4263</v>
      </c>
      <c r="L1972" s="11">
        <v>2</v>
      </c>
    </row>
    <row r="1973" spans="1:12">
      <c r="A1973" s="11" t="s">
        <v>3471</v>
      </c>
      <c r="D1973" s="11" t="s">
        <v>239</v>
      </c>
      <c r="E1973" s="19" t="s">
        <v>3721</v>
      </c>
      <c r="F1973" s="10">
        <v>42036</v>
      </c>
      <c r="G1973" s="10">
        <v>44593</v>
      </c>
      <c r="H1973" s="11">
        <v>8</v>
      </c>
      <c r="I1973" s="20" t="s">
        <v>238</v>
      </c>
      <c r="J1973" s="11" t="s">
        <v>240</v>
      </c>
      <c r="K1973" s="11" t="s">
        <v>4263</v>
      </c>
      <c r="L1973" s="11">
        <v>2</v>
      </c>
    </row>
    <row r="1974" spans="1:12">
      <c r="A1974" s="11" t="s">
        <v>3472</v>
      </c>
      <c r="D1974" s="11" t="s">
        <v>239</v>
      </c>
      <c r="E1974" s="19" t="s">
        <v>3722</v>
      </c>
      <c r="F1974" s="10">
        <v>42036</v>
      </c>
      <c r="G1974" s="10">
        <v>44593</v>
      </c>
      <c r="H1974" s="11">
        <v>8</v>
      </c>
      <c r="I1974" s="20" t="s">
        <v>238</v>
      </c>
      <c r="J1974" s="11" t="s">
        <v>240</v>
      </c>
      <c r="K1974" s="11" t="s">
        <v>4263</v>
      </c>
      <c r="L1974" s="11">
        <v>2</v>
      </c>
    </row>
    <row r="1975" spans="1:12">
      <c r="A1975" s="11" t="s">
        <v>3473</v>
      </c>
      <c r="D1975" s="11" t="s">
        <v>239</v>
      </c>
      <c r="E1975" s="19" t="s">
        <v>3723</v>
      </c>
      <c r="F1975" s="10">
        <v>42036</v>
      </c>
      <c r="G1975" s="10">
        <v>44593</v>
      </c>
      <c r="H1975" s="11">
        <v>8</v>
      </c>
      <c r="I1975" s="20" t="s">
        <v>238</v>
      </c>
      <c r="J1975" s="11" t="s">
        <v>240</v>
      </c>
      <c r="K1975" s="11" t="s">
        <v>4263</v>
      </c>
      <c r="L1975" s="11">
        <v>2</v>
      </c>
    </row>
    <row r="1976" spans="1:12">
      <c r="A1976" s="11" t="s">
        <v>3474</v>
      </c>
      <c r="D1976" s="11" t="s">
        <v>239</v>
      </c>
      <c r="E1976" s="19" t="s">
        <v>3724</v>
      </c>
      <c r="F1976" s="10">
        <v>42036</v>
      </c>
      <c r="G1976" s="10">
        <v>44593</v>
      </c>
      <c r="H1976" s="11">
        <v>8</v>
      </c>
      <c r="I1976" s="20" t="s">
        <v>238</v>
      </c>
      <c r="J1976" s="11" t="s">
        <v>240</v>
      </c>
      <c r="K1976" s="11" t="s">
        <v>4263</v>
      </c>
      <c r="L1976" s="11">
        <v>2</v>
      </c>
    </row>
    <row r="1977" spans="1:12">
      <c r="A1977" s="11" t="s">
        <v>3475</v>
      </c>
      <c r="D1977" s="11" t="s">
        <v>239</v>
      </c>
      <c r="E1977" s="19" t="s">
        <v>3725</v>
      </c>
      <c r="F1977" s="10">
        <v>42036</v>
      </c>
      <c r="G1977" s="10">
        <v>44593</v>
      </c>
      <c r="H1977" s="11">
        <v>8</v>
      </c>
      <c r="I1977" s="20" t="s">
        <v>238</v>
      </c>
      <c r="J1977" s="11" t="s">
        <v>240</v>
      </c>
      <c r="K1977" s="11" t="s">
        <v>4263</v>
      </c>
      <c r="L1977" s="11">
        <v>2</v>
      </c>
    </row>
    <row r="1978" spans="1:12">
      <c r="A1978" s="11" t="s">
        <v>3476</v>
      </c>
      <c r="D1978" s="11" t="s">
        <v>239</v>
      </c>
      <c r="E1978" s="19" t="s">
        <v>3726</v>
      </c>
      <c r="F1978" s="10">
        <v>42036</v>
      </c>
      <c r="G1978" s="10">
        <v>44593</v>
      </c>
      <c r="H1978" s="11">
        <v>8</v>
      </c>
      <c r="I1978" s="20" t="s">
        <v>238</v>
      </c>
      <c r="J1978" s="11" t="s">
        <v>240</v>
      </c>
      <c r="K1978" s="11" t="s">
        <v>4263</v>
      </c>
      <c r="L1978" s="11">
        <v>2</v>
      </c>
    </row>
    <row r="1979" spans="1:12">
      <c r="A1979" s="11" t="s">
        <v>3477</v>
      </c>
      <c r="D1979" s="11" t="s">
        <v>239</v>
      </c>
      <c r="E1979" s="19" t="s">
        <v>3727</v>
      </c>
      <c r="F1979" s="10">
        <v>42036</v>
      </c>
      <c r="G1979" s="10">
        <v>44593</v>
      </c>
      <c r="H1979" s="11">
        <v>8</v>
      </c>
      <c r="I1979" s="20" t="s">
        <v>238</v>
      </c>
      <c r="J1979" s="11" t="s">
        <v>240</v>
      </c>
      <c r="K1979" s="11" t="s">
        <v>4263</v>
      </c>
      <c r="L1979" s="11">
        <v>2</v>
      </c>
    </row>
    <row r="1980" spans="1:12">
      <c r="A1980" s="11" t="s">
        <v>3478</v>
      </c>
      <c r="D1980" s="11" t="s">
        <v>239</v>
      </c>
      <c r="E1980" s="19" t="s">
        <v>3728</v>
      </c>
      <c r="F1980" s="10">
        <v>42036</v>
      </c>
      <c r="G1980" s="10">
        <v>44593</v>
      </c>
      <c r="H1980" s="11">
        <v>8</v>
      </c>
      <c r="I1980" s="20" t="s">
        <v>238</v>
      </c>
      <c r="J1980" s="11" t="s">
        <v>240</v>
      </c>
      <c r="K1980" s="11" t="s">
        <v>4263</v>
      </c>
      <c r="L1980" s="11">
        <v>2</v>
      </c>
    </row>
    <row r="1981" spans="1:12">
      <c r="A1981" s="11" t="s">
        <v>3479</v>
      </c>
      <c r="D1981" s="11" t="s">
        <v>239</v>
      </c>
      <c r="E1981" s="19" t="s">
        <v>3729</v>
      </c>
      <c r="F1981" s="10">
        <v>42036</v>
      </c>
      <c r="G1981" s="10">
        <v>44593</v>
      </c>
      <c r="H1981" s="11">
        <v>8</v>
      </c>
      <c r="I1981" s="20" t="s">
        <v>238</v>
      </c>
      <c r="J1981" s="11" t="s">
        <v>240</v>
      </c>
      <c r="K1981" s="11" t="s">
        <v>4263</v>
      </c>
      <c r="L1981" s="11">
        <v>2</v>
      </c>
    </row>
    <row r="1982" spans="1:12">
      <c r="A1982" s="11" t="s">
        <v>3480</v>
      </c>
      <c r="D1982" s="11" t="s">
        <v>239</v>
      </c>
      <c r="E1982" s="19" t="s">
        <v>3730</v>
      </c>
      <c r="F1982" s="10">
        <v>42036</v>
      </c>
      <c r="G1982" s="10">
        <v>44593</v>
      </c>
      <c r="H1982" s="11">
        <v>8</v>
      </c>
      <c r="I1982" s="20" t="s">
        <v>238</v>
      </c>
      <c r="J1982" s="11" t="s">
        <v>240</v>
      </c>
      <c r="K1982" s="11" t="s">
        <v>4263</v>
      </c>
      <c r="L1982" s="11">
        <v>2</v>
      </c>
    </row>
    <row r="1983" spans="1:12">
      <c r="A1983" s="11" t="s">
        <v>3481</v>
      </c>
      <c r="D1983" s="11" t="s">
        <v>239</v>
      </c>
      <c r="E1983" s="19" t="s">
        <v>3731</v>
      </c>
      <c r="F1983" s="10">
        <v>42036</v>
      </c>
      <c r="G1983" s="10">
        <v>44593</v>
      </c>
      <c r="H1983" s="11">
        <v>8</v>
      </c>
      <c r="I1983" s="20" t="s">
        <v>238</v>
      </c>
      <c r="J1983" s="11" t="s">
        <v>240</v>
      </c>
      <c r="K1983" s="11" t="s">
        <v>4263</v>
      </c>
      <c r="L1983" s="11">
        <v>2</v>
      </c>
    </row>
    <row r="1984" spans="1:12">
      <c r="A1984" s="11" t="s">
        <v>3482</v>
      </c>
      <c r="D1984" s="11" t="s">
        <v>239</v>
      </c>
      <c r="E1984" s="19" t="s">
        <v>3732</v>
      </c>
      <c r="F1984" s="10">
        <v>42036</v>
      </c>
      <c r="G1984" s="10">
        <v>44593</v>
      </c>
      <c r="H1984" s="11">
        <v>8</v>
      </c>
      <c r="I1984" s="20" t="s">
        <v>238</v>
      </c>
      <c r="J1984" s="11" t="s">
        <v>240</v>
      </c>
      <c r="K1984" s="11" t="s">
        <v>4263</v>
      </c>
      <c r="L1984" s="11">
        <v>2</v>
      </c>
    </row>
    <row r="1985" spans="1:12">
      <c r="A1985" s="11" t="s">
        <v>3483</v>
      </c>
      <c r="D1985" s="11" t="s">
        <v>239</v>
      </c>
      <c r="E1985" s="19" t="s">
        <v>3733</v>
      </c>
      <c r="F1985" s="10">
        <v>42036</v>
      </c>
      <c r="G1985" s="10">
        <v>44593</v>
      </c>
      <c r="H1985" s="11">
        <v>8</v>
      </c>
      <c r="I1985" s="20" t="s">
        <v>238</v>
      </c>
      <c r="J1985" s="11" t="s">
        <v>240</v>
      </c>
      <c r="K1985" s="11" t="s">
        <v>4263</v>
      </c>
      <c r="L1985" s="11">
        <v>2</v>
      </c>
    </row>
    <row r="1986" spans="1:12">
      <c r="A1986" s="11" t="s">
        <v>3484</v>
      </c>
      <c r="D1986" s="11" t="s">
        <v>239</v>
      </c>
      <c r="E1986" s="19" t="s">
        <v>3734</v>
      </c>
      <c r="F1986" s="10">
        <v>42036</v>
      </c>
      <c r="G1986" s="10">
        <v>44593</v>
      </c>
      <c r="H1986" s="11">
        <v>8</v>
      </c>
      <c r="I1986" s="20" t="s">
        <v>238</v>
      </c>
      <c r="J1986" s="11" t="s">
        <v>240</v>
      </c>
      <c r="K1986" s="11" t="s">
        <v>4263</v>
      </c>
      <c r="L1986" s="11">
        <v>2</v>
      </c>
    </row>
    <row r="1987" spans="1:12">
      <c r="A1987" s="11" t="s">
        <v>3485</v>
      </c>
      <c r="D1987" s="11" t="s">
        <v>239</v>
      </c>
      <c r="E1987" s="19" t="s">
        <v>3735</v>
      </c>
      <c r="F1987" s="10">
        <v>42036</v>
      </c>
      <c r="G1987" s="10">
        <v>44593</v>
      </c>
      <c r="H1987" s="11">
        <v>8</v>
      </c>
      <c r="I1987" s="20" t="s">
        <v>238</v>
      </c>
      <c r="J1987" s="11" t="s">
        <v>240</v>
      </c>
      <c r="K1987" s="11" t="s">
        <v>4263</v>
      </c>
      <c r="L1987" s="11">
        <v>2</v>
      </c>
    </row>
    <row r="1988" spans="1:12">
      <c r="A1988" s="11" t="s">
        <v>3486</v>
      </c>
      <c r="D1988" s="11" t="s">
        <v>239</v>
      </c>
      <c r="E1988" s="19" t="s">
        <v>3736</v>
      </c>
      <c r="F1988" s="10">
        <v>42036</v>
      </c>
      <c r="G1988" s="10">
        <v>44593</v>
      </c>
      <c r="H1988" s="11">
        <v>8</v>
      </c>
      <c r="I1988" s="20" t="s">
        <v>238</v>
      </c>
      <c r="J1988" s="11" t="s">
        <v>240</v>
      </c>
      <c r="K1988" s="11" t="s">
        <v>4263</v>
      </c>
      <c r="L1988" s="11">
        <v>2</v>
      </c>
    </row>
    <row r="1989" spans="1:12">
      <c r="A1989" s="11" t="s">
        <v>3487</v>
      </c>
      <c r="D1989" s="11" t="s">
        <v>239</v>
      </c>
      <c r="E1989" s="19" t="s">
        <v>3737</v>
      </c>
      <c r="F1989" s="10">
        <v>42036</v>
      </c>
      <c r="G1989" s="10">
        <v>44593</v>
      </c>
      <c r="H1989" s="11">
        <v>8</v>
      </c>
      <c r="I1989" s="20" t="s">
        <v>238</v>
      </c>
      <c r="J1989" s="11" t="s">
        <v>240</v>
      </c>
      <c r="K1989" s="11" t="s">
        <v>4263</v>
      </c>
      <c r="L1989" s="11">
        <v>2</v>
      </c>
    </row>
    <row r="1990" spans="1:12">
      <c r="A1990" s="11" t="s">
        <v>3488</v>
      </c>
      <c r="D1990" s="11" t="s">
        <v>239</v>
      </c>
      <c r="E1990" s="19" t="s">
        <v>3738</v>
      </c>
      <c r="F1990" s="10">
        <v>42036</v>
      </c>
      <c r="G1990" s="10">
        <v>44593</v>
      </c>
      <c r="H1990" s="11">
        <v>8</v>
      </c>
      <c r="I1990" s="20" t="s">
        <v>238</v>
      </c>
      <c r="J1990" s="11" t="s">
        <v>240</v>
      </c>
      <c r="K1990" s="11" t="s">
        <v>4263</v>
      </c>
      <c r="L1990" s="11">
        <v>2</v>
      </c>
    </row>
    <row r="1991" spans="1:12">
      <c r="A1991" s="11" t="s">
        <v>3489</v>
      </c>
      <c r="D1991" s="11" t="s">
        <v>239</v>
      </c>
      <c r="E1991" s="19" t="s">
        <v>3739</v>
      </c>
      <c r="F1991" s="10">
        <v>42036</v>
      </c>
      <c r="G1991" s="10">
        <v>44593</v>
      </c>
      <c r="H1991" s="11">
        <v>8</v>
      </c>
      <c r="I1991" s="20" t="s">
        <v>238</v>
      </c>
      <c r="J1991" s="11" t="s">
        <v>240</v>
      </c>
      <c r="K1991" s="11" t="s">
        <v>4263</v>
      </c>
      <c r="L1991" s="11">
        <v>2</v>
      </c>
    </row>
    <row r="1992" spans="1:12">
      <c r="A1992" s="11" t="s">
        <v>3490</v>
      </c>
      <c r="D1992" s="11" t="s">
        <v>239</v>
      </c>
      <c r="E1992" s="19" t="s">
        <v>3740</v>
      </c>
      <c r="F1992" s="10">
        <v>42036</v>
      </c>
      <c r="G1992" s="10">
        <v>44593</v>
      </c>
      <c r="H1992" s="11">
        <v>8</v>
      </c>
      <c r="I1992" s="20" t="s">
        <v>238</v>
      </c>
      <c r="J1992" s="11" t="s">
        <v>240</v>
      </c>
      <c r="K1992" s="11" t="s">
        <v>4263</v>
      </c>
      <c r="L1992" s="11">
        <v>2</v>
      </c>
    </row>
    <row r="1993" spans="1:12">
      <c r="A1993" s="11" t="s">
        <v>3491</v>
      </c>
      <c r="D1993" s="11" t="s">
        <v>239</v>
      </c>
      <c r="E1993" s="19" t="s">
        <v>3741</v>
      </c>
      <c r="F1993" s="10">
        <v>42036</v>
      </c>
      <c r="G1993" s="10">
        <v>44593</v>
      </c>
      <c r="H1993" s="11">
        <v>8</v>
      </c>
      <c r="I1993" s="20" t="s">
        <v>238</v>
      </c>
      <c r="J1993" s="11" t="s">
        <v>240</v>
      </c>
      <c r="K1993" s="11" t="s">
        <v>4263</v>
      </c>
      <c r="L1993" s="11">
        <v>2</v>
      </c>
    </row>
    <row r="1994" spans="1:12">
      <c r="A1994" s="11" t="s">
        <v>3492</v>
      </c>
      <c r="D1994" s="11" t="s">
        <v>239</v>
      </c>
      <c r="E1994" s="19" t="s">
        <v>3742</v>
      </c>
      <c r="F1994" s="10">
        <v>42036</v>
      </c>
      <c r="G1994" s="10">
        <v>44593</v>
      </c>
      <c r="H1994" s="11">
        <v>8</v>
      </c>
      <c r="I1994" s="20" t="s">
        <v>238</v>
      </c>
      <c r="J1994" s="11" t="s">
        <v>240</v>
      </c>
      <c r="K1994" s="11" t="s">
        <v>4263</v>
      </c>
      <c r="L1994" s="11">
        <v>2</v>
      </c>
    </row>
    <row r="1995" spans="1:12">
      <c r="A1995" s="11" t="s">
        <v>3493</v>
      </c>
      <c r="D1995" s="11" t="s">
        <v>239</v>
      </c>
      <c r="E1995" s="19" t="s">
        <v>3743</v>
      </c>
      <c r="F1995" s="10">
        <v>42036</v>
      </c>
      <c r="G1995" s="10">
        <v>44593</v>
      </c>
      <c r="H1995" s="11">
        <v>8</v>
      </c>
      <c r="I1995" s="20" t="s">
        <v>238</v>
      </c>
      <c r="J1995" s="11" t="s">
        <v>240</v>
      </c>
      <c r="K1995" s="11" t="s">
        <v>4263</v>
      </c>
      <c r="L1995" s="11">
        <v>2</v>
      </c>
    </row>
    <row r="1996" spans="1:12">
      <c r="A1996" s="11" t="s">
        <v>3494</v>
      </c>
      <c r="D1996" s="11" t="s">
        <v>239</v>
      </c>
      <c r="E1996" s="19" t="s">
        <v>3744</v>
      </c>
      <c r="F1996" s="10">
        <v>42036</v>
      </c>
      <c r="G1996" s="10">
        <v>44593</v>
      </c>
      <c r="H1996" s="11">
        <v>8</v>
      </c>
      <c r="I1996" s="20" t="s">
        <v>238</v>
      </c>
      <c r="J1996" s="11" t="s">
        <v>240</v>
      </c>
      <c r="K1996" s="11" t="s">
        <v>4263</v>
      </c>
      <c r="L1996" s="11">
        <v>2</v>
      </c>
    </row>
    <row r="1997" spans="1:12">
      <c r="A1997" s="11" t="s">
        <v>3495</v>
      </c>
      <c r="D1997" s="11" t="s">
        <v>239</v>
      </c>
      <c r="E1997" s="19" t="s">
        <v>3745</v>
      </c>
      <c r="F1997" s="10">
        <v>42036</v>
      </c>
      <c r="G1997" s="10">
        <v>44593</v>
      </c>
      <c r="H1997" s="11">
        <v>8</v>
      </c>
      <c r="I1997" s="20" t="s">
        <v>238</v>
      </c>
      <c r="J1997" s="11" t="s">
        <v>240</v>
      </c>
      <c r="K1997" s="11" t="s">
        <v>4263</v>
      </c>
      <c r="L1997" s="11">
        <v>2</v>
      </c>
    </row>
    <row r="1998" spans="1:12">
      <c r="A1998" s="11" t="s">
        <v>3496</v>
      </c>
      <c r="D1998" s="11" t="s">
        <v>239</v>
      </c>
      <c r="E1998" s="19" t="s">
        <v>3746</v>
      </c>
      <c r="F1998" s="10">
        <v>42036</v>
      </c>
      <c r="G1998" s="10">
        <v>44593</v>
      </c>
      <c r="H1998" s="11">
        <v>8</v>
      </c>
      <c r="I1998" s="20" t="s">
        <v>238</v>
      </c>
      <c r="J1998" s="11" t="s">
        <v>240</v>
      </c>
      <c r="K1998" s="11" t="s">
        <v>4263</v>
      </c>
      <c r="L1998" s="11">
        <v>2</v>
      </c>
    </row>
    <row r="1999" spans="1:12">
      <c r="A1999" s="11" t="s">
        <v>3497</v>
      </c>
      <c r="D1999" s="11" t="s">
        <v>239</v>
      </c>
      <c r="E1999" s="19" t="s">
        <v>3747</v>
      </c>
      <c r="F1999" s="10">
        <v>42036</v>
      </c>
      <c r="G1999" s="10">
        <v>44593</v>
      </c>
      <c r="H1999" s="11">
        <v>8</v>
      </c>
      <c r="I1999" s="20" t="s">
        <v>238</v>
      </c>
      <c r="J1999" s="11" t="s">
        <v>240</v>
      </c>
      <c r="K1999" s="11" t="s">
        <v>4263</v>
      </c>
      <c r="L1999" s="11">
        <v>2</v>
      </c>
    </row>
    <row r="2000" spans="1:12">
      <c r="A2000" s="11" t="s">
        <v>3498</v>
      </c>
      <c r="D2000" s="11" t="s">
        <v>239</v>
      </c>
      <c r="E2000" s="19" t="s">
        <v>3748</v>
      </c>
      <c r="F2000" s="10">
        <v>42036</v>
      </c>
      <c r="G2000" s="10">
        <v>44593</v>
      </c>
      <c r="H2000" s="11">
        <v>8</v>
      </c>
      <c r="I2000" s="20" t="s">
        <v>238</v>
      </c>
      <c r="J2000" s="11" t="s">
        <v>240</v>
      </c>
      <c r="K2000" s="11" t="s">
        <v>4263</v>
      </c>
      <c r="L2000" s="11">
        <v>2</v>
      </c>
    </row>
    <row r="2001" spans="1:12">
      <c r="A2001" s="11" t="s">
        <v>3499</v>
      </c>
      <c r="D2001" s="11" t="s">
        <v>239</v>
      </c>
      <c r="E2001" s="19" t="s">
        <v>3749</v>
      </c>
      <c r="F2001" s="10">
        <v>42036</v>
      </c>
      <c r="G2001" s="10">
        <v>44593</v>
      </c>
      <c r="H2001" s="11">
        <v>8</v>
      </c>
      <c r="I2001" s="20" t="s">
        <v>238</v>
      </c>
      <c r="J2001" s="11" t="s">
        <v>240</v>
      </c>
      <c r="K2001" s="11" t="s">
        <v>4263</v>
      </c>
      <c r="L2001" s="11">
        <v>2</v>
      </c>
    </row>
    <row r="2002" spans="1:12">
      <c r="A2002" s="11" t="s">
        <v>3500</v>
      </c>
      <c r="D2002" s="11" t="s">
        <v>239</v>
      </c>
      <c r="E2002" s="19" t="s">
        <v>3750</v>
      </c>
      <c r="F2002" s="10">
        <v>42036</v>
      </c>
      <c r="G2002" s="10">
        <v>44593</v>
      </c>
      <c r="H2002" s="11">
        <v>8</v>
      </c>
      <c r="I2002" s="20" t="s">
        <v>238</v>
      </c>
      <c r="J2002" s="11" t="s">
        <v>240</v>
      </c>
      <c r="K2002" s="11" t="s">
        <v>4263</v>
      </c>
      <c r="L2002" s="11">
        <v>2</v>
      </c>
    </row>
    <row r="2003" spans="1:12">
      <c r="A2003" s="11" t="s">
        <v>3501</v>
      </c>
      <c r="D2003" s="11" t="s">
        <v>239</v>
      </c>
      <c r="E2003" s="19" t="s">
        <v>3751</v>
      </c>
      <c r="F2003" s="10">
        <v>42036</v>
      </c>
      <c r="G2003" s="10">
        <v>44593</v>
      </c>
      <c r="H2003" s="11">
        <v>8</v>
      </c>
      <c r="I2003" s="20" t="s">
        <v>238</v>
      </c>
      <c r="J2003" s="11" t="s">
        <v>240</v>
      </c>
      <c r="K2003" s="11" t="s">
        <v>4263</v>
      </c>
      <c r="L2003" s="11">
        <v>2</v>
      </c>
    </row>
    <row r="2004" spans="1:12">
      <c r="A2004" s="11" t="s">
        <v>3502</v>
      </c>
      <c r="D2004" s="11" t="s">
        <v>239</v>
      </c>
      <c r="E2004" s="19" t="s">
        <v>3752</v>
      </c>
      <c r="F2004" s="10">
        <v>42036</v>
      </c>
      <c r="G2004" s="10">
        <v>44593</v>
      </c>
      <c r="H2004" s="11">
        <v>8</v>
      </c>
      <c r="I2004" s="20" t="s">
        <v>238</v>
      </c>
      <c r="J2004" s="11" t="s">
        <v>240</v>
      </c>
      <c r="K2004" s="11" t="s">
        <v>4263</v>
      </c>
      <c r="L2004" s="11">
        <v>2</v>
      </c>
    </row>
    <row r="2005" spans="1:12">
      <c r="A2005" s="11" t="s">
        <v>3503</v>
      </c>
      <c r="D2005" s="11" t="s">
        <v>239</v>
      </c>
      <c r="E2005" s="19" t="s">
        <v>3753</v>
      </c>
      <c r="F2005" s="10">
        <v>42036</v>
      </c>
      <c r="G2005" s="10">
        <v>44593</v>
      </c>
      <c r="H2005" s="11">
        <v>8</v>
      </c>
      <c r="I2005" s="20" t="s">
        <v>238</v>
      </c>
      <c r="J2005" s="11" t="s">
        <v>240</v>
      </c>
      <c r="K2005" s="11" t="s">
        <v>4263</v>
      </c>
      <c r="L2005" s="11">
        <v>2</v>
      </c>
    </row>
    <row r="2006" spans="1:12">
      <c r="A2006" s="11" t="s">
        <v>3504</v>
      </c>
      <c r="D2006" s="11" t="s">
        <v>239</v>
      </c>
      <c r="E2006" s="19" t="s">
        <v>3754</v>
      </c>
      <c r="F2006" s="10">
        <v>42036</v>
      </c>
      <c r="G2006" s="10">
        <v>44593</v>
      </c>
      <c r="H2006" s="11">
        <v>8</v>
      </c>
      <c r="I2006" s="20" t="s">
        <v>238</v>
      </c>
      <c r="J2006" s="11" t="s">
        <v>240</v>
      </c>
      <c r="K2006" s="11" t="s">
        <v>4263</v>
      </c>
      <c r="L2006" s="11">
        <v>2</v>
      </c>
    </row>
    <row r="2007" spans="1:12">
      <c r="A2007" s="11" t="s">
        <v>3505</v>
      </c>
      <c r="D2007" s="11" t="s">
        <v>239</v>
      </c>
      <c r="E2007" s="19" t="s">
        <v>3755</v>
      </c>
      <c r="F2007" s="10">
        <v>42036</v>
      </c>
      <c r="G2007" s="10">
        <v>44593</v>
      </c>
      <c r="H2007" s="11">
        <v>8</v>
      </c>
      <c r="I2007" s="20" t="s">
        <v>238</v>
      </c>
      <c r="J2007" s="11" t="s">
        <v>240</v>
      </c>
      <c r="K2007" s="11" t="s">
        <v>4263</v>
      </c>
      <c r="L2007" s="11">
        <v>2</v>
      </c>
    </row>
    <row r="2008" spans="1:12">
      <c r="A2008" s="11" t="s">
        <v>3506</v>
      </c>
      <c r="D2008" s="11" t="s">
        <v>239</v>
      </c>
      <c r="E2008" s="19" t="s">
        <v>3756</v>
      </c>
      <c r="F2008" s="10">
        <v>42036</v>
      </c>
      <c r="G2008" s="10">
        <v>44593</v>
      </c>
      <c r="H2008" s="11">
        <v>8</v>
      </c>
      <c r="I2008" s="20" t="s">
        <v>238</v>
      </c>
      <c r="J2008" s="11" t="s">
        <v>240</v>
      </c>
      <c r="K2008" s="11" t="s">
        <v>4263</v>
      </c>
      <c r="L2008" s="11">
        <v>2</v>
      </c>
    </row>
    <row r="2009" spans="1:12">
      <c r="A2009" s="11" t="s">
        <v>3507</v>
      </c>
      <c r="D2009" s="11" t="s">
        <v>239</v>
      </c>
      <c r="E2009" s="19" t="s">
        <v>3757</v>
      </c>
      <c r="F2009" s="10">
        <v>42036</v>
      </c>
      <c r="G2009" s="10">
        <v>44593</v>
      </c>
      <c r="H2009" s="11">
        <v>8</v>
      </c>
      <c r="I2009" s="20" t="s">
        <v>238</v>
      </c>
      <c r="J2009" s="11" t="s">
        <v>240</v>
      </c>
      <c r="K2009" s="11" t="s">
        <v>4263</v>
      </c>
      <c r="L2009" s="11">
        <v>2</v>
      </c>
    </row>
    <row r="2010" spans="1:12">
      <c r="A2010" s="11" t="s">
        <v>3508</v>
      </c>
      <c r="D2010" s="11" t="s">
        <v>239</v>
      </c>
      <c r="E2010" s="19" t="s">
        <v>3758</v>
      </c>
      <c r="F2010" s="10">
        <v>42036</v>
      </c>
      <c r="G2010" s="10">
        <v>44593</v>
      </c>
      <c r="H2010" s="11">
        <v>8</v>
      </c>
      <c r="I2010" s="20" t="s">
        <v>238</v>
      </c>
      <c r="J2010" s="11" t="s">
        <v>240</v>
      </c>
      <c r="K2010" s="11" t="s">
        <v>4263</v>
      </c>
      <c r="L2010" s="11">
        <v>2</v>
      </c>
    </row>
    <row r="2011" spans="1:12">
      <c r="A2011" s="11" t="s">
        <v>3509</v>
      </c>
      <c r="D2011" s="11" t="s">
        <v>239</v>
      </c>
      <c r="E2011" s="19" t="s">
        <v>3759</v>
      </c>
      <c r="F2011" s="10">
        <v>42036</v>
      </c>
      <c r="G2011" s="10">
        <v>44593</v>
      </c>
      <c r="H2011" s="11">
        <v>8</v>
      </c>
      <c r="I2011" s="20" t="s">
        <v>238</v>
      </c>
      <c r="J2011" s="11" t="s">
        <v>240</v>
      </c>
      <c r="K2011" s="11" t="s">
        <v>4263</v>
      </c>
      <c r="L2011" s="11">
        <v>2</v>
      </c>
    </row>
    <row r="2012" spans="1:12">
      <c r="A2012" s="11" t="s">
        <v>3760</v>
      </c>
      <c r="D2012" s="11" t="s">
        <v>239</v>
      </c>
      <c r="E2012" s="19" t="s">
        <v>3983</v>
      </c>
      <c r="F2012" s="10">
        <v>42036</v>
      </c>
      <c r="G2012" s="10">
        <v>44593</v>
      </c>
      <c r="H2012" s="11">
        <v>8</v>
      </c>
      <c r="I2012" s="20" t="s">
        <v>238</v>
      </c>
      <c r="J2012" s="11" t="s">
        <v>240</v>
      </c>
      <c r="K2012" s="11" t="s">
        <v>4263</v>
      </c>
      <c r="L2012" s="11">
        <v>2</v>
      </c>
    </row>
    <row r="2013" spans="1:12">
      <c r="A2013" s="11" t="s">
        <v>3761</v>
      </c>
      <c r="D2013" s="11" t="s">
        <v>239</v>
      </c>
      <c r="E2013" s="19" t="s">
        <v>3984</v>
      </c>
      <c r="F2013" s="10">
        <v>42036</v>
      </c>
      <c r="G2013" s="10">
        <v>44593</v>
      </c>
      <c r="H2013" s="11">
        <v>8</v>
      </c>
      <c r="I2013" s="20" t="s">
        <v>238</v>
      </c>
      <c r="J2013" s="11" t="s">
        <v>240</v>
      </c>
      <c r="K2013" s="11" t="s">
        <v>4263</v>
      </c>
      <c r="L2013" s="11">
        <v>2</v>
      </c>
    </row>
    <row r="2014" spans="1:12">
      <c r="A2014" s="11" t="s">
        <v>3762</v>
      </c>
      <c r="D2014" s="11" t="s">
        <v>239</v>
      </c>
      <c r="E2014" s="19" t="s">
        <v>3985</v>
      </c>
      <c r="F2014" s="10">
        <v>42036</v>
      </c>
      <c r="G2014" s="10">
        <v>44593</v>
      </c>
      <c r="H2014" s="11">
        <v>8</v>
      </c>
      <c r="I2014" s="20" t="s">
        <v>238</v>
      </c>
      <c r="J2014" s="11" t="s">
        <v>240</v>
      </c>
      <c r="K2014" s="11" t="s">
        <v>4263</v>
      </c>
      <c r="L2014" s="11">
        <v>2</v>
      </c>
    </row>
    <row r="2015" spans="1:12">
      <c r="A2015" s="11" t="s">
        <v>3763</v>
      </c>
      <c r="D2015" s="11" t="s">
        <v>239</v>
      </c>
      <c r="E2015" s="19" t="s">
        <v>3986</v>
      </c>
      <c r="F2015" s="10">
        <v>42036</v>
      </c>
      <c r="G2015" s="10">
        <v>44593</v>
      </c>
      <c r="H2015" s="11">
        <v>8</v>
      </c>
      <c r="I2015" s="20" t="s">
        <v>238</v>
      </c>
      <c r="J2015" s="11" t="s">
        <v>240</v>
      </c>
      <c r="K2015" s="11" t="s">
        <v>4263</v>
      </c>
      <c r="L2015" s="11">
        <v>2</v>
      </c>
    </row>
    <row r="2016" spans="1:12">
      <c r="A2016" s="11" t="s">
        <v>3764</v>
      </c>
      <c r="D2016" s="11" t="s">
        <v>239</v>
      </c>
      <c r="E2016" s="19" t="s">
        <v>3987</v>
      </c>
      <c r="F2016" s="10">
        <v>42036</v>
      </c>
      <c r="G2016" s="10">
        <v>44593</v>
      </c>
      <c r="H2016" s="11">
        <v>8</v>
      </c>
      <c r="I2016" s="20" t="s">
        <v>238</v>
      </c>
      <c r="J2016" s="11" t="s">
        <v>240</v>
      </c>
      <c r="K2016" s="11" t="s">
        <v>4263</v>
      </c>
      <c r="L2016" s="11">
        <v>2</v>
      </c>
    </row>
    <row r="2017" spans="1:12">
      <c r="A2017" s="11" t="s">
        <v>3765</v>
      </c>
      <c r="D2017" s="11" t="s">
        <v>239</v>
      </c>
      <c r="E2017" s="19" t="s">
        <v>3988</v>
      </c>
      <c r="F2017" s="10">
        <v>42036</v>
      </c>
      <c r="G2017" s="10">
        <v>44593</v>
      </c>
      <c r="H2017" s="11">
        <v>8</v>
      </c>
      <c r="I2017" s="20" t="s">
        <v>238</v>
      </c>
      <c r="J2017" s="11" t="s">
        <v>240</v>
      </c>
      <c r="K2017" s="11" t="s">
        <v>4263</v>
      </c>
      <c r="L2017" s="11">
        <v>2</v>
      </c>
    </row>
    <row r="2018" spans="1:12">
      <c r="A2018" s="11" t="s">
        <v>3766</v>
      </c>
      <c r="D2018" s="11" t="s">
        <v>239</v>
      </c>
      <c r="E2018" s="19" t="s">
        <v>3989</v>
      </c>
      <c r="F2018" s="10">
        <v>42036</v>
      </c>
      <c r="G2018" s="10">
        <v>44593</v>
      </c>
      <c r="H2018" s="11">
        <v>8</v>
      </c>
      <c r="I2018" s="20" t="s">
        <v>238</v>
      </c>
      <c r="J2018" s="11" t="s">
        <v>240</v>
      </c>
      <c r="K2018" s="11" t="s">
        <v>4263</v>
      </c>
      <c r="L2018" s="11">
        <v>2</v>
      </c>
    </row>
    <row r="2019" spans="1:12">
      <c r="A2019" s="11" t="s">
        <v>3767</v>
      </c>
      <c r="D2019" s="11" t="s">
        <v>239</v>
      </c>
      <c r="E2019" s="19" t="s">
        <v>3990</v>
      </c>
      <c r="F2019" s="10">
        <v>42036</v>
      </c>
      <c r="G2019" s="10">
        <v>44593</v>
      </c>
      <c r="H2019" s="11">
        <v>8</v>
      </c>
      <c r="I2019" s="20" t="s">
        <v>238</v>
      </c>
      <c r="J2019" s="11" t="s">
        <v>240</v>
      </c>
      <c r="K2019" s="11" t="s">
        <v>4263</v>
      </c>
      <c r="L2019" s="11">
        <v>2</v>
      </c>
    </row>
    <row r="2020" spans="1:12">
      <c r="A2020" s="11" t="s">
        <v>3768</v>
      </c>
      <c r="D2020" s="11" t="s">
        <v>239</v>
      </c>
      <c r="E2020" s="19" t="s">
        <v>3991</v>
      </c>
      <c r="F2020" s="10">
        <v>42036</v>
      </c>
      <c r="G2020" s="10">
        <v>44593</v>
      </c>
      <c r="H2020" s="11">
        <v>8</v>
      </c>
      <c r="I2020" s="20" t="s">
        <v>238</v>
      </c>
      <c r="J2020" s="11" t="s">
        <v>240</v>
      </c>
      <c r="K2020" s="11" t="s">
        <v>4263</v>
      </c>
      <c r="L2020" s="11">
        <v>2</v>
      </c>
    </row>
    <row r="2021" spans="1:12">
      <c r="A2021" s="11" t="s">
        <v>3769</v>
      </c>
      <c r="D2021" s="11" t="s">
        <v>239</v>
      </c>
      <c r="E2021" s="19" t="s">
        <v>3992</v>
      </c>
      <c r="F2021" s="10">
        <v>42036</v>
      </c>
      <c r="G2021" s="10">
        <v>44593</v>
      </c>
      <c r="H2021" s="11">
        <v>8</v>
      </c>
      <c r="I2021" s="20" t="s">
        <v>238</v>
      </c>
      <c r="J2021" s="11" t="s">
        <v>240</v>
      </c>
      <c r="K2021" s="11" t="s">
        <v>4263</v>
      </c>
      <c r="L2021" s="11">
        <v>2</v>
      </c>
    </row>
    <row r="2022" spans="1:12">
      <c r="A2022" s="11" t="s">
        <v>3770</v>
      </c>
      <c r="D2022" s="11" t="s">
        <v>239</v>
      </c>
      <c r="E2022" s="19" t="s">
        <v>3993</v>
      </c>
      <c r="F2022" s="10">
        <v>42036</v>
      </c>
      <c r="G2022" s="10">
        <v>44593</v>
      </c>
      <c r="H2022" s="11">
        <v>8</v>
      </c>
      <c r="I2022" s="20" t="s">
        <v>238</v>
      </c>
      <c r="J2022" s="11" t="s">
        <v>240</v>
      </c>
      <c r="K2022" s="11" t="s">
        <v>4263</v>
      </c>
      <c r="L2022" s="11">
        <v>2</v>
      </c>
    </row>
    <row r="2023" spans="1:12">
      <c r="A2023" s="11" t="s">
        <v>3771</v>
      </c>
      <c r="D2023" s="11" t="s">
        <v>239</v>
      </c>
      <c r="E2023" s="19" t="s">
        <v>3994</v>
      </c>
      <c r="F2023" s="10">
        <v>42036</v>
      </c>
      <c r="G2023" s="10">
        <v>44593</v>
      </c>
      <c r="H2023" s="11">
        <v>8</v>
      </c>
      <c r="I2023" s="20" t="s">
        <v>238</v>
      </c>
      <c r="J2023" s="11" t="s">
        <v>240</v>
      </c>
      <c r="K2023" s="11" t="s">
        <v>4263</v>
      </c>
      <c r="L2023" s="11">
        <v>2</v>
      </c>
    </row>
    <row r="2024" spans="1:12">
      <c r="A2024" s="11" t="s">
        <v>3772</v>
      </c>
      <c r="D2024" s="11" t="s">
        <v>239</v>
      </c>
      <c r="E2024" s="19" t="s">
        <v>3995</v>
      </c>
      <c r="F2024" s="10">
        <v>42036</v>
      </c>
      <c r="G2024" s="10">
        <v>44593</v>
      </c>
      <c r="H2024" s="11">
        <v>8</v>
      </c>
      <c r="I2024" s="20" t="s">
        <v>238</v>
      </c>
      <c r="J2024" s="11" t="s">
        <v>240</v>
      </c>
      <c r="K2024" s="11" t="s">
        <v>4263</v>
      </c>
      <c r="L2024" s="11">
        <v>2</v>
      </c>
    </row>
    <row r="2025" spans="1:12">
      <c r="A2025" s="11" t="s">
        <v>3773</v>
      </c>
      <c r="D2025" s="11" t="s">
        <v>239</v>
      </c>
      <c r="E2025" s="19" t="s">
        <v>3996</v>
      </c>
      <c r="F2025" s="10">
        <v>42036</v>
      </c>
      <c r="G2025" s="10">
        <v>44593</v>
      </c>
      <c r="H2025" s="11">
        <v>8</v>
      </c>
      <c r="I2025" s="20" t="s">
        <v>238</v>
      </c>
      <c r="J2025" s="11" t="s">
        <v>240</v>
      </c>
      <c r="K2025" s="11" t="s">
        <v>4263</v>
      </c>
      <c r="L2025" s="11">
        <v>2</v>
      </c>
    </row>
    <row r="2026" spans="1:12">
      <c r="A2026" s="11" t="s">
        <v>3774</v>
      </c>
      <c r="D2026" s="11" t="s">
        <v>239</v>
      </c>
      <c r="E2026" s="19" t="s">
        <v>3997</v>
      </c>
      <c r="F2026" s="10">
        <v>42036</v>
      </c>
      <c r="G2026" s="10">
        <v>44593</v>
      </c>
      <c r="H2026" s="11">
        <v>8</v>
      </c>
      <c r="I2026" s="20" t="s">
        <v>238</v>
      </c>
      <c r="J2026" s="11" t="s">
        <v>240</v>
      </c>
      <c r="K2026" s="11" t="s">
        <v>4263</v>
      </c>
      <c r="L2026" s="11">
        <v>2</v>
      </c>
    </row>
    <row r="2027" spans="1:12">
      <c r="A2027" s="11" t="s">
        <v>3775</v>
      </c>
      <c r="D2027" s="11" t="s">
        <v>239</v>
      </c>
      <c r="E2027" s="19" t="s">
        <v>3998</v>
      </c>
      <c r="F2027" s="10">
        <v>42036</v>
      </c>
      <c r="G2027" s="10">
        <v>44593</v>
      </c>
      <c r="H2027" s="11">
        <v>8</v>
      </c>
      <c r="I2027" s="20" t="s">
        <v>238</v>
      </c>
      <c r="J2027" s="11" t="s">
        <v>240</v>
      </c>
      <c r="K2027" s="11" t="s">
        <v>4263</v>
      </c>
      <c r="L2027" s="11">
        <v>2</v>
      </c>
    </row>
    <row r="2028" spans="1:12">
      <c r="A2028" s="11" t="s">
        <v>3776</v>
      </c>
      <c r="D2028" s="11" t="s">
        <v>239</v>
      </c>
      <c r="E2028" s="19" t="s">
        <v>3999</v>
      </c>
      <c r="F2028" s="10">
        <v>42036</v>
      </c>
      <c r="G2028" s="10">
        <v>44593</v>
      </c>
      <c r="H2028" s="11">
        <v>8</v>
      </c>
      <c r="I2028" s="20" t="s">
        <v>238</v>
      </c>
      <c r="J2028" s="11" t="s">
        <v>240</v>
      </c>
      <c r="K2028" s="11" t="s">
        <v>4263</v>
      </c>
      <c r="L2028" s="11">
        <v>2</v>
      </c>
    </row>
    <row r="2029" spans="1:12">
      <c r="A2029" s="11" t="s">
        <v>3777</v>
      </c>
      <c r="D2029" s="11" t="s">
        <v>239</v>
      </c>
      <c r="E2029" s="19" t="s">
        <v>4000</v>
      </c>
      <c r="F2029" s="10">
        <v>42036</v>
      </c>
      <c r="G2029" s="10">
        <v>44593</v>
      </c>
      <c r="H2029" s="11">
        <v>8</v>
      </c>
      <c r="I2029" s="20" t="s">
        <v>238</v>
      </c>
      <c r="J2029" s="11" t="s">
        <v>240</v>
      </c>
      <c r="K2029" s="11" t="s">
        <v>4263</v>
      </c>
      <c r="L2029" s="11">
        <v>2</v>
      </c>
    </row>
    <row r="2030" spans="1:12">
      <c r="A2030" s="11" t="s">
        <v>3778</v>
      </c>
      <c r="D2030" s="11" t="s">
        <v>239</v>
      </c>
      <c r="E2030" s="19" t="s">
        <v>4001</v>
      </c>
      <c r="F2030" s="10">
        <v>42036</v>
      </c>
      <c r="G2030" s="10">
        <v>44593</v>
      </c>
      <c r="H2030" s="11">
        <v>8</v>
      </c>
      <c r="I2030" s="20" t="s">
        <v>238</v>
      </c>
      <c r="J2030" s="11" t="s">
        <v>240</v>
      </c>
      <c r="K2030" s="11" t="s">
        <v>4263</v>
      </c>
      <c r="L2030" s="11">
        <v>2</v>
      </c>
    </row>
    <row r="2031" spans="1:12">
      <c r="A2031" s="11" t="s">
        <v>3779</v>
      </c>
      <c r="D2031" s="11" t="s">
        <v>239</v>
      </c>
      <c r="E2031" s="19" t="s">
        <v>4002</v>
      </c>
      <c r="F2031" s="10">
        <v>42036</v>
      </c>
      <c r="G2031" s="10">
        <v>44593</v>
      </c>
      <c r="H2031" s="11">
        <v>8</v>
      </c>
      <c r="I2031" s="20" t="s">
        <v>238</v>
      </c>
      <c r="J2031" s="11" t="s">
        <v>240</v>
      </c>
      <c r="K2031" s="11" t="s">
        <v>4263</v>
      </c>
      <c r="L2031" s="11">
        <v>2</v>
      </c>
    </row>
    <row r="2032" spans="1:12">
      <c r="A2032" s="11" t="s">
        <v>3780</v>
      </c>
      <c r="D2032" s="11" t="s">
        <v>239</v>
      </c>
      <c r="E2032" s="19" t="s">
        <v>4003</v>
      </c>
      <c r="F2032" s="10">
        <v>42036</v>
      </c>
      <c r="G2032" s="10">
        <v>44593</v>
      </c>
      <c r="H2032" s="11">
        <v>8</v>
      </c>
      <c r="I2032" s="20" t="s">
        <v>238</v>
      </c>
      <c r="J2032" s="11" t="s">
        <v>240</v>
      </c>
      <c r="K2032" s="11" t="s">
        <v>4263</v>
      </c>
      <c r="L2032" s="11">
        <v>2</v>
      </c>
    </row>
    <row r="2033" spans="1:12">
      <c r="A2033" s="11" t="s">
        <v>3781</v>
      </c>
      <c r="D2033" s="11" t="s">
        <v>239</v>
      </c>
      <c r="E2033" s="19" t="s">
        <v>4004</v>
      </c>
      <c r="F2033" s="10">
        <v>42036</v>
      </c>
      <c r="G2033" s="10">
        <v>44593</v>
      </c>
      <c r="H2033" s="11">
        <v>8</v>
      </c>
      <c r="I2033" s="20" t="s">
        <v>238</v>
      </c>
      <c r="J2033" s="11" t="s">
        <v>240</v>
      </c>
      <c r="K2033" s="11" t="s">
        <v>4263</v>
      </c>
      <c r="L2033" s="11">
        <v>2</v>
      </c>
    </row>
    <row r="2034" spans="1:12">
      <c r="A2034" s="11" t="s">
        <v>3782</v>
      </c>
      <c r="D2034" s="11" t="s">
        <v>239</v>
      </c>
      <c r="E2034" s="19" t="s">
        <v>4005</v>
      </c>
      <c r="F2034" s="10">
        <v>42036</v>
      </c>
      <c r="G2034" s="10">
        <v>44593</v>
      </c>
      <c r="H2034" s="11">
        <v>8</v>
      </c>
      <c r="I2034" s="20" t="s">
        <v>238</v>
      </c>
      <c r="J2034" s="11" t="s">
        <v>240</v>
      </c>
      <c r="K2034" s="11" t="s">
        <v>4263</v>
      </c>
      <c r="L2034" s="11">
        <v>2</v>
      </c>
    </row>
    <row r="2035" spans="1:12">
      <c r="A2035" s="11" t="s">
        <v>3783</v>
      </c>
      <c r="D2035" s="11" t="s">
        <v>239</v>
      </c>
      <c r="E2035" s="19" t="s">
        <v>4006</v>
      </c>
      <c r="F2035" s="10">
        <v>42036</v>
      </c>
      <c r="G2035" s="10">
        <v>44593</v>
      </c>
      <c r="H2035" s="11">
        <v>8</v>
      </c>
      <c r="I2035" s="20" t="s">
        <v>238</v>
      </c>
      <c r="J2035" s="11" t="s">
        <v>240</v>
      </c>
      <c r="K2035" s="11" t="s">
        <v>4263</v>
      </c>
      <c r="L2035" s="11">
        <v>2</v>
      </c>
    </row>
    <row r="2036" spans="1:12">
      <c r="A2036" s="11" t="s">
        <v>3784</v>
      </c>
      <c r="D2036" s="11" t="s">
        <v>239</v>
      </c>
      <c r="E2036" s="19" t="s">
        <v>4007</v>
      </c>
      <c r="F2036" s="10">
        <v>42036</v>
      </c>
      <c r="G2036" s="10">
        <v>44593</v>
      </c>
      <c r="H2036" s="11">
        <v>8</v>
      </c>
      <c r="I2036" s="20" t="s">
        <v>238</v>
      </c>
      <c r="J2036" s="11" t="s">
        <v>240</v>
      </c>
      <c r="K2036" s="11" t="s">
        <v>4263</v>
      </c>
      <c r="L2036" s="11">
        <v>2</v>
      </c>
    </row>
    <row r="2037" spans="1:12">
      <c r="A2037" s="11" t="s">
        <v>3785</v>
      </c>
      <c r="D2037" s="11" t="s">
        <v>239</v>
      </c>
      <c r="E2037" s="19" t="s">
        <v>4008</v>
      </c>
      <c r="F2037" s="10">
        <v>42036</v>
      </c>
      <c r="G2037" s="10">
        <v>44593</v>
      </c>
      <c r="H2037" s="11">
        <v>8</v>
      </c>
      <c r="I2037" s="20" t="s">
        <v>238</v>
      </c>
      <c r="J2037" s="11" t="s">
        <v>240</v>
      </c>
      <c r="K2037" s="11" t="s">
        <v>4263</v>
      </c>
      <c r="L2037" s="11">
        <v>2</v>
      </c>
    </row>
    <row r="2038" spans="1:12">
      <c r="A2038" s="11" t="s">
        <v>3786</v>
      </c>
      <c r="D2038" s="11" t="s">
        <v>239</v>
      </c>
      <c r="E2038" s="19" t="s">
        <v>4009</v>
      </c>
      <c r="F2038" s="10">
        <v>42036</v>
      </c>
      <c r="G2038" s="10">
        <v>44593</v>
      </c>
      <c r="H2038" s="11">
        <v>8</v>
      </c>
      <c r="I2038" s="20" t="s">
        <v>238</v>
      </c>
      <c r="J2038" s="11" t="s">
        <v>240</v>
      </c>
      <c r="K2038" s="11" t="s">
        <v>4263</v>
      </c>
      <c r="L2038" s="11">
        <v>2</v>
      </c>
    </row>
    <row r="2039" spans="1:12">
      <c r="A2039" s="11" t="s">
        <v>3787</v>
      </c>
      <c r="D2039" s="11" t="s">
        <v>239</v>
      </c>
      <c r="E2039" s="19" t="s">
        <v>4010</v>
      </c>
      <c r="F2039" s="10">
        <v>42036</v>
      </c>
      <c r="G2039" s="10">
        <v>44593</v>
      </c>
      <c r="H2039" s="11">
        <v>8</v>
      </c>
      <c r="I2039" s="20" t="s">
        <v>238</v>
      </c>
      <c r="J2039" s="11" t="s">
        <v>240</v>
      </c>
      <c r="K2039" s="11" t="s">
        <v>4263</v>
      </c>
      <c r="L2039" s="11">
        <v>2</v>
      </c>
    </row>
    <row r="2040" spans="1:12">
      <c r="A2040" s="11" t="s">
        <v>3788</v>
      </c>
      <c r="D2040" s="11" t="s">
        <v>239</v>
      </c>
      <c r="E2040" s="19" t="s">
        <v>4011</v>
      </c>
      <c r="F2040" s="10">
        <v>42036</v>
      </c>
      <c r="G2040" s="10">
        <v>44593</v>
      </c>
      <c r="H2040" s="11">
        <v>8</v>
      </c>
      <c r="I2040" s="20" t="s">
        <v>238</v>
      </c>
      <c r="J2040" s="11" t="s">
        <v>240</v>
      </c>
      <c r="K2040" s="11" t="s">
        <v>4263</v>
      </c>
      <c r="L2040" s="11">
        <v>2</v>
      </c>
    </row>
    <row r="2041" spans="1:12">
      <c r="A2041" s="11" t="s">
        <v>3789</v>
      </c>
      <c r="D2041" s="11" t="s">
        <v>239</v>
      </c>
      <c r="E2041" s="19" t="s">
        <v>4012</v>
      </c>
      <c r="F2041" s="10">
        <v>42036</v>
      </c>
      <c r="G2041" s="10">
        <v>44593</v>
      </c>
      <c r="H2041" s="11">
        <v>8</v>
      </c>
      <c r="I2041" s="20" t="s">
        <v>238</v>
      </c>
      <c r="J2041" s="11" t="s">
        <v>240</v>
      </c>
      <c r="K2041" s="11" t="s">
        <v>4263</v>
      </c>
      <c r="L2041" s="11">
        <v>2</v>
      </c>
    </row>
    <row r="2042" spans="1:12">
      <c r="A2042" s="11" t="s">
        <v>3790</v>
      </c>
      <c r="D2042" s="11" t="s">
        <v>239</v>
      </c>
      <c r="E2042" s="19" t="s">
        <v>4013</v>
      </c>
      <c r="F2042" s="10">
        <v>42036</v>
      </c>
      <c r="G2042" s="10">
        <v>44593</v>
      </c>
      <c r="H2042" s="11">
        <v>8</v>
      </c>
      <c r="I2042" s="20" t="s">
        <v>238</v>
      </c>
      <c r="J2042" s="11" t="s">
        <v>240</v>
      </c>
      <c r="K2042" s="11" t="s">
        <v>4263</v>
      </c>
      <c r="L2042" s="11">
        <v>2</v>
      </c>
    </row>
    <row r="2043" spans="1:12">
      <c r="A2043" s="11" t="s">
        <v>3791</v>
      </c>
      <c r="D2043" s="11" t="s">
        <v>239</v>
      </c>
      <c r="E2043" s="19" t="s">
        <v>4014</v>
      </c>
      <c r="F2043" s="10">
        <v>42036</v>
      </c>
      <c r="G2043" s="10">
        <v>44593</v>
      </c>
      <c r="H2043" s="11">
        <v>8</v>
      </c>
      <c r="I2043" s="20" t="s">
        <v>238</v>
      </c>
      <c r="J2043" s="11" t="s">
        <v>240</v>
      </c>
      <c r="K2043" s="11" t="s">
        <v>4263</v>
      </c>
      <c r="L2043" s="11">
        <v>2</v>
      </c>
    </row>
    <row r="2044" spans="1:12">
      <c r="A2044" s="11" t="s">
        <v>3792</v>
      </c>
      <c r="D2044" s="11" t="s">
        <v>239</v>
      </c>
      <c r="E2044" s="19" t="s">
        <v>4015</v>
      </c>
      <c r="F2044" s="10">
        <v>42036</v>
      </c>
      <c r="G2044" s="10">
        <v>44593</v>
      </c>
      <c r="H2044" s="11">
        <v>8</v>
      </c>
      <c r="I2044" s="20" t="s">
        <v>238</v>
      </c>
      <c r="J2044" s="11" t="s">
        <v>240</v>
      </c>
      <c r="K2044" s="11" t="s">
        <v>4263</v>
      </c>
      <c r="L2044" s="11">
        <v>2</v>
      </c>
    </row>
    <row r="2045" spans="1:12">
      <c r="A2045" s="11" t="s">
        <v>3793</v>
      </c>
      <c r="D2045" s="11" t="s">
        <v>239</v>
      </c>
      <c r="E2045" s="19" t="s">
        <v>4016</v>
      </c>
      <c r="F2045" s="10">
        <v>42036</v>
      </c>
      <c r="G2045" s="10">
        <v>44593</v>
      </c>
      <c r="H2045" s="11">
        <v>8</v>
      </c>
      <c r="I2045" s="20" t="s">
        <v>238</v>
      </c>
      <c r="J2045" s="11" t="s">
        <v>240</v>
      </c>
      <c r="K2045" s="11" t="s">
        <v>4263</v>
      </c>
      <c r="L2045" s="11">
        <v>2</v>
      </c>
    </row>
    <row r="2046" spans="1:12">
      <c r="A2046" s="11" t="s">
        <v>3794</v>
      </c>
      <c r="D2046" s="11" t="s">
        <v>239</v>
      </c>
      <c r="E2046" s="19" t="s">
        <v>4017</v>
      </c>
      <c r="F2046" s="10">
        <v>42036</v>
      </c>
      <c r="G2046" s="10">
        <v>44593</v>
      </c>
      <c r="H2046" s="11">
        <v>8</v>
      </c>
      <c r="I2046" s="20" t="s">
        <v>238</v>
      </c>
      <c r="J2046" s="11" t="s">
        <v>240</v>
      </c>
      <c r="K2046" s="11" t="s">
        <v>4263</v>
      </c>
      <c r="L2046" s="11">
        <v>2</v>
      </c>
    </row>
    <row r="2047" spans="1:12">
      <c r="A2047" s="11" t="s">
        <v>3795</v>
      </c>
      <c r="D2047" s="11" t="s">
        <v>239</v>
      </c>
      <c r="E2047" s="19" t="s">
        <v>4018</v>
      </c>
      <c r="F2047" s="10">
        <v>42036</v>
      </c>
      <c r="G2047" s="10">
        <v>44593</v>
      </c>
      <c r="H2047" s="11">
        <v>8</v>
      </c>
      <c r="I2047" s="20" t="s">
        <v>238</v>
      </c>
      <c r="J2047" s="11" t="s">
        <v>240</v>
      </c>
      <c r="K2047" s="11" t="s">
        <v>4263</v>
      </c>
      <c r="L2047" s="11">
        <v>2</v>
      </c>
    </row>
    <row r="2048" spans="1:12">
      <c r="A2048" s="11" t="s">
        <v>3796</v>
      </c>
      <c r="D2048" s="11" t="s">
        <v>239</v>
      </c>
      <c r="E2048" s="19" t="s">
        <v>4019</v>
      </c>
      <c r="F2048" s="10">
        <v>42036</v>
      </c>
      <c r="G2048" s="10">
        <v>44593</v>
      </c>
      <c r="H2048" s="11">
        <v>8</v>
      </c>
      <c r="I2048" s="20" t="s">
        <v>238</v>
      </c>
      <c r="J2048" s="11" t="s">
        <v>240</v>
      </c>
      <c r="K2048" s="11" t="s">
        <v>4263</v>
      </c>
      <c r="L2048" s="11">
        <v>2</v>
      </c>
    </row>
    <row r="2049" spans="1:12">
      <c r="A2049" s="11" t="s">
        <v>3797</v>
      </c>
      <c r="D2049" s="11" t="s">
        <v>239</v>
      </c>
      <c r="E2049" s="19" t="s">
        <v>4020</v>
      </c>
      <c r="F2049" s="10">
        <v>42036</v>
      </c>
      <c r="G2049" s="10">
        <v>44593</v>
      </c>
      <c r="H2049" s="11">
        <v>8</v>
      </c>
      <c r="I2049" s="20" t="s">
        <v>238</v>
      </c>
      <c r="J2049" s="11" t="s">
        <v>240</v>
      </c>
      <c r="K2049" s="11" t="s">
        <v>4263</v>
      </c>
      <c r="L2049" s="11">
        <v>2</v>
      </c>
    </row>
    <row r="2050" spans="1:12">
      <c r="A2050" s="11" t="s">
        <v>3798</v>
      </c>
      <c r="D2050" s="11" t="s">
        <v>239</v>
      </c>
      <c r="E2050" s="19" t="s">
        <v>4021</v>
      </c>
      <c r="F2050" s="10">
        <v>42036</v>
      </c>
      <c r="G2050" s="10">
        <v>44593</v>
      </c>
      <c r="H2050" s="11">
        <v>8</v>
      </c>
      <c r="I2050" s="20" t="s">
        <v>238</v>
      </c>
      <c r="J2050" s="11" t="s">
        <v>240</v>
      </c>
      <c r="K2050" s="11" t="s">
        <v>4263</v>
      </c>
      <c r="L2050" s="11">
        <v>2</v>
      </c>
    </row>
    <row r="2051" spans="1:12">
      <c r="A2051" s="11" t="s">
        <v>3799</v>
      </c>
      <c r="D2051" s="11" t="s">
        <v>239</v>
      </c>
      <c r="E2051" s="19" t="s">
        <v>4022</v>
      </c>
      <c r="F2051" s="10">
        <v>42036</v>
      </c>
      <c r="G2051" s="10">
        <v>44593</v>
      </c>
      <c r="H2051" s="11">
        <v>8</v>
      </c>
      <c r="I2051" s="20" t="s">
        <v>238</v>
      </c>
      <c r="J2051" s="11" t="s">
        <v>240</v>
      </c>
      <c r="K2051" s="11" t="s">
        <v>4263</v>
      </c>
      <c r="L2051" s="11">
        <v>2</v>
      </c>
    </row>
    <row r="2052" spans="1:12">
      <c r="A2052" s="11" t="s">
        <v>3800</v>
      </c>
      <c r="D2052" s="11" t="s">
        <v>239</v>
      </c>
      <c r="E2052" s="19" t="s">
        <v>4023</v>
      </c>
      <c r="F2052" s="10">
        <v>42036</v>
      </c>
      <c r="G2052" s="10">
        <v>44593</v>
      </c>
      <c r="H2052" s="11">
        <v>8</v>
      </c>
      <c r="I2052" s="20" t="s">
        <v>238</v>
      </c>
      <c r="J2052" s="11" t="s">
        <v>240</v>
      </c>
      <c r="K2052" s="11" t="s">
        <v>4263</v>
      </c>
      <c r="L2052" s="11">
        <v>2</v>
      </c>
    </row>
    <row r="2053" spans="1:12">
      <c r="A2053" s="11" t="s">
        <v>3801</v>
      </c>
      <c r="D2053" s="11" t="s">
        <v>239</v>
      </c>
      <c r="E2053" s="19" t="s">
        <v>4024</v>
      </c>
      <c r="F2053" s="10">
        <v>42036</v>
      </c>
      <c r="G2053" s="10">
        <v>44593</v>
      </c>
      <c r="H2053" s="11">
        <v>8</v>
      </c>
      <c r="I2053" s="20" t="s">
        <v>238</v>
      </c>
      <c r="J2053" s="11" t="s">
        <v>240</v>
      </c>
      <c r="K2053" s="11" t="s">
        <v>4263</v>
      </c>
      <c r="L2053" s="11">
        <v>2</v>
      </c>
    </row>
    <row r="2054" spans="1:12">
      <c r="A2054" s="11" t="s">
        <v>3802</v>
      </c>
      <c r="D2054" s="11" t="s">
        <v>239</v>
      </c>
      <c r="E2054" s="19" t="s">
        <v>4025</v>
      </c>
      <c r="F2054" s="10">
        <v>42036</v>
      </c>
      <c r="G2054" s="10">
        <v>44593</v>
      </c>
      <c r="H2054" s="11">
        <v>8</v>
      </c>
      <c r="I2054" s="20" t="s">
        <v>238</v>
      </c>
      <c r="J2054" s="11" t="s">
        <v>240</v>
      </c>
      <c r="K2054" s="11" t="s">
        <v>4263</v>
      </c>
      <c r="L2054" s="11">
        <v>2</v>
      </c>
    </row>
    <row r="2055" spans="1:12">
      <c r="A2055" s="11" t="s">
        <v>3803</v>
      </c>
      <c r="D2055" s="11" t="s">
        <v>239</v>
      </c>
      <c r="E2055" s="19" t="s">
        <v>4026</v>
      </c>
      <c r="F2055" s="10">
        <v>42036</v>
      </c>
      <c r="G2055" s="10">
        <v>44593</v>
      </c>
      <c r="H2055" s="11">
        <v>8</v>
      </c>
      <c r="I2055" s="20" t="s">
        <v>238</v>
      </c>
      <c r="J2055" s="11" t="s">
        <v>240</v>
      </c>
      <c r="K2055" s="11" t="s">
        <v>4263</v>
      </c>
      <c r="L2055" s="11">
        <v>2</v>
      </c>
    </row>
    <row r="2056" spans="1:12">
      <c r="A2056" s="11" t="s">
        <v>3804</v>
      </c>
      <c r="D2056" s="11" t="s">
        <v>239</v>
      </c>
      <c r="E2056" s="19" t="s">
        <v>4027</v>
      </c>
      <c r="F2056" s="10">
        <v>42036</v>
      </c>
      <c r="G2056" s="10">
        <v>44593</v>
      </c>
      <c r="H2056" s="11">
        <v>8</v>
      </c>
      <c r="I2056" s="20" t="s">
        <v>238</v>
      </c>
      <c r="J2056" s="11" t="s">
        <v>240</v>
      </c>
      <c r="K2056" s="11" t="s">
        <v>4263</v>
      </c>
      <c r="L2056" s="11">
        <v>2</v>
      </c>
    </row>
    <row r="2057" spans="1:12">
      <c r="A2057" s="11" t="s">
        <v>3805</v>
      </c>
      <c r="D2057" s="11" t="s">
        <v>239</v>
      </c>
      <c r="E2057" s="19" t="s">
        <v>4028</v>
      </c>
      <c r="F2057" s="10">
        <v>42036</v>
      </c>
      <c r="G2057" s="10">
        <v>44593</v>
      </c>
      <c r="H2057" s="11">
        <v>8</v>
      </c>
      <c r="I2057" s="20" t="s">
        <v>238</v>
      </c>
      <c r="J2057" s="11" t="s">
        <v>240</v>
      </c>
      <c r="K2057" s="11" t="s">
        <v>4263</v>
      </c>
      <c r="L2057" s="11">
        <v>2</v>
      </c>
    </row>
    <row r="2058" spans="1:12">
      <c r="A2058" s="11" t="s">
        <v>3806</v>
      </c>
      <c r="D2058" s="11" t="s">
        <v>239</v>
      </c>
      <c r="E2058" s="19" t="s">
        <v>4029</v>
      </c>
      <c r="F2058" s="10">
        <v>42036</v>
      </c>
      <c r="G2058" s="10">
        <v>44593</v>
      </c>
      <c r="H2058" s="11">
        <v>8</v>
      </c>
      <c r="I2058" s="20" t="s">
        <v>238</v>
      </c>
      <c r="J2058" s="11" t="s">
        <v>240</v>
      </c>
      <c r="K2058" s="11" t="s">
        <v>4263</v>
      </c>
      <c r="L2058" s="11">
        <v>2</v>
      </c>
    </row>
    <row r="2059" spans="1:12">
      <c r="A2059" s="11" t="s">
        <v>3807</v>
      </c>
      <c r="D2059" s="11" t="s">
        <v>239</v>
      </c>
      <c r="E2059" s="19" t="s">
        <v>4030</v>
      </c>
      <c r="F2059" s="10">
        <v>42036</v>
      </c>
      <c r="G2059" s="10">
        <v>44593</v>
      </c>
      <c r="H2059" s="11">
        <v>8</v>
      </c>
      <c r="I2059" s="20" t="s">
        <v>238</v>
      </c>
      <c r="J2059" s="11" t="s">
        <v>240</v>
      </c>
      <c r="K2059" s="11" t="s">
        <v>4263</v>
      </c>
      <c r="L2059" s="11">
        <v>2</v>
      </c>
    </row>
    <row r="2060" spans="1:12">
      <c r="A2060" s="11" t="s">
        <v>3808</v>
      </c>
      <c r="D2060" s="11" t="s">
        <v>239</v>
      </c>
      <c r="E2060" s="19" t="s">
        <v>4031</v>
      </c>
      <c r="F2060" s="10">
        <v>42036</v>
      </c>
      <c r="G2060" s="10">
        <v>44593</v>
      </c>
      <c r="H2060" s="11">
        <v>8</v>
      </c>
      <c r="I2060" s="20" t="s">
        <v>238</v>
      </c>
      <c r="J2060" s="11" t="s">
        <v>240</v>
      </c>
      <c r="K2060" s="11" t="s">
        <v>4263</v>
      </c>
      <c r="L2060" s="11">
        <v>2</v>
      </c>
    </row>
    <row r="2061" spans="1:12">
      <c r="A2061" s="11" t="s">
        <v>3809</v>
      </c>
      <c r="D2061" s="11" t="s">
        <v>239</v>
      </c>
      <c r="E2061" s="19" t="s">
        <v>4032</v>
      </c>
      <c r="F2061" s="10">
        <v>42036</v>
      </c>
      <c r="G2061" s="10">
        <v>44593</v>
      </c>
      <c r="H2061" s="11">
        <v>8</v>
      </c>
      <c r="I2061" s="20" t="s">
        <v>238</v>
      </c>
      <c r="J2061" s="11" t="s">
        <v>240</v>
      </c>
      <c r="K2061" s="11" t="s">
        <v>4263</v>
      </c>
      <c r="L2061" s="11">
        <v>2</v>
      </c>
    </row>
    <row r="2062" spans="1:12">
      <c r="A2062" s="11" t="s">
        <v>3810</v>
      </c>
      <c r="D2062" s="11" t="s">
        <v>239</v>
      </c>
      <c r="E2062" s="19" t="s">
        <v>4033</v>
      </c>
      <c r="F2062" s="10">
        <v>42036</v>
      </c>
      <c r="G2062" s="10">
        <v>44593</v>
      </c>
      <c r="H2062" s="11">
        <v>8</v>
      </c>
      <c r="I2062" s="20" t="s">
        <v>238</v>
      </c>
      <c r="J2062" s="11" t="s">
        <v>240</v>
      </c>
      <c r="K2062" s="11" t="s">
        <v>4263</v>
      </c>
      <c r="L2062" s="11">
        <v>2</v>
      </c>
    </row>
    <row r="2063" spans="1:12">
      <c r="A2063" s="11" t="s">
        <v>3811</v>
      </c>
      <c r="D2063" s="11" t="s">
        <v>239</v>
      </c>
      <c r="E2063" s="19" t="s">
        <v>4034</v>
      </c>
      <c r="F2063" s="10">
        <v>42036</v>
      </c>
      <c r="G2063" s="10">
        <v>44593</v>
      </c>
      <c r="H2063" s="11">
        <v>8</v>
      </c>
      <c r="I2063" s="20" t="s">
        <v>238</v>
      </c>
      <c r="J2063" s="11" t="s">
        <v>240</v>
      </c>
      <c r="K2063" s="11" t="s">
        <v>4263</v>
      </c>
      <c r="L2063" s="11">
        <v>2</v>
      </c>
    </row>
    <row r="2064" spans="1:12">
      <c r="A2064" s="11" t="s">
        <v>3812</v>
      </c>
      <c r="D2064" s="11" t="s">
        <v>239</v>
      </c>
      <c r="E2064" s="19" t="s">
        <v>4035</v>
      </c>
      <c r="F2064" s="10">
        <v>42036</v>
      </c>
      <c r="G2064" s="10">
        <v>44593</v>
      </c>
      <c r="H2064" s="11">
        <v>8</v>
      </c>
      <c r="I2064" s="20" t="s">
        <v>238</v>
      </c>
      <c r="J2064" s="11" t="s">
        <v>240</v>
      </c>
      <c r="K2064" s="11" t="s">
        <v>4263</v>
      </c>
      <c r="L2064" s="11">
        <v>2</v>
      </c>
    </row>
    <row r="2065" spans="1:12">
      <c r="A2065" s="11" t="s">
        <v>3813</v>
      </c>
      <c r="D2065" s="11" t="s">
        <v>239</v>
      </c>
      <c r="E2065" s="19" t="s">
        <v>4036</v>
      </c>
      <c r="F2065" s="10">
        <v>42036</v>
      </c>
      <c r="G2065" s="10">
        <v>44593</v>
      </c>
      <c r="H2065" s="11">
        <v>8</v>
      </c>
      <c r="I2065" s="20" t="s">
        <v>238</v>
      </c>
      <c r="J2065" s="11" t="s">
        <v>240</v>
      </c>
      <c r="K2065" s="11" t="s">
        <v>4263</v>
      </c>
      <c r="L2065" s="11">
        <v>2</v>
      </c>
    </row>
    <row r="2066" spans="1:12">
      <c r="A2066" s="11" t="s">
        <v>3814</v>
      </c>
      <c r="D2066" s="11" t="s">
        <v>239</v>
      </c>
      <c r="E2066" s="19" t="s">
        <v>4037</v>
      </c>
      <c r="F2066" s="10">
        <v>42036</v>
      </c>
      <c r="G2066" s="10">
        <v>44593</v>
      </c>
      <c r="H2066" s="11">
        <v>8</v>
      </c>
      <c r="I2066" s="20" t="s">
        <v>238</v>
      </c>
      <c r="J2066" s="11" t="s">
        <v>240</v>
      </c>
      <c r="K2066" s="11" t="s">
        <v>4263</v>
      </c>
      <c r="L2066" s="11">
        <v>2</v>
      </c>
    </row>
    <row r="2067" spans="1:12">
      <c r="A2067" s="11" t="s">
        <v>3815</v>
      </c>
      <c r="D2067" s="11" t="s">
        <v>239</v>
      </c>
      <c r="E2067" s="19" t="s">
        <v>4038</v>
      </c>
      <c r="F2067" s="10">
        <v>42036</v>
      </c>
      <c r="G2067" s="10">
        <v>44593</v>
      </c>
      <c r="H2067" s="11">
        <v>8</v>
      </c>
      <c r="I2067" s="20" t="s">
        <v>238</v>
      </c>
      <c r="J2067" s="11" t="s">
        <v>240</v>
      </c>
      <c r="K2067" s="11" t="s">
        <v>4263</v>
      </c>
      <c r="L2067" s="11">
        <v>2</v>
      </c>
    </row>
    <row r="2068" spans="1:12">
      <c r="A2068" s="11" t="s">
        <v>3816</v>
      </c>
      <c r="D2068" s="11" t="s">
        <v>239</v>
      </c>
      <c r="E2068" s="19" t="s">
        <v>4039</v>
      </c>
      <c r="F2068" s="10">
        <v>42036</v>
      </c>
      <c r="G2068" s="10">
        <v>44593</v>
      </c>
      <c r="H2068" s="11">
        <v>8</v>
      </c>
      <c r="I2068" s="20" t="s">
        <v>238</v>
      </c>
      <c r="J2068" s="11" t="s">
        <v>240</v>
      </c>
      <c r="K2068" s="11" t="s">
        <v>4263</v>
      </c>
      <c r="L2068" s="11">
        <v>2</v>
      </c>
    </row>
    <row r="2069" spans="1:12">
      <c r="A2069" s="11" t="s">
        <v>3817</v>
      </c>
      <c r="D2069" s="11" t="s">
        <v>239</v>
      </c>
      <c r="E2069" s="19" t="s">
        <v>4040</v>
      </c>
      <c r="F2069" s="10">
        <v>42036</v>
      </c>
      <c r="G2069" s="10">
        <v>44593</v>
      </c>
      <c r="H2069" s="11">
        <v>8</v>
      </c>
      <c r="I2069" s="20" t="s">
        <v>238</v>
      </c>
      <c r="J2069" s="11" t="s">
        <v>240</v>
      </c>
      <c r="K2069" s="11" t="s">
        <v>4263</v>
      </c>
      <c r="L2069" s="11">
        <v>2</v>
      </c>
    </row>
    <row r="2070" spans="1:12">
      <c r="A2070" s="11" t="s">
        <v>3818</v>
      </c>
      <c r="D2070" s="11" t="s">
        <v>239</v>
      </c>
      <c r="E2070" s="19" t="s">
        <v>4041</v>
      </c>
      <c r="F2070" s="10">
        <v>42036</v>
      </c>
      <c r="G2070" s="10">
        <v>44593</v>
      </c>
      <c r="H2070" s="11">
        <v>8</v>
      </c>
      <c r="I2070" s="20" t="s">
        <v>238</v>
      </c>
      <c r="J2070" s="11" t="s">
        <v>240</v>
      </c>
      <c r="K2070" s="11" t="s">
        <v>4263</v>
      </c>
      <c r="L2070" s="11">
        <v>2</v>
      </c>
    </row>
    <row r="2071" spans="1:12">
      <c r="A2071" s="11" t="s">
        <v>3819</v>
      </c>
      <c r="D2071" s="11" t="s">
        <v>239</v>
      </c>
      <c r="E2071" s="19" t="s">
        <v>4042</v>
      </c>
      <c r="F2071" s="10">
        <v>42036</v>
      </c>
      <c r="G2071" s="10">
        <v>44593</v>
      </c>
      <c r="H2071" s="11">
        <v>8</v>
      </c>
      <c r="I2071" s="20" t="s">
        <v>238</v>
      </c>
      <c r="J2071" s="11" t="s">
        <v>240</v>
      </c>
      <c r="K2071" s="11" t="s">
        <v>4263</v>
      </c>
      <c r="L2071" s="11">
        <v>2</v>
      </c>
    </row>
    <row r="2072" spans="1:12">
      <c r="A2072" s="11" t="s">
        <v>3820</v>
      </c>
      <c r="D2072" s="11" t="s">
        <v>239</v>
      </c>
      <c r="E2072" s="19" t="s">
        <v>4043</v>
      </c>
      <c r="F2072" s="10">
        <v>42036</v>
      </c>
      <c r="G2072" s="10">
        <v>44593</v>
      </c>
      <c r="H2072" s="11">
        <v>8</v>
      </c>
      <c r="I2072" s="20" t="s">
        <v>238</v>
      </c>
      <c r="J2072" s="11" t="s">
        <v>240</v>
      </c>
      <c r="K2072" s="11" t="s">
        <v>4263</v>
      </c>
      <c r="L2072" s="11">
        <v>2</v>
      </c>
    </row>
    <row r="2073" spans="1:12">
      <c r="A2073" s="11" t="s">
        <v>3821</v>
      </c>
      <c r="D2073" s="11" t="s">
        <v>239</v>
      </c>
      <c r="E2073" s="19" t="s">
        <v>4044</v>
      </c>
      <c r="F2073" s="10">
        <v>42036</v>
      </c>
      <c r="G2073" s="10">
        <v>44593</v>
      </c>
      <c r="H2073" s="11">
        <v>8</v>
      </c>
      <c r="I2073" s="20" t="s">
        <v>238</v>
      </c>
      <c r="J2073" s="11" t="s">
        <v>240</v>
      </c>
      <c r="K2073" s="11" t="s">
        <v>4263</v>
      </c>
      <c r="L2073" s="11">
        <v>2</v>
      </c>
    </row>
    <row r="2074" spans="1:12">
      <c r="A2074" s="11" t="s">
        <v>3822</v>
      </c>
      <c r="D2074" s="11" t="s">
        <v>239</v>
      </c>
      <c r="E2074" s="19" t="s">
        <v>4045</v>
      </c>
      <c r="F2074" s="10">
        <v>42036</v>
      </c>
      <c r="G2074" s="10">
        <v>44593</v>
      </c>
      <c r="H2074" s="11">
        <v>8</v>
      </c>
      <c r="I2074" s="20" t="s">
        <v>238</v>
      </c>
      <c r="J2074" s="11" t="s">
        <v>240</v>
      </c>
      <c r="K2074" s="11" t="s">
        <v>4263</v>
      </c>
      <c r="L2074" s="11">
        <v>2</v>
      </c>
    </row>
    <row r="2075" spans="1:12">
      <c r="A2075" s="11" t="s">
        <v>3823</v>
      </c>
      <c r="D2075" s="11" t="s">
        <v>239</v>
      </c>
      <c r="E2075" s="19" t="s">
        <v>4046</v>
      </c>
      <c r="F2075" s="10">
        <v>42036</v>
      </c>
      <c r="G2075" s="10">
        <v>44593</v>
      </c>
      <c r="H2075" s="11">
        <v>8</v>
      </c>
      <c r="I2075" s="20" t="s">
        <v>238</v>
      </c>
      <c r="J2075" s="11" t="s">
        <v>240</v>
      </c>
      <c r="K2075" s="11" t="s">
        <v>4263</v>
      </c>
      <c r="L2075" s="11">
        <v>2</v>
      </c>
    </row>
    <row r="2076" spans="1:12">
      <c r="A2076" s="11" t="s">
        <v>3824</v>
      </c>
      <c r="D2076" s="11" t="s">
        <v>239</v>
      </c>
      <c r="E2076" s="19" t="s">
        <v>4047</v>
      </c>
      <c r="F2076" s="10">
        <v>42036</v>
      </c>
      <c r="G2076" s="10">
        <v>44593</v>
      </c>
      <c r="H2076" s="11">
        <v>8</v>
      </c>
      <c r="I2076" s="20" t="s">
        <v>238</v>
      </c>
      <c r="J2076" s="11" t="s">
        <v>240</v>
      </c>
      <c r="K2076" s="11" t="s">
        <v>4263</v>
      </c>
      <c r="L2076" s="11">
        <v>2</v>
      </c>
    </row>
    <row r="2077" spans="1:12">
      <c r="A2077" s="11" t="s">
        <v>3825</v>
      </c>
      <c r="D2077" s="11" t="s">
        <v>239</v>
      </c>
      <c r="E2077" s="19" t="s">
        <v>4048</v>
      </c>
      <c r="F2077" s="10">
        <v>42036</v>
      </c>
      <c r="G2077" s="10">
        <v>44593</v>
      </c>
      <c r="H2077" s="11">
        <v>8</v>
      </c>
      <c r="I2077" s="20" t="s">
        <v>238</v>
      </c>
      <c r="J2077" s="11" t="s">
        <v>240</v>
      </c>
      <c r="K2077" s="11" t="s">
        <v>4263</v>
      </c>
      <c r="L2077" s="11">
        <v>2</v>
      </c>
    </row>
    <row r="2078" spans="1:12">
      <c r="A2078" s="11" t="s">
        <v>3826</v>
      </c>
      <c r="D2078" s="11" t="s">
        <v>239</v>
      </c>
      <c r="E2078" s="19" t="s">
        <v>4049</v>
      </c>
      <c r="F2078" s="10">
        <v>42036</v>
      </c>
      <c r="G2078" s="10">
        <v>44593</v>
      </c>
      <c r="H2078" s="11">
        <v>8</v>
      </c>
      <c r="I2078" s="20" t="s">
        <v>238</v>
      </c>
      <c r="J2078" s="11" t="s">
        <v>240</v>
      </c>
      <c r="K2078" s="11" t="s">
        <v>4263</v>
      </c>
      <c r="L2078" s="11">
        <v>2</v>
      </c>
    </row>
    <row r="2079" spans="1:12">
      <c r="A2079" s="11" t="s">
        <v>3827</v>
      </c>
      <c r="D2079" s="11" t="s">
        <v>239</v>
      </c>
      <c r="E2079" s="19" t="s">
        <v>4050</v>
      </c>
      <c r="F2079" s="10">
        <v>42036</v>
      </c>
      <c r="G2079" s="10">
        <v>44593</v>
      </c>
      <c r="H2079" s="11">
        <v>8</v>
      </c>
      <c r="I2079" s="20" t="s">
        <v>238</v>
      </c>
      <c r="J2079" s="11" t="s">
        <v>240</v>
      </c>
      <c r="K2079" s="11" t="s">
        <v>4263</v>
      </c>
      <c r="L2079" s="11">
        <v>2</v>
      </c>
    </row>
    <row r="2080" spans="1:12">
      <c r="A2080" s="11" t="s">
        <v>3828</v>
      </c>
      <c r="D2080" s="11" t="s">
        <v>239</v>
      </c>
      <c r="E2080" s="19" t="s">
        <v>4051</v>
      </c>
      <c r="F2080" s="10">
        <v>42036</v>
      </c>
      <c r="G2080" s="10">
        <v>44593</v>
      </c>
      <c r="H2080" s="11">
        <v>8</v>
      </c>
      <c r="I2080" s="20" t="s">
        <v>238</v>
      </c>
      <c r="J2080" s="11" t="s">
        <v>240</v>
      </c>
      <c r="K2080" s="11" t="s">
        <v>4263</v>
      </c>
      <c r="L2080" s="11">
        <v>2</v>
      </c>
    </row>
    <row r="2081" spans="1:12">
      <c r="A2081" s="11" t="s">
        <v>3829</v>
      </c>
      <c r="D2081" s="11" t="s">
        <v>239</v>
      </c>
      <c r="E2081" s="19" t="s">
        <v>4052</v>
      </c>
      <c r="F2081" s="10">
        <v>42036</v>
      </c>
      <c r="G2081" s="10">
        <v>44593</v>
      </c>
      <c r="H2081" s="11">
        <v>8</v>
      </c>
      <c r="I2081" s="20" t="s">
        <v>238</v>
      </c>
      <c r="J2081" s="11" t="s">
        <v>240</v>
      </c>
      <c r="K2081" s="11" t="s">
        <v>4263</v>
      </c>
      <c r="L2081" s="11">
        <v>2</v>
      </c>
    </row>
    <row r="2082" spans="1:12">
      <c r="A2082" s="11" t="s">
        <v>3830</v>
      </c>
      <c r="D2082" s="11" t="s">
        <v>239</v>
      </c>
      <c r="E2082" s="19" t="s">
        <v>4053</v>
      </c>
      <c r="F2082" s="10">
        <v>42036</v>
      </c>
      <c r="G2082" s="10">
        <v>44593</v>
      </c>
      <c r="H2082" s="11">
        <v>8</v>
      </c>
      <c r="I2082" s="20" t="s">
        <v>238</v>
      </c>
      <c r="J2082" s="11" t="s">
        <v>240</v>
      </c>
      <c r="K2082" s="11" t="s">
        <v>4263</v>
      </c>
      <c r="L2082" s="11">
        <v>2</v>
      </c>
    </row>
    <row r="2083" spans="1:12">
      <c r="A2083" s="11" t="s">
        <v>3831</v>
      </c>
      <c r="D2083" s="11" t="s">
        <v>239</v>
      </c>
      <c r="E2083" s="19" t="s">
        <v>4054</v>
      </c>
      <c r="F2083" s="10">
        <v>42036</v>
      </c>
      <c r="G2083" s="10">
        <v>44593</v>
      </c>
      <c r="H2083" s="11">
        <v>8</v>
      </c>
      <c r="I2083" s="20" t="s">
        <v>238</v>
      </c>
      <c r="J2083" s="11" t="s">
        <v>240</v>
      </c>
      <c r="K2083" s="11" t="s">
        <v>4263</v>
      </c>
      <c r="L2083" s="11">
        <v>2</v>
      </c>
    </row>
    <row r="2084" spans="1:12">
      <c r="A2084" s="11" t="s">
        <v>3832</v>
      </c>
      <c r="D2084" s="11" t="s">
        <v>239</v>
      </c>
      <c r="E2084" s="19" t="s">
        <v>4055</v>
      </c>
      <c r="F2084" s="10">
        <v>42036</v>
      </c>
      <c r="G2084" s="10">
        <v>44593</v>
      </c>
      <c r="H2084" s="11">
        <v>8</v>
      </c>
      <c r="I2084" s="20" t="s">
        <v>238</v>
      </c>
      <c r="J2084" s="11" t="s">
        <v>240</v>
      </c>
      <c r="K2084" s="11" t="s">
        <v>4263</v>
      </c>
      <c r="L2084" s="11">
        <v>2</v>
      </c>
    </row>
    <row r="2085" spans="1:12">
      <c r="A2085" s="11" t="s">
        <v>3833</v>
      </c>
      <c r="D2085" s="11" t="s">
        <v>239</v>
      </c>
      <c r="E2085" s="19" t="s">
        <v>4056</v>
      </c>
      <c r="F2085" s="10">
        <v>42036</v>
      </c>
      <c r="G2085" s="10">
        <v>44593</v>
      </c>
      <c r="H2085" s="11">
        <v>8</v>
      </c>
      <c r="I2085" s="20" t="s">
        <v>238</v>
      </c>
      <c r="J2085" s="11" t="s">
        <v>240</v>
      </c>
      <c r="K2085" s="11" t="s">
        <v>4263</v>
      </c>
      <c r="L2085" s="11">
        <v>2</v>
      </c>
    </row>
    <row r="2086" spans="1:12">
      <c r="A2086" s="11" t="s">
        <v>3834</v>
      </c>
      <c r="D2086" s="11" t="s">
        <v>239</v>
      </c>
      <c r="E2086" s="19" t="s">
        <v>4057</v>
      </c>
      <c r="F2086" s="10">
        <v>42036</v>
      </c>
      <c r="G2086" s="10">
        <v>44593</v>
      </c>
      <c r="H2086" s="11">
        <v>8</v>
      </c>
      <c r="I2086" s="20" t="s">
        <v>238</v>
      </c>
      <c r="J2086" s="11" t="s">
        <v>240</v>
      </c>
      <c r="K2086" s="11" t="s">
        <v>4263</v>
      </c>
      <c r="L2086" s="11">
        <v>2</v>
      </c>
    </row>
    <row r="2087" spans="1:12">
      <c r="A2087" s="11" t="s">
        <v>3835</v>
      </c>
      <c r="D2087" s="11" t="s">
        <v>239</v>
      </c>
      <c r="E2087" s="19" t="s">
        <v>4058</v>
      </c>
      <c r="F2087" s="10">
        <v>42036</v>
      </c>
      <c r="G2087" s="10">
        <v>44593</v>
      </c>
      <c r="H2087" s="11">
        <v>8</v>
      </c>
      <c r="I2087" s="20" t="s">
        <v>238</v>
      </c>
      <c r="J2087" s="11" t="s">
        <v>240</v>
      </c>
      <c r="K2087" s="11" t="s">
        <v>4263</v>
      </c>
      <c r="L2087" s="11">
        <v>2</v>
      </c>
    </row>
    <row r="2088" spans="1:12">
      <c r="A2088" s="11" t="s">
        <v>3836</v>
      </c>
      <c r="D2088" s="11" t="s">
        <v>239</v>
      </c>
      <c r="E2088" s="19" t="s">
        <v>4059</v>
      </c>
      <c r="F2088" s="10">
        <v>42036</v>
      </c>
      <c r="G2088" s="10">
        <v>44593</v>
      </c>
      <c r="H2088" s="11">
        <v>8</v>
      </c>
      <c r="I2088" s="20" t="s">
        <v>238</v>
      </c>
      <c r="J2088" s="11" t="s">
        <v>240</v>
      </c>
      <c r="K2088" s="11" t="s">
        <v>4263</v>
      </c>
      <c r="L2088" s="11">
        <v>2</v>
      </c>
    </row>
    <row r="2089" spans="1:12">
      <c r="A2089" s="11" t="s">
        <v>3837</v>
      </c>
      <c r="D2089" s="11" t="s">
        <v>239</v>
      </c>
      <c r="E2089" s="19" t="s">
        <v>4060</v>
      </c>
      <c r="F2089" s="10">
        <v>42036</v>
      </c>
      <c r="G2089" s="10">
        <v>44593</v>
      </c>
      <c r="H2089" s="11">
        <v>8</v>
      </c>
      <c r="I2089" s="20" t="s">
        <v>238</v>
      </c>
      <c r="J2089" s="11" t="s">
        <v>240</v>
      </c>
      <c r="K2089" s="11" t="s">
        <v>4263</v>
      </c>
      <c r="L2089" s="11">
        <v>2</v>
      </c>
    </row>
    <row r="2090" spans="1:12">
      <c r="A2090" s="11" t="s">
        <v>3838</v>
      </c>
      <c r="D2090" s="11" t="s">
        <v>239</v>
      </c>
      <c r="E2090" s="19" t="s">
        <v>4061</v>
      </c>
      <c r="F2090" s="10">
        <v>42036</v>
      </c>
      <c r="G2090" s="10">
        <v>44593</v>
      </c>
      <c r="H2090" s="11">
        <v>8</v>
      </c>
      <c r="I2090" s="20" t="s">
        <v>238</v>
      </c>
      <c r="J2090" s="11" t="s">
        <v>240</v>
      </c>
      <c r="K2090" s="11" t="s">
        <v>4263</v>
      </c>
      <c r="L2090" s="11">
        <v>2</v>
      </c>
    </row>
    <row r="2091" spans="1:12">
      <c r="A2091" s="11" t="s">
        <v>3839</v>
      </c>
      <c r="D2091" s="11" t="s">
        <v>239</v>
      </c>
      <c r="E2091" s="19" t="s">
        <v>4062</v>
      </c>
      <c r="F2091" s="10">
        <v>42036</v>
      </c>
      <c r="G2091" s="10">
        <v>44593</v>
      </c>
      <c r="H2091" s="11">
        <v>8</v>
      </c>
      <c r="I2091" s="20" t="s">
        <v>238</v>
      </c>
      <c r="J2091" s="11" t="s">
        <v>240</v>
      </c>
      <c r="K2091" s="11" t="s">
        <v>4263</v>
      </c>
      <c r="L2091" s="11">
        <v>2</v>
      </c>
    </row>
    <row r="2092" spans="1:12">
      <c r="A2092" s="11" t="s">
        <v>3840</v>
      </c>
      <c r="D2092" s="11" t="s">
        <v>239</v>
      </c>
      <c r="E2092" s="19" t="s">
        <v>4063</v>
      </c>
      <c r="F2092" s="10">
        <v>42036</v>
      </c>
      <c r="G2092" s="10">
        <v>44593</v>
      </c>
      <c r="H2092" s="11">
        <v>8</v>
      </c>
      <c r="I2092" s="20" t="s">
        <v>238</v>
      </c>
      <c r="J2092" s="11" t="s">
        <v>240</v>
      </c>
      <c r="K2092" s="11" t="s">
        <v>4263</v>
      </c>
      <c r="L2092" s="11">
        <v>2</v>
      </c>
    </row>
    <row r="2093" spans="1:12">
      <c r="A2093" s="11" t="s">
        <v>3841</v>
      </c>
      <c r="D2093" s="11" t="s">
        <v>239</v>
      </c>
      <c r="E2093" s="19" t="s">
        <v>4064</v>
      </c>
      <c r="F2093" s="10">
        <v>42036</v>
      </c>
      <c r="G2093" s="10">
        <v>44593</v>
      </c>
      <c r="H2093" s="11">
        <v>8</v>
      </c>
      <c r="I2093" s="20" t="s">
        <v>238</v>
      </c>
      <c r="J2093" s="11" t="s">
        <v>240</v>
      </c>
      <c r="K2093" s="11" t="s">
        <v>4263</v>
      </c>
      <c r="L2093" s="11">
        <v>2</v>
      </c>
    </row>
    <row r="2094" spans="1:12">
      <c r="A2094" s="11" t="s">
        <v>3782</v>
      </c>
      <c r="D2094" s="11" t="s">
        <v>239</v>
      </c>
      <c r="E2094" s="19" t="s">
        <v>4065</v>
      </c>
      <c r="F2094" s="10">
        <v>42036</v>
      </c>
      <c r="G2094" s="10">
        <v>44593</v>
      </c>
      <c r="H2094" s="11">
        <v>8</v>
      </c>
      <c r="I2094" s="20" t="s">
        <v>238</v>
      </c>
      <c r="J2094" s="11" t="s">
        <v>240</v>
      </c>
      <c r="K2094" s="11" t="s">
        <v>4263</v>
      </c>
      <c r="L2094" s="11">
        <v>2</v>
      </c>
    </row>
    <row r="2095" spans="1:12">
      <c r="A2095" s="11" t="s">
        <v>3783</v>
      </c>
      <c r="D2095" s="11" t="s">
        <v>239</v>
      </c>
      <c r="E2095" s="19" t="s">
        <v>4066</v>
      </c>
      <c r="F2095" s="10">
        <v>42036</v>
      </c>
      <c r="G2095" s="10">
        <v>44593</v>
      </c>
      <c r="H2095" s="11">
        <v>8</v>
      </c>
      <c r="I2095" s="20" t="s">
        <v>238</v>
      </c>
      <c r="J2095" s="11" t="s">
        <v>240</v>
      </c>
      <c r="K2095" s="11" t="s">
        <v>4263</v>
      </c>
      <c r="L2095" s="11">
        <v>2</v>
      </c>
    </row>
    <row r="2096" spans="1:12">
      <c r="A2096" s="11" t="s">
        <v>3784</v>
      </c>
      <c r="D2096" s="11" t="s">
        <v>239</v>
      </c>
      <c r="E2096" s="19" t="s">
        <v>4067</v>
      </c>
      <c r="F2096" s="10">
        <v>42036</v>
      </c>
      <c r="G2096" s="10">
        <v>44593</v>
      </c>
      <c r="H2096" s="11">
        <v>8</v>
      </c>
      <c r="I2096" s="20" t="s">
        <v>238</v>
      </c>
      <c r="J2096" s="11" t="s">
        <v>240</v>
      </c>
      <c r="K2096" s="11" t="s">
        <v>4263</v>
      </c>
      <c r="L2096" s="11">
        <v>2</v>
      </c>
    </row>
    <row r="2097" spans="1:12">
      <c r="A2097" s="11" t="s">
        <v>3785</v>
      </c>
      <c r="D2097" s="11" t="s">
        <v>239</v>
      </c>
      <c r="E2097" s="19" t="s">
        <v>4068</v>
      </c>
      <c r="F2097" s="10">
        <v>42036</v>
      </c>
      <c r="G2097" s="10">
        <v>44593</v>
      </c>
      <c r="H2097" s="11">
        <v>8</v>
      </c>
      <c r="I2097" s="20" t="s">
        <v>238</v>
      </c>
      <c r="J2097" s="11" t="s">
        <v>240</v>
      </c>
      <c r="K2097" s="11" t="s">
        <v>4263</v>
      </c>
      <c r="L2097" s="11">
        <v>2</v>
      </c>
    </row>
    <row r="2098" spans="1:12">
      <c r="A2098" s="11" t="s">
        <v>3786</v>
      </c>
      <c r="D2098" s="11" t="s">
        <v>239</v>
      </c>
      <c r="E2098" s="19" t="s">
        <v>4069</v>
      </c>
      <c r="F2098" s="10">
        <v>42036</v>
      </c>
      <c r="G2098" s="10">
        <v>44593</v>
      </c>
      <c r="H2098" s="11">
        <v>8</v>
      </c>
      <c r="I2098" s="20" t="s">
        <v>238</v>
      </c>
      <c r="J2098" s="11" t="s">
        <v>240</v>
      </c>
      <c r="K2098" s="11" t="s">
        <v>4263</v>
      </c>
      <c r="L2098" s="11">
        <v>2</v>
      </c>
    </row>
    <row r="2099" spans="1:12">
      <c r="A2099" s="11" t="s">
        <v>3787</v>
      </c>
      <c r="D2099" s="11" t="s">
        <v>239</v>
      </c>
      <c r="E2099" s="19" t="s">
        <v>4070</v>
      </c>
      <c r="F2099" s="10">
        <v>42036</v>
      </c>
      <c r="G2099" s="10">
        <v>44593</v>
      </c>
      <c r="H2099" s="11">
        <v>8</v>
      </c>
      <c r="I2099" s="20" t="s">
        <v>238</v>
      </c>
      <c r="J2099" s="11" t="s">
        <v>240</v>
      </c>
      <c r="K2099" s="11" t="s">
        <v>4263</v>
      </c>
      <c r="L2099" s="11">
        <v>2</v>
      </c>
    </row>
    <row r="2100" spans="1:12">
      <c r="A2100" s="11" t="s">
        <v>3788</v>
      </c>
      <c r="D2100" s="11" t="s">
        <v>239</v>
      </c>
      <c r="E2100" s="19" t="s">
        <v>4071</v>
      </c>
      <c r="F2100" s="10">
        <v>42036</v>
      </c>
      <c r="G2100" s="10">
        <v>44593</v>
      </c>
      <c r="H2100" s="11">
        <v>8</v>
      </c>
      <c r="I2100" s="20" t="s">
        <v>238</v>
      </c>
      <c r="J2100" s="11" t="s">
        <v>240</v>
      </c>
      <c r="K2100" s="11" t="s">
        <v>4263</v>
      </c>
      <c r="L2100" s="11">
        <v>2</v>
      </c>
    </row>
    <row r="2101" spans="1:12">
      <c r="A2101" s="11" t="s">
        <v>3789</v>
      </c>
      <c r="D2101" s="11" t="s">
        <v>239</v>
      </c>
      <c r="E2101" s="19" t="s">
        <v>4072</v>
      </c>
      <c r="F2101" s="10">
        <v>42036</v>
      </c>
      <c r="G2101" s="10">
        <v>44593</v>
      </c>
      <c r="H2101" s="11">
        <v>8</v>
      </c>
      <c r="I2101" s="20" t="s">
        <v>238</v>
      </c>
      <c r="J2101" s="11" t="s">
        <v>240</v>
      </c>
      <c r="K2101" s="11" t="s">
        <v>4263</v>
      </c>
      <c r="L2101" s="11">
        <v>2</v>
      </c>
    </row>
    <row r="2102" spans="1:12">
      <c r="A2102" s="11" t="s">
        <v>3790</v>
      </c>
      <c r="D2102" s="11" t="s">
        <v>239</v>
      </c>
      <c r="E2102" s="19" t="s">
        <v>4073</v>
      </c>
      <c r="F2102" s="10">
        <v>42036</v>
      </c>
      <c r="G2102" s="10">
        <v>44593</v>
      </c>
      <c r="H2102" s="11">
        <v>8</v>
      </c>
      <c r="I2102" s="20" t="s">
        <v>238</v>
      </c>
      <c r="J2102" s="11" t="s">
        <v>240</v>
      </c>
      <c r="K2102" s="11" t="s">
        <v>4263</v>
      </c>
      <c r="L2102" s="11">
        <v>2</v>
      </c>
    </row>
    <row r="2103" spans="1:12">
      <c r="A2103" s="11" t="s">
        <v>3842</v>
      </c>
      <c r="D2103" s="11" t="s">
        <v>239</v>
      </c>
      <c r="E2103" s="19" t="s">
        <v>4074</v>
      </c>
      <c r="F2103" s="10">
        <v>42036</v>
      </c>
      <c r="G2103" s="10">
        <v>44593</v>
      </c>
      <c r="H2103" s="11">
        <v>8</v>
      </c>
      <c r="I2103" s="20" t="s">
        <v>238</v>
      </c>
      <c r="J2103" s="11" t="s">
        <v>240</v>
      </c>
      <c r="K2103" s="11" t="s">
        <v>4263</v>
      </c>
      <c r="L2103" s="11">
        <v>2</v>
      </c>
    </row>
    <row r="2104" spans="1:12">
      <c r="A2104" s="11" t="s">
        <v>3843</v>
      </c>
      <c r="D2104" s="11" t="s">
        <v>239</v>
      </c>
      <c r="E2104" s="19" t="s">
        <v>4075</v>
      </c>
      <c r="F2104" s="10">
        <v>42036</v>
      </c>
      <c r="G2104" s="10">
        <v>44593</v>
      </c>
      <c r="H2104" s="11">
        <v>8</v>
      </c>
      <c r="I2104" s="20" t="s">
        <v>238</v>
      </c>
      <c r="J2104" s="11" t="s">
        <v>240</v>
      </c>
      <c r="K2104" s="11" t="s">
        <v>4263</v>
      </c>
      <c r="L2104" s="11">
        <v>2</v>
      </c>
    </row>
    <row r="2105" spans="1:12">
      <c r="A2105" s="11" t="s">
        <v>3844</v>
      </c>
      <c r="D2105" s="11" t="s">
        <v>239</v>
      </c>
      <c r="E2105" s="19" t="s">
        <v>4076</v>
      </c>
      <c r="F2105" s="10">
        <v>42036</v>
      </c>
      <c r="G2105" s="10">
        <v>44593</v>
      </c>
      <c r="H2105" s="11">
        <v>8</v>
      </c>
      <c r="I2105" s="20" t="s">
        <v>238</v>
      </c>
      <c r="J2105" s="11" t="s">
        <v>240</v>
      </c>
      <c r="K2105" s="11" t="s">
        <v>4263</v>
      </c>
      <c r="L2105" s="11">
        <v>2</v>
      </c>
    </row>
    <row r="2106" spans="1:12">
      <c r="A2106" s="11" t="s">
        <v>3794</v>
      </c>
      <c r="D2106" s="11" t="s">
        <v>239</v>
      </c>
      <c r="E2106" s="19" t="s">
        <v>4077</v>
      </c>
      <c r="F2106" s="10">
        <v>42036</v>
      </c>
      <c r="G2106" s="10">
        <v>44593</v>
      </c>
      <c r="H2106" s="11">
        <v>8</v>
      </c>
      <c r="I2106" s="20" t="s">
        <v>238</v>
      </c>
      <c r="J2106" s="11" t="s">
        <v>240</v>
      </c>
      <c r="K2106" s="11" t="s">
        <v>4263</v>
      </c>
      <c r="L2106" s="11">
        <v>2</v>
      </c>
    </row>
    <row r="2107" spans="1:12">
      <c r="A2107" s="11" t="s">
        <v>3795</v>
      </c>
      <c r="D2107" s="11" t="s">
        <v>239</v>
      </c>
      <c r="E2107" s="19" t="s">
        <v>4078</v>
      </c>
      <c r="F2107" s="10">
        <v>42036</v>
      </c>
      <c r="G2107" s="10">
        <v>44593</v>
      </c>
      <c r="H2107" s="11">
        <v>8</v>
      </c>
      <c r="I2107" s="20" t="s">
        <v>238</v>
      </c>
      <c r="J2107" s="11" t="s">
        <v>240</v>
      </c>
      <c r="K2107" s="11" t="s">
        <v>4263</v>
      </c>
      <c r="L2107" s="11">
        <v>2</v>
      </c>
    </row>
    <row r="2108" spans="1:12">
      <c r="A2108" s="11" t="s">
        <v>3796</v>
      </c>
      <c r="D2108" s="11" t="s">
        <v>239</v>
      </c>
      <c r="E2108" s="19" t="s">
        <v>4079</v>
      </c>
      <c r="F2108" s="10">
        <v>42036</v>
      </c>
      <c r="G2108" s="10">
        <v>44593</v>
      </c>
      <c r="H2108" s="11">
        <v>8</v>
      </c>
      <c r="I2108" s="20" t="s">
        <v>238</v>
      </c>
      <c r="J2108" s="11" t="s">
        <v>240</v>
      </c>
      <c r="K2108" s="11" t="s">
        <v>4263</v>
      </c>
      <c r="L2108" s="11">
        <v>2</v>
      </c>
    </row>
    <row r="2109" spans="1:12">
      <c r="A2109" s="11" t="s">
        <v>3797</v>
      </c>
      <c r="D2109" s="11" t="s">
        <v>239</v>
      </c>
      <c r="E2109" s="19" t="s">
        <v>4080</v>
      </c>
      <c r="F2109" s="10">
        <v>42036</v>
      </c>
      <c r="G2109" s="10">
        <v>44593</v>
      </c>
      <c r="H2109" s="11">
        <v>8</v>
      </c>
      <c r="I2109" s="20" t="s">
        <v>238</v>
      </c>
      <c r="J2109" s="11" t="s">
        <v>240</v>
      </c>
      <c r="K2109" s="11" t="s">
        <v>4263</v>
      </c>
      <c r="L2109" s="11">
        <v>2</v>
      </c>
    </row>
    <row r="2110" spans="1:12">
      <c r="A2110" s="11" t="s">
        <v>3798</v>
      </c>
      <c r="D2110" s="11" t="s">
        <v>239</v>
      </c>
      <c r="E2110" s="19" t="s">
        <v>4081</v>
      </c>
      <c r="F2110" s="10">
        <v>42036</v>
      </c>
      <c r="G2110" s="10">
        <v>44593</v>
      </c>
      <c r="H2110" s="11">
        <v>8</v>
      </c>
      <c r="I2110" s="20" t="s">
        <v>238</v>
      </c>
      <c r="J2110" s="11" t="s">
        <v>240</v>
      </c>
      <c r="K2110" s="11" t="s">
        <v>4263</v>
      </c>
      <c r="L2110" s="11">
        <v>2</v>
      </c>
    </row>
    <row r="2111" spans="1:12">
      <c r="A2111" s="11" t="s">
        <v>3799</v>
      </c>
      <c r="D2111" s="11" t="s">
        <v>239</v>
      </c>
      <c r="E2111" s="19" t="s">
        <v>4082</v>
      </c>
      <c r="F2111" s="10">
        <v>42036</v>
      </c>
      <c r="G2111" s="10">
        <v>44593</v>
      </c>
      <c r="H2111" s="11">
        <v>8</v>
      </c>
      <c r="I2111" s="20" t="s">
        <v>238</v>
      </c>
      <c r="J2111" s="11" t="s">
        <v>240</v>
      </c>
      <c r="K2111" s="11" t="s">
        <v>4263</v>
      </c>
      <c r="L2111" s="11">
        <v>2</v>
      </c>
    </row>
    <row r="2112" spans="1:12">
      <c r="A2112" s="11" t="s">
        <v>3800</v>
      </c>
      <c r="D2112" s="11" t="s">
        <v>239</v>
      </c>
      <c r="E2112" s="19" t="s">
        <v>4083</v>
      </c>
      <c r="F2112" s="10">
        <v>42036</v>
      </c>
      <c r="G2112" s="10">
        <v>44593</v>
      </c>
      <c r="H2112" s="11">
        <v>8</v>
      </c>
      <c r="I2112" s="20" t="s">
        <v>238</v>
      </c>
      <c r="J2112" s="11" t="s">
        <v>240</v>
      </c>
      <c r="K2112" s="11" t="s">
        <v>4263</v>
      </c>
      <c r="L2112" s="11">
        <v>2</v>
      </c>
    </row>
    <row r="2113" spans="1:12">
      <c r="A2113" s="11" t="s">
        <v>3801</v>
      </c>
      <c r="D2113" s="11" t="s">
        <v>239</v>
      </c>
      <c r="E2113" s="19" t="s">
        <v>4084</v>
      </c>
      <c r="F2113" s="10">
        <v>42036</v>
      </c>
      <c r="G2113" s="10">
        <v>44593</v>
      </c>
      <c r="H2113" s="11">
        <v>8</v>
      </c>
      <c r="I2113" s="20" t="s">
        <v>238</v>
      </c>
      <c r="J2113" s="11" t="s">
        <v>240</v>
      </c>
      <c r="K2113" s="11" t="s">
        <v>4263</v>
      </c>
      <c r="L2113" s="11">
        <v>2</v>
      </c>
    </row>
    <row r="2114" spans="1:12">
      <c r="A2114" s="11" t="s">
        <v>3802</v>
      </c>
      <c r="D2114" s="11" t="s">
        <v>239</v>
      </c>
      <c r="E2114" s="19" t="s">
        <v>4085</v>
      </c>
      <c r="F2114" s="10">
        <v>42036</v>
      </c>
      <c r="G2114" s="10">
        <v>44593</v>
      </c>
      <c r="H2114" s="11">
        <v>8</v>
      </c>
      <c r="I2114" s="20" t="s">
        <v>238</v>
      </c>
      <c r="J2114" s="11" t="s">
        <v>240</v>
      </c>
      <c r="K2114" s="11" t="s">
        <v>4263</v>
      </c>
      <c r="L2114" s="11">
        <v>2</v>
      </c>
    </row>
    <row r="2115" spans="1:12">
      <c r="A2115" s="11" t="s">
        <v>3803</v>
      </c>
      <c r="D2115" s="11" t="s">
        <v>239</v>
      </c>
      <c r="E2115" s="19" t="s">
        <v>4086</v>
      </c>
      <c r="F2115" s="10">
        <v>42036</v>
      </c>
      <c r="G2115" s="10">
        <v>44593</v>
      </c>
      <c r="H2115" s="11">
        <v>8</v>
      </c>
      <c r="I2115" s="20" t="s">
        <v>238</v>
      </c>
      <c r="J2115" s="11" t="s">
        <v>240</v>
      </c>
      <c r="K2115" s="11" t="s">
        <v>4263</v>
      </c>
      <c r="L2115" s="11">
        <v>2</v>
      </c>
    </row>
    <row r="2116" spans="1:12">
      <c r="A2116" s="11" t="s">
        <v>3804</v>
      </c>
      <c r="D2116" s="11" t="s">
        <v>239</v>
      </c>
      <c r="E2116" s="19" t="s">
        <v>4087</v>
      </c>
      <c r="F2116" s="10">
        <v>42036</v>
      </c>
      <c r="G2116" s="10">
        <v>44593</v>
      </c>
      <c r="H2116" s="11">
        <v>8</v>
      </c>
      <c r="I2116" s="20" t="s">
        <v>238</v>
      </c>
      <c r="J2116" s="11" t="s">
        <v>240</v>
      </c>
      <c r="K2116" s="11" t="s">
        <v>4263</v>
      </c>
      <c r="L2116" s="11">
        <v>2</v>
      </c>
    </row>
    <row r="2117" spans="1:12">
      <c r="A2117" s="11" t="s">
        <v>3805</v>
      </c>
      <c r="D2117" s="11" t="s">
        <v>239</v>
      </c>
      <c r="E2117" s="19" t="s">
        <v>4088</v>
      </c>
      <c r="F2117" s="10">
        <v>42036</v>
      </c>
      <c r="G2117" s="10">
        <v>44593</v>
      </c>
      <c r="H2117" s="11">
        <v>8</v>
      </c>
      <c r="I2117" s="20" t="s">
        <v>238</v>
      </c>
      <c r="J2117" s="11" t="s">
        <v>240</v>
      </c>
      <c r="K2117" s="11" t="s">
        <v>4263</v>
      </c>
      <c r="L2117" s="11">
        <v>2</v>
      </c>
    </row>
    <row r="2118" spans="1:12">
      <c r="A2118" s="11" t="s">
        <v>3845</v>
      </c>
      <c r="D2118" s="11" t="s">
        <v>239</v>
      </c>
      <c r="E2118" s="19" t="s">
        <v>4089</v>
      </c>
      <c r="F2118" s="10">
        <v>42036</v>
      </c>
      <c r="G2118" s="10">
        <v>44593</v>
      </c>
      <c r="H2118" s="11">
        <v>8</v>
      </c>
      <c r="I2118" s="20" t="s">
        <v>238</v>
      </c>
      <c r="J2118" s="11" t="s">
        <v>240</v>
      </c>
      <c r="K2118" s="11" t="s">
        <v>4263</v>
      </c>
      <c r="L2118" s="11">
        <v>2</v>
      </c>
    </row>
    <row r="2119" spans="1:12">
      <c r="A2119" s="11" t="s">
        <v>3846</v>
      </c>
      <c r="D2119" s="11" t="s">
        <v>239</v>
      </c>
      <c r="E2119" s="19" t="s">
        <v>4090</v>
      </c>
      <c r="F2119" s="10">
        <v>42036</v>
      </c>
      <c r="G2119" s="10">
        <v>44593</v>
      </c>
      <c r="H2119" s="11">
        <v>8</v>
      </c>
      <c r="I2119" s="20" t="s">
        <v>238</v>
      </c>
      <c r="J2119" s="11" t="s">
        <v>240</v>
      </c>
      <c r="K2119" s="11" t="s">
        <v>4263</v>
      </c>
      <c r="L2119" s="11">
        <v>2</v>
      </c>
    </row>
    <row r="2120" spans="1:12">
      <c r="A2120" s="11" t="s">
        <v>3847</v>
      </c>
      <c r="D2120" s="11" t="s">
        <v>239</v>
      </c>
      <c r="E2120" s="19" t="s">
        <v>4091</v>
      </c>
      <c r="F2120" s="10">
        <v>42036</v>
      </c>
      <c r="G2120" s="10">
        <v>44593</v>
      </c>
      <c r="H2120" s="11">
        <v>8</v>
      </c>
      <c r="I2120" s="20" t="s">
        <v>238</v>
      </c>
      <c r="J2120" s="11" t="s">
        <v>240</v>
      </c>
      <c r="K2120" s="11" t="s">
        <v>4263</v>
      </c>
      <c r="L2120" s="11">
        <v>2</v>
      </c>
    </row>
    <row r="2121" spans="1:12">
      <c r="A2121" s="11" t="s">
        <v>3848</v>
      </c>
      <c r="D2121" s="11" t="s">
        <v>239</v>
      </c>
      <c r="E2121" s="19" t="s">
        <v>4092</v>
      </c>
      <c r="F2121" s="10">
        <v>42036</v>
      </c>
      <c r="G2121" s="10">
        <v>44593</v>
      </c>
      <c r="H2121" s="11">
        <v>8</v>
      </c>
      <c r="I2121" s="20" t="s">
        <v>238</v>
      </c>
      <c r="J2121" s="11" t="s">
        <v>240</v>
      </c>
      <c r="K2121" s="11" t="s">
        <v>4263</v>
      </c>
      <c r="L2121" s="11">
        <v>2</v>
      </c>
    </row>
    <row r="2122" spans="1:12">
      <c r="A2122" s="11" t="s">
        <v>3849</v>
      </c>
      <c r="D2122" s="11" t="s">
        <v>239</v>
      </c>
      <c r="E2122" s="19" t="s">
        <v>4093</v>
      </c>
      <c r="F2122" s="10">
        <v>42036</v>
      </c>
      <c r="G2122" s="10">
        <v>44593</v>
      </c>
      <c r="H2122" s="11">
        <v>8</v>
      </c>
      <c r="I2122" s="20" t="s">
        <v>238</v>
      </c>
      <c r="J2122" s="11" t="s">
        <v>240</v>
      </c>
      <c r="K2122" s="11" t="s">
        <v>4263</v>
      </c>
      <c r="L2122" s="11">
        <v>2</v>
      </c>
    </row>
    <row r="2123" spans="1:12">
      <c r="A2123" s="11" t="s">
        <v>3850</v>
      </c>
      <c r="D2123" s="11" t="s">
        <v>239</v>
      </c>
      <c r="E2123" s="19" t="s">
        <v>4094</v>
      </c>
      <c r="F2123" s="10">
        <v>42036</v>
      </c>
      <c r="G2123" s="10">
        <v>44593</v>
      </c>
      <c r="H2123" s="11">
        <v>8</v>
      </c>
      <c r="I2123" s="20" t="s">
        <v>238</v>
      </c>
      <c r="J2123" s="11" t="s">
        <v>240</v>
      </c>
      <c r="K2123" s="11" t="s">
        <v>4263</v>
      </c>
      <c r="L2123" s="11">
        <v>2</v>
      </c>
    </row>
    <row r="2124" spans="1:12">
      <c r="A2124" s="11" t="s">
        <v>3851</v>
      </c>
      <c r="D2124" s="11" t="s">
        <v>239</v>
      </c>
      <c r="E2124" s="19" t="s">
        <v>4095</v>
      </c>
      <c r="F2124" s="10">
        <v>42036</v>
      </c>
      <c r="G2124" s="10">
        <v>44593</v>
      </c>
      <c r="H2124" s="11">
        <v>8</v>
      </c>
      <c r="I2124" s="20" t="s">
        <v>238</v>
      </c>
      <c r="J2124" s="11" t="s">
        <v>240</v>
      </c>
      <c r="K2124" s="11" t="s">
        <v>4263</v>
      </c>
      <c r="L2124" s="11">
        <v>2</v>
      </c>
    </row>
    <row r="2125" spans="1:12">
      <c r="A2125" s="11" t="s">
        <v>3852</v>
      </c>
      <c r="D2125" s="11" t="s">
        <v>239</v>
      </c>
      <c r="E2125" s="19" t="s">
        <v>4096</v>
      </c>
      <c r="F2125" s="10">
        <v>42036</v>
      </c>
      <c r="G2125" s="10">
        <v>44593</v>
      </c>
      <c r="H2125" s="11">
        <v>8</v>
      </c>
      <c r="I2125" s="20" t="s">
        <v>238</v>
      </c>
      <c r="J2125" s="11" t="s">
        <v>240</v>
      </c>
      <c r="K2125" s="11" t="s">
        <v>4263</v>
      </c>
      <c r="L2125" s="11">
        <v>2</v>
      </c>
    </row>
    <row r="2126" spans="1:12">
      <c r="A2126" s="11" t="s">
        <v>3853</v>
      </c>
      <c r="D2126" s="11" t="s">
        <v>239</v>
      </c>
      <c r="E2126" s="19" t="s">
        <v>4097</v>
      </c>
      <c r="F2126" s="10">
        <v>42036</v>
      </c>
      <c r="G2126" s="10">
        <v>44593</v>
      </c>
      <c r="H2126" s="11">
        <v>8</v>
      </c>
      <c r="I2126" s="20" t="s">
        <v>238</v>
      </c>
      <c r="J2126" s="11" t="s">
        <v>240</v>
      </c>
      <c r="K2126" s="11" t="s">
        <v>4263</v>
      </c>
      <c r="L2126" s="11">
        <v>2</v>
      </c>
    </row>
    <row r="2127" spans="1:12">
      <c r="A2127" s="11" t="s">
        <v>3854</v>
      </c>
      <c r="D2127" s="11" t="s">
        <v>239</v>
      </c>
      <c r="E2127" s="19" t="s">
        <v>4098</v>
      </c>
      <c r="F2127" s="10">
        <v>42036</v>
      </c>
      <c r="G2127" s="10">
        <v>44593</v>
      </c>
      <c r="H2127" s="11">
        <v>8</v>
      </c>
      <c r="I2127" s="20" t="s">
        <v>238</v>
      </c>
      <c r="J2127" s="11" t="s">
        <v>240</v>
      </c>
      <c r="K2127" s="11" t="s">
        <v>4263</v>
      </c>
      <c r="L2127" s="11">
        <v>2</v>
      </c>
    </row>
    <row r="2128" spans="1:12">
      <c r="A2128" s="11" t="s">
        <v>3855</v>
      </c>
      <c r="D2128" s="11" t="s">
        <v>239</v>
      </c>
      <c r="E2128" s="19" t="s">
        <v>4099</v>
      </c>
      <c r="F2128" s="10">
        <v>42036</v>
      </c>
      <c r="G2128" s="10">
        <v>44593</v>
      </c>
      <c r="H2128" s="11">
        <v>8</v>
      </c>
      <c r="I2128" s="20" t="s">
        <v>238</v>
      </c>
      <c r="J2128" s="11" t="s">
        <v>240</v>
      </c>
      <c r="K2128" s="11" t="s">
        <v>4263</v>
      </c>
      <c r="L2128" s="11">
        <v>2</v>
      </c>
    </row>
    <row r="2129" spans="1:12">
      <c r="A2129" s="11" t="s">
        <v>3856</v>
      </c>
      <c r="D2129" s="11" t="s">
        <v>239</v>
      </c>
      <c r="E2129" s="19" t="s">
        <v>4100</v>
      </c>
      <c r="F2129" s="10">
        <v>42036</v>
      </c>
      <c r="G2129" s="10">
        <v>44593</v>
      </c>
      <c r="H2129" s="11">
        <v>8</v>
      </c>
      <c r="I2129" s="20" t="s">
        <v>238</v>
      </c>
      <c r="J2129" s="11" t="s">
        <v>240</v>
      </c>
      <c r="K2129" s="11" t="s">
        <v>4263</v>
      </c>
      <c r="L2129" s="11">
        <v>2</v>
      </c>
    </row>
    <row r="2130" spans="1:12">
      <c r="A2130" s="11" t="s">
        <v>3857</v>
      </c>
      <c r="D2130" s="11" t="s">
        <v>239</v>
      </c>
      <c r="E2130" s="19" t="s">
        <v>4101</v>
      </c>
      <c r="F2130" s="10">
        <v>42036</v>
      </c>
      <c r="G2130" s="10">
        <v>44593</v>
      </c>
      <c r="H2130" s="11">
        <v>8</v>
      </c>
      <c r="I2130" s="20" t="s">
        <v>238</v>
      </c>
      <c r="J2130" s="11" t="s">
        <v>240</v>
      </c>
      <c r="K2130" s="11" t="s">
        <v>4263</v>
      </c>
      <c r="L2130" s="11">
        <v>2</v>
      </c>
    </row>
    <row r="2131" spans="1:12">
      <c r="A2131" s="11" t="s">
        <v>3858</v>
      </c>
      <c r="D2131" s="11" t="s">
        <v>239</v>
      </c>
      <c r="E2131" s="19" t="s">
        <v>4102</v>
      </c>
      <c r="F2131" s="10">
        <v>42036</v>
      </c>
      <c r="G2131" s="10">
        <v>44593</v>
      </c>
      <c r="H2131" s="11">
        <v>8</v>
      </c>
      <c r="I2131" s="20" t="s">
        <v>238</v>
      </c>
      <c r="J2131" s="11" t="s">
        <v>240</v>
      </c>
      <c r="K2131" s="11" t="s">
        <v>4263</v>
      </c>
      <c r="L2131" s="11">
        <v>2</v>
      </c>
    </row>
    <row r="2132" spans="1:12">
      <c r="A2132" s="11" t="s">
        <v>3859</v>
      </c>
      <c r="D2132" s="11" t="s">
        <v>239</v>
      </c>
      <c r="E2132" s="19" t="s">
        <v>4103</v>
      </c>
      <c r="F2132" s="10">
        <v>42036</v>
      </c>
      <c r="G2132" s="10">
        <v>44593</v>
      </c>
      <c r="H2132" s="11">
        <v>8</v>
      </c>
      <c r="I2132" s="20" t="s">
        <v>238</v>
      </c>
      <c r="J2132" s="11" t="s">
        <v>240</v>
      </c>
      <c r="K2132" s="11" t="s">
        <v>4263</v>
      </c>
      <c r="L2132" s="11">
        <v>2</v>
      </c>
    </row>
    <row r="2133" spans="1:12">
      <c r="A2133" s="11" t="s">
        <v>3860</v>
      </c>
      <c r="D2133" s="11" t="s">
        <v>239</v>
      </c>
      <c r="E2133" s="19" t="s">
        <v>4104</v>
      </c>
      <c r="F2133" s="10">
        <v>42036</v>
      </c>
      <c r="G2133" s="10">
        <v>44593</v>
      </c>
      <c r="H2133" s="11">
        <v>8</v>
      </c>
      <c r="I2133" s="20" t="s">
        <v>238</v>
      </c>
      <c r="J2133" s="11" t="s">
        <v>240</v>
      </c>
      <c r="K2133" s="11" t="s">
        <v>4263</v>
      </c>
      <c r="L2133" s="11">
        <v>2</v>
      </c>
    </row>
    <row r="2134" spans="1:12">
      <c r="A2134" s="11" t="s">
        <v>3861</v>
      </c>
      <c r="D2134" s="11" t="s">
        <v>239</v>
      </c>
      <c r="E2134" s="19" t="s">
        <v>4105</v>
      </c>
      <c r="F2134" s="10">
        <v>42036</v>
      </c>
      <c r="G2134" s="10">
        <v>44593</v>
      </c>
      <c r="H2134" s="11">
        <v>8</v>
      </c>
      <c r="I2134" s="20" t="s">
        <v>238</v>
      </c>
      <c r="J2134" s="11" t="s">
        <v>240</v>
      </c>
      <c r="K2134" s="11" t="s">
        <v>4263</v>
      </c>
      <c r="L2134" s="11">
        <v>2</v>
      </c>
    </row>
    <row r="2135" spans="1:12">
      <c r="A2135" s="11" t="s">
        <v>3862</v>
      </c>
      <c r="D2135" s="11" t="s">
        <v>239</v>
      </c>
      <c r="E2135" s="19" t="s">
        <v>4106</v>
      </c>
      <c r="F2135" s="10">
        <v>42036</v>
      </c>
      <c r="G2135" s="10">
        <v>44593</v>
      </c>
      <c r="H2135" s="11">
        <v>8</v>
      </c>
      <c r="I2135" s="20" t="s">
        <v>238</v>
      </c>
      <c r="J2135" s="11" t="s">
        <v>240</v>
      </c>
      <c r="K2135" s="11" t="s">
        <v>4263</v>
      </c>
      <c r="L2135" s="11">
        <v>2</v>
      </c>
    </row>
    <row r="2136" spans="1:12">
      <c r="A2136" s="11" t="s">
        <v>3863</v>
      </c>
      <c r="D2136" s="11" t="s">
        <v>239</v>
      </c>
      <c r="E2136" s="19" t="s">
        <v>4107</v>
      </c>
      <c r="F2136" s="10">
        <v>42036</v>
      </c>
      <c r="G2136" s="10">
        <v>44593</v>
      </c>
      <c r="H2136" s="11">
        <v>8</v>
      </c>
      <c r="I2136" s="20" t="s">
        <v>238</v>
      </c>
      <c r="J2136" s="11" t="s">
        <v>240</v>
      </c>
      <c r="K2136" s="11" t="s">
        <v>4263</v>
      </c>
      <c r="L2136" s="11">
        <v>2</v>
      </c>
    </row>
    <row r="2137" spans="1:12">
      <c r="A2137" s="11" t="s">
        <v>3864</v>
      </c>
      <c r="D2137" s="11" t="s">
        <v>239</v>
      </c>
      <c r="E2137" s="19" t="s">
        <v>4108</v>
      </c>
      <c r="F2137" s="10">
        <v>42036</v>
      </c>
      <c r="G2137" s="10">
        <v>44593</v>
      </c>
      <c r="H2137" s="11">
        <v>8</v>
      </c>
      <c r="I2137" s="20" t="s">
        <v>238</v>
      </c>
      <c r="J2137" s="11" t="s">
        <v>240</v>
      </c>
      <c r="K2137" s="11" t="s">
        <v>4263</v>
      </c>
      <c r="L2137" s="11">
        <v>2</v>
      </c>
    </row>
    <row r="2138" spans="1:12">
      <c r="A2138" s="11" t="s">
        <v>3865</v>
      </c>
      <c r="D2138" s="11" t="s">
        <v>239</v>
      </c>
      <c r="E2138" s="19" t="s">
        <v>4109</v>
      </c>
      <c r="F2138" s="10">
        <v>42036</v>
      </c>
      <c r="G2138" s="10">
        <v>44593</v>
      </c>
      <c r="H2138" s="11">
        <v>8</v>
      </c>
      <c r="I2138" s="20" t="s">
        <v>238</v>
      </c>
      <c r="J2138" s="11" t="s">
        <v>240</v>
      </c>
      <c r="K2138" s="11" t="s">
        <v>4263</v>
      </c>
      <c r="L2138" s="11">
        <v>2</v>
      </c>
    </row>
    <row r="2139" spans="1:12">
      <c r="A2139" s="11" t="s">
        <v>3866</v>
      </c>
      <c r="D2139" s="11" t="s">
        <v>239</v>
      </c>
      <c r="E2139" s="19" t="s">
        <v>4110</v>
      </c>
      <c r="F2139" s="10">
        <v>42036</v>
      </c>
      <c r="G2139" s="10">
        <v>44593</v>
      </c>
      <c r="H2139" s="11">
        <v>8</v>
      </c>
      <c r="I2139" s="20" t="s">
        <v>238</v>
      </c>
      <c r="J2139" s="11" t="s">
        <v>240</v>
      </c>
      <c r="K2139" s="11" t="s">
        <v>4263</v>
      </c>
      <c r="L2139" s="11">
        <v>2</v>
      </c>
    </row>
    <row r="2140" spans="1:12">
      <c r="A2140" s="11" t="s">
        <v>3867</v>
      </c>
      <c r="D2140" s="11" t="s">
        <v>239</v>
      </c>
      <c r="E2140" s="19" t="s">
        <v>4111</v>
      </c>
      <c r="F2140" s="10">
        <v>42036</v>
      </c>
      <c r="G2140" s="10">
        <v>44593</v>
      </c>
      <c r="H2140" s="11">
        <v>8</v>
      </c>
      <c r="I2140" s="20" t="s">
        <v>238</v>
      </c>
      <c r="J2140" s="11" t="s">
        <v>240</v>
      </c>
      <c r="K2140" s="11" t="s">
        <v>4263</v>
      </c>
      <c r="L2140" s="11">
        <v>2</v>
      </c>
    </row>
    <row r="2141" spans="1:12">
      <c r="A2141" s="11" t="s">
        <v>3868</v>
      </c>
      <c r="D2141" s="11" t="s">
        <v>239</v>
      </c>
      <c r="E2141" s="19" t="s">
        <v>4112</v>
      </c>
      <c r="F2141" s="10">
        <v>42036</v>
      </c>
      <c r="G2141" s="10">
        <v>44593</v>
      </c>
      <c r="H2141" s="11">
        <v>8</v>
      </c>
      <c r="I2141" s="20" t="s">
        <v>238</v>
      </c>
      <c r="J2141" s="11" t="s">
        <v>240</v>
      </c>
      <c r="K2141" s="11" t="s">
        <v>4263</v>
      </c>
      <c r="L2141" s="11">
        <v>2</v>
      </c>
    </row>
    <row r="2142" spans="1:12">
      <c r="A2142" s="11" t="s">
        <v>3869</v>
      </c>
      <c r="D2142" s="11" t="s">
        <v>239</v>
      </c>
      <c r="E2142" s="19" t="s">
        <v>4113</v>
      </c>
      <c r="F2142" s="10">
        <v>42036</v>
      </c>
      <c r="G2142" s="10">
        <v>44593</v>
      </c>
      <c r="H2142" s="11">
        <v>8</v>
      </c>
      <c r="I2142" s="20" t="s">
        <v>238</v>
      </c>
      <c r="J2142" s="11" t="s">
        <v>240</v>
      </c>
      <c r="K2142" s="11" t="s">
        <v>4263</v>
      </c>
      <c r="L2142" s="11">
        <v>2</v>
      </c>
    </row>
    <row r="2143" spans="1:12">
      <c r="A2143" s="11" t="s">
        <v>3870</v>
      </c>
      <c r="D2143" s="11" t="s">
        <v>239</v>
      </c>
      <c r="E2143" s="19" t="s">
        <v>4114</v>
      </c>
      <c r="F2143" s="10">
        <v>42036</v>
      </c>
      <c r="G2143" s="10">
        <v>44593</v>
      </c>
      <c r="H2143" s="11">
        <v>8</v>
      </c>
      <c r="I2143" s="20" t="s">
        <v>238</v>
      </c>
      <c r="J2143" s="11" t="s">
        <v>240</v>
      </c>
      <c r="K2143" s="11" t="s">
        <v>4263</v>
      </c>
      <c r="L2143" s="11">
        <v>2</v>
      </c>
    </row>
    <row r="2144" spans="1:12">
      <c r="A2144" s="11" t="s">
        <v>3871</v>
      </c>
      <c r="D2144" s="11" t="s">
        <v>239</v>
      </c>
      <c r="E2144" s="19" t="s">
        <v>4115</v>
      </c>
      <c r="F2144" s="10">
        <v>42036</v>
      </c>
      <c r="G2144" s="10">
        <v>44593</v>
      </c>
      <c r="H2144" s="11">
        <v>8</v>
      </c>
      <c r="I2144" s="20" t="s">
        <v>238</v>
      </c>
      <c r="J2144" s="11" t="s">
        <v>240</v>
      </c>
      <c r="K2144" s="11" t="s">
        <v>4263</v>
      </c>
      <c r="L2144" s="11">
        <v>2</v>
      </c>
    </row>
    <row r="2145" spans="1:12">
      <c r="A2145" s="11" t="s">
        <v>3872</v>
      </c>
      <c r="D2145" s="11" t="s">
        <v>239</v>
      </c>
      <c r="E2145" s="19" t="s">
        <v>4116</v>
      </c>
      <c r="F2145" s="10">
        <v>42036</v>
      </c>
      <c r="G2145" s="10">
        <v>44593</v>
      </c>
      <c r="H2145" s="11">
        <v>8</v>
      </c>
      <c r="I2145" s="20" t="s">
        <v>238</v>
      </c>
      <c r="J2145" s="11" t="s">
        <v>240</v>
      </c>
      <c r="K2145" s="11" t="s">
        <v>4263</v>
      </c>
      <c r="L2145" s="11">
        <v>2</v>
      </c>
    </row>
    <row r="2146" spans="1:12">
      <c r="A2146" s="11" t="s">
        <v>3873</v>
      </c>
      <c r="D2146" s="11" t="s">
        <v>239</v>
      </c>
      <c r="E2146" s="19" t="s">
        <v>4117</v>
      </c>
      <c r="F2146" s="10">
        <v>42036</v>
      </c>
      <c r="G2146" s="10">
        <v>44593</v>
      </c>
      <c r="H2146" s="11">
        <v>8</v>
      </c>
      <c r="I2146" s="20" t="s">
        <v>238</v>
      </c>
      <c r="J2146" s="11" t="s">
        <v>240</v>
      </c>
      <c r="K2146" s="11" t="s">
        <v>4263</v>
      </c>
      <c r="L2146" s="11">
        <v>2</v>
      </c>
    </row>
    <row r="2147" spans="1:12">
      <c r="A2147" s="11" t="s">
        <v>3874</v>
      </c>
      <c r="D2147" s="11" t="s">
        <v>239</v>
      </c>
      <c r="E2147" s="19" t="s">
        <v>4118</v>
      </c>
      <c r="F2147" s="10">
        <v>42036</v>
      </c>
      <c r="G2147" s="10">
        <v>44593</v>
      </c>
      <c r="H2147" s="11">
        <v>8</v>
      </c>
      <c r="I2147" s="20" t="s">
        <v>238</v>
      </c>
      <c r="J2147" s="11" t="s">
        <v>240</v>
      </c>
      <c r="K2147" s="11" t="s">
        <v>4263</v>
      </c>
      <c r="L2147" s="11">
        <v>2</v>
      </c>
    </row>
    <row r="2148" spans="1:12">
      <c r="A2148" s="11" t="s">
        <v>3875</v>
      </c>
      <c r="D2148" s="11" t="s">
        <v>239</v>
      </c>
      <c r="E2148" s="19" t="s">
        <v>4119</v>
      </c>
      <c r="F2148" s="10">
        <v>42036</v>
      </c>
      <c r="G2148" s="10">
        <v>44593</v>
      </c>
      <c r="H2148" s="11">
        <v>8</v>
      </c>
      <c r="I2148" s="20" t="s">
        <v>238</v>
      </c>
      <c r="J2148" s="11" t="s">
        <v>240</v>
      </c>
      <c r="K2148" s="11" t="s">
        <v>4263</v>
      </c>
      <c r="L2148" s="11">
        <v>2</v>
      </c>
    </row>
    <row r="2149" spans="1:12">
      <c r="A2149" s="11" t="s">
        <v>3876</v>
      </c>
      <c r="D2149" s="11" t="s">
        <v>239</v>
      </c>
      <c r="E2149" s="19" t="s">
        <v>4120</v>
      </c>
      <c r="F2149" s="10">
        <v>42036</v>
      </c>
      <c r="G2149" s="10">
        <v>44593</v>
      </c>
      <c r="H2149" s="11">
        <v>8</v>
      </c>
      <c r="I2149" s="20" t="s">
        <v>238</v>
      </c>
      <c r="J2149" s="11" t="s">
        <v>240</v>
      </c>
      <c r="K2149" s="11" t="s">
        <v>4263</v>
      </c>
      <c r="L2149" s="11">
        <v>2</v>
      </c>
    </row>
    <row r="2150" spans="1:12">
      <c r="A2150" s="11" t="s">
        <v>3877</v>
      </c>
      <c r="D2150" s="11" t="s">
        <v>239</v>
      </c>
      <c r="E2150" s="19" t="s">
        <v>4121</v>
      </c>
      <c r="F2150" s="10">
        <v>42036</v>
      </c>
      <c r="G2150" s="10">
        <v>44593</v>
      </c>
      <c r="H2150" s="11">
        <v>8</v>
      </c>
      <c r="I2150" s="20" t="s">
        <v>238</v>
      </c>
      <c r="J2150" s="11" t="s">
        <v>240</v>
      </c>
      <c r="K2150" s="11" t="s">
        <v>4263</v>
      </c>
      <c r="L2150" s="11">
        <v>2</v>
      </c>
    </row>
    <row r="2151" spans="1:12">
      <c r="A2151" s="11" t="s">
        <v>3878</v>
      </c>
      <c r="D2151" s="11" t="s">
        <v>239</v>
      </c>
      <c r="E2151" s="19" t="s">
        <v>4122</v>
      </c>
      <c r="F2151" s="10">
        <v>42036</v>
      </c>
      <c r="G2151" s="10">
        <v>44593</v>
      </c>
      <c r="H2151" s="11">
        <v>8</v>
      </c>
      <c r="I2151" s="20" t="s">
        <v>238</v>
      </c>
      <c r="J2151" s="11" t="s">
        <v>240</v>
      </c>
      <c r="K2151" s="11" t="s">
        <v>4263</v>
      </c>
      <c r="L2151" s="11">
        <v>2</v>
      </c>
    </row>
    <row r="2152" spans="1:12">
      <c r="A2152" s="11" t="s">
        <v>3879</v>
      </c>
      <c r="D2152" s="11" t="s">
        <v>239</v>
      </c>
      <c r="E2152" s="19" t="s">
        <v>4123</v>
      </c>
      <c r="F2152" s="10">
        <v>42036</v>
      </c>
      <c r="G2152" s="10">
        <v>44593</v>
      </c>
      <c r="H2152" s="11">
        <v>8</v>
      </c>
      <c r="I2152" s="20" t="s">
        <v>238</v>
      </c>
      <c r="J2152" s="11" t="s">
        <v>240</v>
      </c>
      <c r="K2152" s="11" t="s">
        <v>4263</v>
      </c>
      <c r="L2152" s="11">
        <v>2</v>
      </c>
    </row>
    <row r="2153" spans="1:12">
      <c r="A2153" s="11" t="s">
        <v>3880</v>
      </c>
      <c r="D2153" s="11" t="s">
        <v>239</v>
      </c>
      <c r="E2153" s="19" t="s">
        <v>4124</v>
      </c>
      <c r="F2153" s="10">
        <v>42036</v>
      </c>
      <c r="G2153" s="10">
        <v>44593</v>
      </c>
      <c r="H2153" s="11">
        <v>8</v>
      </c>
      <c r="I2153" s="20" t="s">
        <v>238</v>
      </c>
      <c r="J2153" s="11" t="s">
        <v>240</v>
      </c>
      <c r="K2153" s="11" t="s">
        <v>4263</v>
      </c>
      <c r="L2153" s="11">
        <v>2</v>
      </c>
    </row>
    <row r="2154" spans="1:12">
      <c r="A2154" s="11" t="s">
        <v>3881</v>
      </c>
      <c r="D2154" s="11" t="s">
        <v>239</v>
      </c>
      <c r="E2154" s="19" t="s">
        <v>4125</v>
      </c>
      <c r="F2154" s="10">
        <v>42036</v>
      </c>
      <c r="G2154" s="10">
        <v>44593</v>
      </c>
      <c r="H2154" s="11">
        <v>8</v>
      </c>
      <c r="I2154" s="20" t="s">
        <v>238</v>
      </c>
      <c r="J2154" s="11" t="s">
        <v>240</v>
      </c>
      <c r="K2154" s="11" t="s">
        <v>4263</v>
      </c>
      <c r="L2154" s="11">
        <v>2</v>
      </c>
    </row>
    <row r="2155" spans="1:12">
      <c r="A2155" s="11" t="s">
        <v>3882</v>
      </c>
      <c r="D2155" s="11" t="s">
        <v>239</v>
      </c>
      <c r="E2155" s="19" t="s">
        <v>4126</v>
      </c>
      <c r="F2155" s="10">
        <v>42036</v>
      </c>
      <c r="G2155" s="10">
        <v>44593</v>
      </c>
      <c r="H2155" s="11">
        <v>8</v>
      </c>
      <c r="I2155" s="20" t="s">
        <v>238</v>
      </c>
      <c r="J2155" s="11" t="s">
        <v>240</v>
      </c>
      <c r="K2155" s="11" t="s">
        <v>4263</v>
      </c>
      <c r="L2155" s="11">
        <v>2</v>
      </c>
    </row>
    <row r="2156" spans="1:12">
      <c r="A2156" s="11" t="s">
        <v>3883</v>
      </c>
      <c r="D2156" s="11" t="s">
        <v>239</v>
      </c>
      <c r="E2156" s="19" t="s">
        <v>4127</v>
      </c>
      <c r="F2156" s="10">
        <v>42036</v>
      </c>
      <c r="G2156" s="10">
        <v>44593</v>
      </c>
      <c r="H2156" s="11">
        <v>8</v>
      </c>
      <c r="I2156" s="20" t="s">
        <v>238</v>
      </c>
      <c r="J2156" s="11" t="s">
        <v>240</v>
      </c>
      <c r="K2156" s="11" t="s">
        <v>4263</v>
      </c>
      <c r="L2156" s="11">
        <v>2</v>
      </c>
    </row>
    <row r="2157" spans="1:12">
      <c r="A2157" s="11" t="s">
        <v>3884</v>
      </c>
      <c r="D2157" s="11" t="s">
        <v>239</v>
      </c>
      <c r="E2157" s="19" t="s">
        <v>4128</v>
      </c>
      <c r="F2157" s="10">
        <v>42036</v>
      </c>
      <c r="G2157" s="10">
        <v>44593</v>
      </c>
      <c r="H2157" s="11">
        <v>8</v>
      </c>
      <c r="I2157" s="20" t="s">
        <v>238</v>
      </c>
      <c r="J2157" s="11" t="s">
        <v>240</v>
      </c>
      <c r="K2157" s="11" t="s">
        <v>4263</v>
      </c>
      <c r="L2157" s="11">
        <v>2</v>
      </c>
    </row>
    <row r="2158" spans="1:12">
      <c r="A2158" s="11" t="s">
        <v>3885</v>
      </c>
      <c r="D2158" s="11" t="s">
        <v>239</v>
      </c>
      <c r="E2158" s="19" t="s">
        <v>4129</v>
      </c>
      <c r="F2158" s="10">
        <v>42036</v>
      </c>
      <c r="G2158" s="10">
        <v>44593</v>
      </c>
      <c r="H2158" s="11">
        <v>8</v>
      </c>
      <c r="I2158" s="20" t="s">
        <v>238</v>
      </c>
      <c r="J2158" s="11" t="s">
        <v>240</v>
      </c>
      <c r="K2158" s="11" t="s">
        <v>4263</v>
      </c>
      <c r="L2158" s="11">
        <v>2</v>
      </c>
    </row>
    <row r="2159" spans="1:12">
      <c r="A2159" s="11" t="s">
        <v>3886</v>
      </c>
      <c r="D2159" s="11" t="s">
        <v>239</v>
      </c>
      <c r="E2159" s="19" t="s">
        <v>4130</v>
      </c>
      <c r="F2159" s="10">
        <v>42036</v>
      </c>
      <c r="G2159" s="10">
        <v>44593</v>
      </c>
      <c r="H2159" s="11">
        <v>8</v>
      </c>
      <c r="I2159" s="20" t="s">
        <v>238</v>
      </c>
      <c r="J2159" s="11" t="s">
        <v>240</v>
      </c>
      <c r="K2159" s="11" t="s">
        <v>4263</v>
      </c>
      <c r="L2159" s="11">
        <v>2</v>
      </c>
    </row>
    <row r="2160" spans="1:12">
      <c r="A2160" s="11" t="s">
        <v>3887</v>
      </c>
      <c r="D2160" s="11" t="s">
        <v>239</v>
      </c>
      <c r="E2160" s="19" t="s">
        <v>4131</v>
      </c>
      <c r="F2160" s="10">
        <v>42036</v>
      </c>
      <c r="G2160" s="10">
        <v>44593</v>
      </c>
      <c r="H2160" s="11">
        <v>8</v>
      </c>
      <c r="I2160" s="20" t="s">
        <v>238</v>
      </c>
      <c r="J2160" s="11" t="s">
        <v>240</v>
      </c>
      <c r="K2160" s="11" t="s">
        <v>4263</v>
      </c>
      <c r="L2160" s="11">
        <v>2</v>
      </c>
    </row>
    <row r="2161" spans="1:12">
      <c r="A2161" s="11" t="s">
        <v>3888</v>
      </c>
      <c r="D2161" s="11" t="s">
        <v>239</v>
      </c>
      <c r="E2161" s="19" t="s">
        <v>4132</v>
      </c>
      <c r="F2161" s="10">
        <v>42036</v>
      </c>
      <c r="G2161" s="10">
        <v>44593</v>
      </c>
      <c r="H2161" s="11">
        <v>8</v>
      </c>
      <c r="I2161" s="20" t="s">
        <v>238</v>
      </c>
      <c r="J2161" s="11" t="s">
        <v>240</v>
      </c>
      <c r="K2161" s="11" t="s">
        <v>4263</v>
      </c>
      <c r="L2161" s="11">
        <v>2</v>
      </c>
    </row>
    <row r="2162" spans="1:12">
      <c r="A2162" s="11" t="s">
        <v>3889</v>
      </c>
      <c r="D2162" s="11" t="s">
        <v>239</v>
      </c>
      <c r="E2162" s="19" t="s">
        <v>4133</v>
      </c>
      <c r="F2162" s="10">
        <v>42036</v>
      </c>
      <c r="G2162" s="10">
        <v>44593</v>
      </c>
      <c r="H2162" s="11">
        <v>8</v>
      </c>
      <c r="I2162" s="20" t="s">
        <v>238</v>
      </c>
      <c r="J2162" s="11" t="s">
        <v>240</v>
      </c>
      <c r="K2162" s="11" t="s">
        <v>4263</v>
      </c>
      <c r="L2162" s="11">
        <v>2</v>
      </c>
    </row>
    <row r="2163" spans="1:12">
      <c r="A2163" s="11" t="s">
        <v>3890</v>
      </c>
      <c r="D2163" s="11" t="s">
        <v>239</v>
      </c>
      <c r="E2163" s="19" t="s">
        <v>4134</v>
      </c>
      <c r="F2163" s="10">
        <v>42036</v>
      </c>
      <c r="G2163" s="10">
        <v>44593</v>
      </c>
      <c r="H2163" s="11">
        <v>8</v>
      </c>
      <c r="I2163" s="20" t="s">
        <v>238</v>
      </c>
      <c r="J2163" s="11" t="s">
        <v>240</v>
      </c>
      <c r="K2163" s="11" t="s">
        <v>4263</v>
      </c>
      <c r="L2163" s="11">
        <v>2</v>
      </c>
    </row>
    <row r="2164" spans="1:12">
      <c r="A2164" s="11" t="s">
        <v>3891</v>
      </c>
      <c r="D2164" s="11" t="s">
        <v>239</v>
      </c>
      <c r="E2164" s="19" t="s">
        <v>4135</v>
      </c>
      <c r="F2164" s="10">
        <v>42036</v>
      </c>
      <c r="G2164" s="10">
        <v>44593</v>
      </c>
      <c r="H2164" s="11">
        <v>8</v>
      </c>
      <c r="I2164" s="20" t="s">
        <v>238</v>
      </c>
      <c r="J2164" s="11" t="s">
        <v>240</v>
      </c>
      <c r="K2164" s="11" t="s">
        <v>4263</v>
      </c>
      <c r="L2164" s="11">
        <v>2</v>
      </c>
    </row>
    <row r="2165" spans="1:12">
      <c r="A2165" s="11" t="s">
        <v>3892</v>
      </c>
      <c r="D2165" s="11" t="s">
        <v>239</v>
      </c>
      <c r="E2165" s="19" t="s">
        <v>4136</v>
      </c>
      <c r="F2165" s="10">
        <v>42036</v>
      </c>
      <c r="G2165" s="10">
        <v>44593</v>
      </c>
      <c r="H2165" s="11">
        <v>8</v>
      </c>
      <c r="I2165" s="20" t="s">
        <v>238</v>
      </c>
      <c r="J2165" s="11" t="s">
        <v>240</v>
      </c>
      <c r="K2165" s="11" t="s">
        <v>4263</v>
      </c>
      <c r="L2165" s="11">
        <v>2</v>
      </c>
    </row>
    <row r="2166" spans="1:12">
      <c r="A2166" s="11" t="s">
        <v>3893</v>
      </c>
      <c r="D2166" s="11" t="s">
        <v>239</v>
      </c>
      <c r="E2166" s="19" t="s">
        <v>4137</v>
      </c>
      <c r="F2166" s="10">
        <v>42036</v>
      </c>
      <c r="G2166" s="10">
        <v>44593</v>
      </c>
      <c r="H2166" s="11">
        <v>8</v>
      </c>
      <c r="I2166" s="20" t="s">
        <v>238</v>
      </c>
      <c r="J2166" s="11" t="s">
        <v>240</v>
      </c>
      <c r="K2166" s="11" t="s">
        <v>4263</v>
      </c>
      <c r="L2166" s="11">
        <v>2</v>
      </c>
    </row>
    <row r="2167" spans="1:12">
      <c r="A2167" s="11" t="s">
        <v>3894</v>
      </c>
      <c r="D2167" s="11" t="s">
        <v>239</v>
      </c>
      <c r="E2167" s="19" t="s">
        <v>4138</v>
      </c>
      <c r="F2167" s="10">
        <v>42036</v>
      </c>
      <c r="G2167" s="10">
        <v>44593</v>
      </c>
      <c r="H2167" s="11">
        <v>8</v>
      </c>
      <c r="I2167" s="20" t="s">
        <v>238</v>
      </c>
      <c r="J2167" s="11" t="s">
        <v>240</v>
      </c>
      <c r="K2167" s="11" t="s">
        <v>4263</v>
      </c>
      <c r="L2167" s="11">
        <v>2</v>
      </c>
    </row>
    <row r="2168" spans="1:12">
      <c r="A2168" s="11" t="s">
        <v>3895</v>
      </c>
      <c r="D2168" s="11" t="s">
        <v>239</v>
      </c>
      <c r="E2168" s="19" t="s">
        <v>4139</v>
      </c>
      <c r="F2168" s="10">
        <v>42036</v>
      </c>
      <c r="G2168" s="10">
        <v>44593</v>
      </c>
      <c r="H2168" s="11">
        <v>8</v>
      </c>
      <c r="I2168" s="20" t="s">
        <v>238</v>
      </c>
      <c r="J2168" s="11" t="s">
        <v>240</v>
      </c>
      <c r="K2168" s="11" t="s">
        <v>4263</v>
      </c>
      <c r="L2168" s="11">
        <v>2</v>
      </c>
    </row>
    <row r="2169" spans="1:12">
      <c r="A2169" s="11" t="s">
        <v>3896</v>
      </c>
      <c r="D2169" s="11" t="s">
        <v>239</v>
      </c>
      <c r="E2169" s="19" t="s">
        <v>4140</v>
      </c>
      <c r="F2169" s="10">
        <v>42036</v>
      </c>
      <c r="G2169" s="10">
        <v>44593</v>
      </c>
      <c r="H2169" s="11">
        <v>8</v>
      </c>
      <c r="I2169" s="20" t="s">
        <v>238</v>
      </c>
      <c r="J2169" s="11" t="s">
        <v>240</v>
      </c>
      <c r="K2169" s="11" t="s">
        <v>4263</v>
      </c>
      <c r="L2169" s="11">
        <v>2</v>
      </c>
    </row>
    <row r="2170" spans="1:12">
      <c r="A2170" s="11" t="s">
        <v>3897</v>
      </c>
      <c r="D2170" s="11" t="s">
        <v>239</v>
      </c>
      <c r="E2170" s="19" t="s">
        <v>4141</v>
      </c>
      <c r="F2170" s="10">
        <v>42036</v>
      </c>
      <c r="G2170" s="10">
        <v>44593</v>
      </c>
      <c r="H2170" s="11">
        <v>8</v>
      </c>
      <c r="I2170" s="20" t="s">
        <v>238</v>
      </c>
      <c r="J2170" s="11" t="s">
        <v>240</v>
      </c>
      <c r="K2170" s="11" t="s">
        <v>4263</v>
      </c>
      <c r="L2170" s="11">
        <v>2</v>
      </c>
    </row>
    <row r="2171" spans="1:12">
      <c r="A2171" s="11" t="s">
        <v>3898</v>
      </c>
      <c r="D2171" s="11" t="s">
        <v>239</v>
      </c>
      <c r="E2171" s="19" t="s">
        <v>4142</v>
      </c>
      <c r="F2171" s="10">
        <v>42036</v>
      </c>
      <c r="G2171" s="10">
        <v>44593</v>
      </c>
      <c r="H2171" s="11">
        <v>8</v>
      </c>
      <c r="I2171" s="20" t="s">
        <v>238</v>
      </c>
      <c r="J2171" s="11" t="s">
        <v>240</v>
      </c>
      <c r="K2171" s="11" t="s">
        <v>4263</v>
      </c>
      <c r="L2171" s="11">
        <v>2</v>
      </c>
    </row>
    <row r="2172" spans="1:12">
      <c r="A2172" s="11" t="s">
        <v>3899</v>
      </c>
      <c r="D2172" s="11" t="s">
        <v>239</v>
      </c>
      <c r="E2172" s="19" t="s">
        <v>4143</v>
      </c>
      <c r="F2172" s="10">
        <v>42036</v>
      </c>
      <c r="G2172" s="10">
        <v>44593</v>
      </c>
      <c r="H2172" s="11">
        <v>8</v>
      </c>
      <c r="I2172" s="20" t="s">
        <v>238</v>
      </c>
      <c r="J2172" s="11" t="s">
        <v>240</v>
      </c>
      <c r="K2172" s="11" t="s">
        <v>4263</v>
      </c>
      <c r="L2172" s="11">
        <v>2</v>
      </c>
    </row>
    <row r="2173" spans="1:12">
      <c r="A2173" s="11" t="s">
        <v>3900</v>
      </c>
      <c r="D2173" s="11" t="s">
        <v>239</v>
      </c>
      <c r="E2173" s="19" t="s">
        <v>4144</v>
      </c>
      <c r="F2173" s="10">
        <v>42036</v>
      </c>
      <c r="G2173" s="10">
        <v>44593</v>
      </c>
      <c r="H2173" s="11">
        <v>8</v>
      </c>
      <c r="I2173" s="20" t="s">
        <v>238</v>
      </c>
      <c r="J2173" s="11" t="s">
        <v>240</v>
      </c>
      <c r="K2173" s="11" t="s">
        <v>4263</v>
      </c>
      <c r="L2173" s="11">
        <v>2</v>
      </c>
    </row>
    <row r="2174" spans="1:12">
      <c r="A2174" s="11" t="s">
        <v>3901</v>
      </c>
      <c r="D2174" s="11" t="s">
        <v>239</v>
      </c>
      <c r="E2174" s="19" t="s">
        <v>4145</v>
      </c>
      <c r="F2174" s="10">
        <v>42036</v>
      </c>
      <c r="G2174" s="10">
        <v>44593</v>
      </c>
      <c r="H2174" s="11">
        <v>8</v>
      </c>
      <c r="I2174" s="20" t="s">
        <v>238</v>
      </c>
      <c r="J2174" s="11" t="s">
        <v>240</v>
      </c>
      <c r="K2174" s="11" t="s">
        <v>4263</v>
      </c>
      <c r="L2174" s="11">
        <v>2</v>
      </c>
    </row>
    <row r="2175" spans="1:12">
      <c r="A2175" s="11" t="s">
        <v>3902</v>
      </c>
      <c r="D2175" s="11" t="s">
        <v>239</v>
      </c>
      <c r="E2175" s="19" t="s">
        <v>4146</v>
      </c>
      <c r="F2175" s="10">
        <v>42036</v>
      </c>
      <c r="G2175" s="10">
        <v>44593</v>
      </c>
      <c r="H2175" s="11">
        <v>8</v>
      </c>
      <c r="I2175" s="20" t="s">
        <v>238</v>
      </c>
      <c r="J2175" s="11" t="s">
        <v>240</v>
      </c>
      <c r="K2175" s="11" t="s">
        <v>4263</v>
      </c>
      <c r="L2175" s="11">
        <v>2</v>
      </c>
    </row>
    <row r="2176" spans="1:12">
      <c r="A2176" s="11" t="s">
        <v>3903</v>
      </c>
      <c r="D2176" s="11" t="s">
        <v>239</v>
      </c>
      <c r="E2176" s="19" t="s">
        <v>4147</v>
      </c>
      <c r="F2176" s="10">
        <v>42036</v>
      </c>
      <c r="G2176" s="10">
        <v>44593</v>
      </c>
      <c r="H2176" s="11">
        <v>8</v>
      </c>
      <c r="I2176" s="20" t="s">
        <v>238</v>
      </c>
      <c r="J2176" s="11" t="s">
        <v>240</v>
      </c>
      <c r="K2176" s="11" t="s">
        <v>4263</v>
      </c>
      <c r="L2176" s="11">
        <v>2</v>
      </c>
    </row>
    <row r="2177" spans="1:12">
      <c r="A2177" s="11" t="s">
        <v>3904</v>
      </c>
      <c r="D2177" s="11" t="s">
        <v>239</v>
      </c>
      <c r="E2177" s="19" t="s">
        <v>4148</v>
      </c>
      <c r="F2177" s="10">
        <v>42036</v>
      </c>
      <c r="G2177" s="10">
        <v>44593</v>
      </c>
      <c r="H2177" s="11">
        <v>8</v>
      </c>
      <c r="I2177" s="20" t="s">
        <v>238</v>
      </c>
      <c r="J2177" s="11" t="s">
        <v>240</v>
      </c>
      <c r="K2177" s="11" t="s">
        <v>4263</v>
      </c>
      <c r="L2177" s="11">
        <v>2</v>
      </c>
    </row>
    <row r="2178" spans="1:12">
      <c r="A2178" s="11" t="s">
        <v>3905</v>
      </c>
      <c r="D2178" s="11" t="s">
        <v>239</v>
      </c>
      <c r="E2178" s="19" t="s">
        <v>4149</v>
      </c>
      <c r="F2178" s="10">
        <v>42036</v>
      </c>
      <c r="G2178" s="10">
        <v>44593</v>
      </c>
      <c r="H2178" s="11">
        <v>8</v>
      </c>
      <c r="I2178" s="20" t="s">
        <v>238</v>
      </c>
      <c r="J2178" s="11" t="s">
        <v>240</v>
      </c>
      <c r="K2178" s="11" t="s">
        <v>4263</v>
      </c>
      <c r="L2178" s="11">
        <v>2</v>
      </c>
    </row>
    <row r="2179" spans="1:12">
      <c r="A2179" s="11" t="s">
        <v>3906</v>
      </c>
      <c r="D2179" s="11" t="s">
        <v>239</v>
      </c>
      <c r="E2179" s="19" t="s">
        <v>4150</v>
      </c>
      <c r="F2179" s="10">
        <v>42036</v>
      </c>
      <c r="G2179" s="10">
        <v>44593</v>
      </c>
      <c r="H2179" s="11">
        <v>8</v>
      </c>
      <c r="I2179" s="20" t="s">
        <v>238</v>
      </c>
      <c r="J2179" s="11" t="s">
        <v>240</v>
      </c>
      <c r="K2179" s="11" t="s">
        <v>4263</v>
      </c>
      <c r="L2179" s="11">
        <v>2</v>
      </c>
    </row>
    <row r="2180" spans="1:12">
      <c r="A2180" s="11" t="s">
        <v>3907</v>
      </c>
      <c r="D2180" s="11" t="s">
        <v>239</v>
      </c>
      <c r="E2180" s="19" t="s">
        <v>4151</v>
      </c>
      <c r="F2180" s="10">
        <v>42036</v>
      </c>
      <c r="G2180" s="10">
        <v>44593</v>
      </c>
      <c r="H2180" s="11">
        <v>8</v>
      </c>
      <c r="I2180" s="20" t="s">
        <v>238</v>
      </c>
      <c r="J2180" s="11" t="s">
        <v>240</v>
      </c>
      <c r="K2180" s="11" t="s">
        <v>4263</v>
      </c>
      <c r="L2180" s="11">
        <v>2</v>
      </c>
    </row>
    <row r="2181" spans="1:12">
      <c r="A2181" s="11" t="s">
        <v>3908</v>
      </c>
      <c r="D2181" s="11" t="s">
        <v>239</v>
      </c>
      <c r="E2181" s="19" t="s">
        <v>4152</v>
      </c>
      <c r="F2181" s="10">
        <v>42036</v>
      </c>
      <c r="G2181" s="10">
        <v>44593</v>
      </c>
      <c r="H2181" s="11">
        <v>8</v>
      </c>
      <c r="I2181" s="20" t="s">
        <v>238</v>
      </c>
      <c r="J2181" s="11" t="s">
        <v>240</v>
      </c>
      <c r="K2181" s="11" t="s">
        <v>4263</v>
      </c>
      <c r="L2181" s="11">
        <v>2</v>
      </c>
    </row>
    <row r="2182" spans="1:12">
      <c r="A2182" s="11" t="s">
        <v>3909</v>
      </c>
      <c r="D2182" s="11" t="s">
        <v>239</v>
      </c>
      <c r="E2182" s="19" t="s">
        <v>4153</v>
      </c>
      <c r="F2182" s="10">
        <v>42036</v>
      </c>
      <c r="G2182" s="10">
        <v>44593</v>
      </c>
      <c r="H2182" s="11">
        <v>8</v>
      </c>
      <c r="I2182" s="20" t="s">
        <v>238</v>
      </c>
      <c r="J2182" s="11" t="s">
        <v>240</v>
      </c>
      <c r="K2182" s="11" t="s">
        <v>4263</v>
      </c>
      <c r="L2182" s="11">
        <v>2</v>
      </c>
    </row>
    <row r="2183" spans="1:12">
      <c r="A2183" s="11" t="s">
        <v>3910</v>
      </c>
      <c r="D2183" s="11" t="s">
        <v>239</v>
      </c>
      <c r="E2183" s="19" t="s">
        <v>4154</v>
      </c>
      <c r="F2183" s="10">
        <v>42036</v>
      </c>
      <c r="G2183" s="10">
        <v>44593</v>
      </c>
      <c r="H2183" s="11">
        <v>8</v>
      </c>
      <c r="I2183" s="20" t="s">
        <v>238</v>
      </c>
      <c r="J2183" s="11" t="s">
        <v>240</v>
      </c>
      <c r="K2183" s="11" t="s">
        <v>4263</v>
      </c>
      <c r="L2183" s="11">
        <v>2</v>
      </c>
    </row>
    <row r="2184" spans="1:12">
      <c r="A2184" s="11" t="s">
        <v>3911</v>
      </c>
      <c r="D2184" s="11" t="s">
        <v>239</v>
      </c>
      <c r="E2184" s="19" t="s">
        <v>4155</v>
      </c>
      <c r="F2184" s="10">
        <v>42036</v>
      </c>
      <c r="G2184" s="10">
        <v>44593</v>
      </c>
      <c r="H2184" s="11">
        <v>8</v>
      </c>
      <c r="I2184" s="20" t="s">
        <v>238</v>
      </c>
      <c r="J2184" s="11" t="s">
        <v>240</v>
      </c>
      <c r="K2184" s="11" t="s">
        <v>4263</v>
      </c>
      <c r="L2184" s="11">
        <v>2</v>
      </c>
    </row>
    <row r="2185" spans="1:12">
      <c r="A2185" s="11" t="s">
        <v>3912</v>
      </c>
      <c r="D2185" s="11" t="s">
        <v>239</v>
      </c>
      <c r="E2185" s="19" t="s">
        <v>4156</v>
      </c>
      <c r="F2185" s="10">
        <v>42036</v>
      </c>
      <c r="G2185" s="10">
        <v>44593</v>
      </c>
      <c r="H2185" s="11">
        <v>8</v>
      </c>
      <c r="I2185" s="20" t="s">
        <v>238</v>
      </c>
      <c r="J2185" s="11" t="s">
        <v>240</v>
      </c>
      <c r="K2185" s="11" t="s">
        <v>4263</v>
      </c>
      <c r="L2185" s="11">
        <v>2</v>
      </c>
    </row>
    <row r="2186" spans="1:12">
      <c r="A2186" s="11" t="s">
        <v>3913</v>
      </c>
      <c r="D2186" s="11" t="s">
        <v>239</v>
      </c>
      <c r="E2186" s="19" t="s">
        <v>4157</v>
      </c>
      <c r="F2186" s="10">
        <v>42036</v>
      </c>
      <c r="G2186" s="10">
        <v>44593</v>
      </c>
      <c r="H2186" s="11">
        <v>8</v>
      </c>
      <c r="I2186" s="20" t="s">
        <v>238</v>
      </c>
      <c r="J2186" s="11" t="s">
        <v>240</v>
      </c>
      <c r="K2186" s="11" t="s">
        <v>4263</v>
      </c>
      <c r="L2186" s="11">
        <v>2</v>
      </c>
    </row>
    <row r="2187" spans="1:12">
      <c r="A2187" s="11" t="s">
        <v>3914</v>
      </c>
      <c r="D2187" s="11" t="s">
        <v>239</v>
      </c>
      <c r="E2187" s="19" t="s">
        <v>4158</v>
      </c>
      <c r="F2187" s="10">
        <v>42036</v>
      </c>
      <c r="G2187" s="10">
        <v>44593</v>
      </c>
      <c r="H2187" s="11">
        <v>8</v>
      </c>
      <c r="I2187" s="20" t="s">
        <v>238</v>
      </c>
      <c r="J2187" s="11" t="s">
        <v>240</v>
      </c>
      <c r="K2187" s="11" t="s">
        <v>4263</v>
      </c>
      <c r="L2187" s="11">
        <v>2</v>
      </c>
    </row>
    <row r="2188" spans="1:12">
      <c r="A2188" s="11" t="s">
        <v>3915</v>
      </c>
      <c r="D2188" s="11" t="s">
        <v>239</v>
      </c>
      <c r="E2188" s="19" t="s">
        <v>4159</v>
      </c>
      <c r="F2188" s="10">
        <v>42036</v>
      </c>
      <c r="G2188" s="10">
        <v>44593</v>
      </c>
      <c r="H2188" s="11">
        <v>8</v>
      </c>
      <c r="I2188" s="20" t="s">
        <v>238</v>
      </c>
      <c r="J2188" s="11" t="s">
        <v>240</v>
      </c>
      <c r="K2188" s="11" t="s">
        <v>4263</v>
      </c>
      <c r="L2188" s="11">
        <v>2</v>
      </c>
    </row>
    <row r="2189" spans="1:12">
      <c r="A2189" s="11" t="s">
        <v>3916</v>
      </c>
      <c r="D2189" s="11" t="s">
        <v>239</v>
      </c>
      <c r="E2189" s="19" t="s">
        <v>4160</v>
      </c>
      <c r="F2189" s="10">
        <v>42036</v>
      </c>
      <c r="G2189" s="10">
        <v>44593</v>
      </c>
      <c r="H2189" s="11">
        <v>8</v>
      </c>
      <c r="I2189" s="20" t="s">
        <v>238</v>
      </c>
      <c r="J2189" s="11" t="s">
        <v>240</v>
      </c>
      <c r="K2189" s="11" t="s">
        <v>4263</v>
      </c>
      <c r="L2189" s="11">
        <v>2</v>
      </c>
    </row>
    <row r="2190" spans="1:12">
      <c r="A2190" s="11" t="s">
        <v>3917</v>
      </c>
      <c r="D2190" s="11" t="s">
        <v>239</v>
      </c>
      <c r="E2190" s="19" t="s">
        <v>4161</v>
      </c>
      <c r="F2190" s="10">
        <v>42036</v>
      </c>
      <c r="G2190" s="10">
        <v>44593</v>
      </c>
      <c r="H2190" s="11">
        <v>8</v>
      </c>
      <c r="I2190" s="20" t="s">
        <v>238</v>
      </c>
      <c r="J2190" s="11" t="s">
        <v>240</v>
      </c>
      <c r="K2190" s="11" t="s">
        <v>4263</v>
      </c>
      <c r="L2190" s="11">
        <v>2</v>
      </c>
    </row>
    <row r="2191" spans="1:12">
      <c r="A2191" s="11" t="s">
        <v>3918</v>
      </c>
      <c r="D2191" s="11" t="s">
        <v>239</v>
      </c>
      <c r="E2191" s="19" t="s">
        <v>4162</v>
      </c>
      <c r="F2191" s="10">
        <v>42036</v>
      </c>
      <c r="G2191" s="10">
        <v>44593</v>
      </c>
      <c r="H2191" s="11">
        <v>8</v>
      </c>
      <c r="I2191" s="20" t="s">
        <v>238</v>
      </c>
      <c r="J2191" s="11" t="s">
        <v>240</v>
      </c>
      <c r="K2191" s="11" t="s">
        <v>4263</v>
      </c>
      <c r="L2191" s="11">
        <v>2</v>
      </c>
    </row>
    <row r="2192" spans="1:12">
      <c r="A2192" s="11" t="s">
        <v>3919</v>
      </c>
      <c r="D2192" s="11" t="s">
        <v>239</v>
      </c>
      <c r="E2192" s="19" t="s">
        <v>4163</v>
      </c>
      <c r="F2192" s="10">
        <v>42036</v>
      </c>
      <c r="G2192" s="10">
        <v>44593</v>
      </c>
      <c r="H2192" s="11">
        <v>8</v>
      </c>
      <c r="I2192" s="20" t="s">
        <v>238</v>
      </c>
      <c r="J2192" s="11" t="s">
        <v>240</v>
      </c>
      <c r="K2192" s="11" t="s">
        <v>4263</v>
      </c>
      <c r="L2192" s="11">
        <v>2</v>
      </c>
    </row>
    <row r="2193" spans="1:12">
      <c r="A2193" s="11" t="s">
        <v>3920</v>
      </c>
      <c r="D2193" s="11" t="s">
        <v>239</v>
      </c>
      <c r="E2193" s="19" t="s">
        <v>4164</v>
      </c>
      <c r="F2193" s="10">
        <v>42036</v>
      </c>
      <c r="G2193" s="10">
        <v>44593</v>
      </c>
      <c r="H2193" s="11">
        <v>8</v>
      </c>
      <c r="I2193" s="20" t="s">
        <v>238</v>
      </c>
      <c r="J2193" s="11" t="s">
        <v>240</v>
      </c>
      <c r="K2193" s="11" t="s">
        <v>4263</v>
      </c>
      <c r="L2193" s="11">
        <v>2</v>
      </c>
    </row>
    <row r="2194" spans="1:12">
      <c r="A2194" s="11" t="s">
        <v>3921</v>
      </c>
      <c r="D2194" s="11" t="s">
        <v>239</v>
      </c>
      <c r="E2194" s="19" t="s">
        <v>4165</v>
      </c>
      <c r="F2194" s="10">
        <v>42036</v>
      </c>
      <c r="G2194" s="10">
        <v>44593</v>
      </c>
      <c r="H2194" s="11">
        <v>8</v>
      </c>
      <c r="I2194" s="20" t="s">
        <v>238</v>
      </c>
      <c r="J2194" s="11" t="s">
        <v>240</v>
      </c>
      <c r="K2194" s="11" t="s">
        <v>4263</v>
      </c>
      <c r="L2194" s="11">
        <v>2</v>
      </c>
    </row>
    <row r="2195" spans="1:12">
      <c r="A2195" s="11" t="s">
        <v>3922</v>
      </c>
      <c r="D2195" s="11" t="s">
        <v>239</v>
      </c>
      <c r="E2195" s="19" t="s">
        <v>4166</v>
      </c>
      <c r="F2195" s="10">
        <v>42036</v>
      </c>
      <c r="G2195" s="10">
        <v>44593</v>
      </c>
      <c r="H2195" s="11">
        <v>8</v>
      </c>
      <c r="I2195" s="20" t="s">
        <v>238</v>
      </c>
      <c r="J2195" s="11" t="s">
        <v>240</v>
      </c>
      <c r="K2195" s="11" t="s">
        <v>4263</v>
      </c>
      <c r="L2195" s="11">
        <v>2</v>
      </c>
    </row>
    <row r="2196" spans="1:12">
      <c r="A2196" s="11" t="s">
        <v>3923</v>
      </c>
      <c r="D2196" s="11" t="s">
        <v>239</v>
      </c>
      <c r="E2196" s="19" t="s">
        <v>4167</v>
      </c>
      <c r="F2196" s="10">
        <v>42036</v>
      </c>
      <c r="G2196" s="10">
        <v>44593</v>
      </c>
      <c r="H2196" s="11">
        <v>8</v>
      </c>
      <c r="I2196" s="20" t="s">
        <v>238</v>
      </c>
      <c r="J2196" s="11" t="s">
        <v>240</v>
      </c>
      <c r="K2196" s="11" t="s">
        <v>4263</v>
      </c>
      <c r="L2196" s="11">
        <v>2</v>
      </c>
    </row>
    <row r="2197" spans="1:12">
      <c r="A2197" s="11" t="s">
        <v>3924</v>
      </c>
      <c r="D2197" s="11" t="s">
        <v>239</v>
      </c>
      <c r="E2197" s="19" t="s">
        <v>4168</v>
      </c>
      <c r="F2197" s="10">
        <v>42036</v>
      </c>
      <c r="G2197" s="10">
        <v>44593</v>
      </c>
      <c r="H2197" s="11">
        <v>8</v>
      </c>
      <c r="I2197" s="20" t="s">
        <v>238</v>
      </c>
      <c r="J2197" s="11" t="s">
        <v>240</v>
      </c>
      <c r="K2197" s="11" t="s">
        <v>4263</v>
      </c>
      <c r="L2197" s="11">
        <v>2</v>
      </c>
    </row>
    <row r="2198" spans="1:12">
      <c r="A2198" s="11" t="s">
        <v>3925</v>
      </c>
      <c r="D2198" s="11" t="s">
        <v>239</v>
      </c>
      <c r="E2198" s="19" t="s">
        <v>4169</v>
      </c>
      <c r="F2198" s="10">
        <v>42036</v>
      </c>
      <c r="G2198" s="10">
        <v>44593</v>
      </c>
      <c r="H2198" s="11">
        <v>8</v>
      </c>
      <c r="I2198" s="20" t="s">
        <v>238</v>
      </c>
      <c r="J2198" s="11" t="s">
        <v>240</v>
      </c>
      <c r="K2198" s="11" t="s">
        <v>4263</v>
      </c>
      <c r="L2198" s="11">
        <v>2</v>
      </c>
    </row>
    <row r="2199" spans="1:12">
      <c r="A2199" s="11" t="s">
        <v>3926</v>
      </c>
      <c r="D2199" s="11" t="s">
        <v>239</v>
      </c>
      <c r="E2199" s="19" t="s">
        <v>4170</v>
      </c>
      <c r="F2199" s="10">
        <v>42036</v>
      </c>
      <c r="G2199" s="10">
        <v>44593</v>
      </c>
      <c r="H2199" s="11">
        <v>8</v>
      </c>
      <c r="I2199" s="20" t="s">
        <v>238</v>
      </c>
      <c r="J2199" s="11" t="s">
        <v>240</v>
      </c>
      <c r="K2199" s="11" t="s">
        <v>4263</v>
      </c>
      <c r="L2199" s="11">
        <v>2</v>
      </c>
    </row>
    <row r="2200" spans="1:12">
      <c r="A2200" s="11" t="s">
        <v>3927</v>
      </c>
      <c r="D2200" s="11" t="s">
        <v>239</v>
      </c>
      <c r="E2200" s="19" t="s">
        <v>4171</v>
      </c>
      <c r="F2200" s="10">
        <v>42036</v>
      </c>
      <c r="G2200" s="10">
        <v>44593</v>
      </c>
      <c r="H2200" s="11">
        <v>8</v>
      </c>
      <c r="I2200" s="20" t="s">
        <v>238</v>
      </c>
      <c r="J2200" s="11" t="s">
        <v>240</v>
      </c>
      <c r="K2200" s="11" t="s">
        <v>4263</v>
      </c>
      <c r="L2200" s="11">
        <v>2</v>
      </c>
    </row>
    <row r="2201" spans="1:12">
      <c r="A2201" s="11" t="s">
        <v>3928</v>
      </c>
      <c r="D2201" s="11" t="s">
        <v>239</v>
      </c>
      <c r="E2201" s="19" t="s">
        <v>4172</v>
      </c>
      <c r="F2201" s="10">
        <v>42036</v>
      </c>
      <c r="G2201" s="10">
        <v>44593</v>
      </c>
      <c r="H2201" s="11">
        <v>8</v>
      </c>
      <c r="I2201" s="20" t="s">
        <v>238</v>
      </c>
      <c r="J2201" s="11" t="s">
        <v>240</v>
      </c>
      <c r="K2201" s="11" t="s">
        <v>4263</v>
      </c>
      <c r="L2201" s="11">
        <v>2</v>
      </c>
    </row>
    <row r="2202" spans="1:12">
      <c r="A2202" s="11" t="s">
        <v>3929</v>
      </c>
      <c r="D2202" s="11" t="s">
        <v>239</v>
      </c>
      <c r="E2202" s="19" t="s">
        <v>4173</v>
      </c>
      <c r="F2202" s="10">
        <v>42036</v>
      </c>
      <c r="G2202" s="10">
        <v>44593</v>
      </c>
      <c r="H2202" s="11">
        <v>8</v>
      </c>
      <c r="I2202" s="20" t="s">
        <v>238</v>
      </c>
      <c r="J2202" s="11" t="s">
        <v>240</v>
      </c>
      <c r="K2202" s="11" t="s">
        <v>4263</v>
      </c>
      <c r="L2202" s="11">
        <v>2</v>
      </c>
    </row>
    <row r="2203" spans="1:12">
      <c r="A2203" s="11" t="s">
        <v>3930</v>
      </c>
      <c r="D2203" s="11" t="s">
        <v>239</v>
      </c>
      <c r="E2203" s="19" t="s">
        <v>4174</v>
      </c>
      <c r="F2203" s="10">
        <v>42036</v>
      </c>
      <c r="G2203" s="10">
        <v>44593</v>
      </c>
      <c r="H2203" s="11">
        <v>8</v>
      </c>
      <c r="I2203" s="20" t="s">
        <v>238</v>
      </c>
      <c r="J2203" s="11" t="s">
        <v>240</v>
      </c>
      <c r="K2203" s="11" t="s">
        <v>4263</v>
      </c>
      <c r="L2203" s="11">
        <v>2</v>
      </c>
    </row>
    <row r="2204" spans="1:12">
      <c r="A2204" s="11" t="s">
        <v>3931</v>
      </c>
      <c r="D2204" s="11" t="s">
        <v>239</v>
      </c>
      <c r="E2204" s="19" t="s">
        <v>4175</v>
      </c>
      <c r="F2204" s="10">
        <v>42036</v>
      </c>
      <c r="G2204" s="10">
        <v>44593</v>
      </c>
      <c r="H2204" s="11">
        <v>8</v>
      </c>
      <c r="I2204" s="20" t="s">
        <v>238</v>
      </c>
      <c r="J2204" s="11" t="s">
        <v>240</v>
      </c>
      <c r="K2204" s="11" t="s">
        <v>4263</v>
      </c>
      <c r="L2204" s="11">
        <v>2</v>
      </c>
    </row>
    <row r="2205" spans="1:12">
      <c r="A2205" s="11" t="s">
        <v>3932</v>
      </c>
      <c r="D2205" s="11" t="s">
        <v>239</v>
      </c>
      <c r="E2205" s="19" t="s">
        <v>4176</v>
      </c>
      <c r="F2205" s="10">
        <v>42036</v>
      </c>
      <c r="G2205" s="10">
        <v>44593</v>
      </c>
      <c r="H2205" s="11">
        <v>8</v>
      </c>
      <c r="I2205" s="20" t="s">
        <v>238</v>
      </c>
      <c r="J2205" s="11" t="s">
        <v>240</v>
      </c>
      <c r="K2205" s="11" t="s">
        <v>4263</v>
      </c>
      <c r="L2205" s="11">
        <v>2</v>
      </c>
    </row>
    <row r="2206" spans="1:12">
      <c r="A2206" s="11" t="s">
        <v>3933</v>
      </c>
      <c r="D2206" s="11" t="s">
        <v>239</v>
      </c>
      <c r="E2206" s="19" t="s">
        <v>4177</v>
      </c>
      <c r="F2206" s="10">
        <v>42036</v>
      </c>
      <c r="G2206" s="10">
        <v>44593</v>
      </c>
      <c r="H2206" s="11">
        <v>8</v>
      </c>
      <c r="I2206" s="20" t="s">
        <v>238</v>
      </c>
      <c r="J2206" s="11" t="s">
        <v>240</v>
      </c>
      <c r="K2206" s="11" t="s">
        <v>4263</v>
      </c>
      <c r="L2206" s="11">
        <v>2</v>
      </c>
    </row>
    <row r="2207" spans="1:12">
      <c r="A2207" s="11" t="s">
        <v>3934</v>
      </c>
      <c r="D2207" s="11" t="s">
        <v>239</v>
      </c>
      <c r="E2207" s="19" t="s">
        <v>4178</v>
      </c>
      <c r="F2207" s="10">
        <v>42036</v>
      </c>
      <c r="G2207" s="10">
        <v>44593</v>
      </c>
      <c r="H2207" s="11">
        <v>8</v>
      </c>
      <c r="I2207" s="20" t="s">
        <v>238</v>
      </c>
      <c r="J2207" s="11" t="s">
        <v>240</v>
      </c>
      <c r="K2207" s="11" t="s">
        <v>4263</v>
      </c>
      <c r="L2207" s="11">
        <v>2</v>
      </c>
    </row>
    <row r="2208" spans="1:12">
      <c r="A2208" s="11" t="s">
        <v>3935</v>
      </c>
      <c r="D2208" s="11" t="s">
        <v>239</v>
      </c>
      <c r="E2208" s="19" t="s">
        <v>4179</v>
      </c>
      <c r="F2208" s="10">
        <v>42036</v>
      </c>
      <c r="G2208" s="10">
        <v>44593</v>
      </c>
      <c r="H2208" s="11">
        <v>8</v>
      </c>
      <c r="I2208" s="20" t="s">
        <v>238</v>
      </c>
      <c r="J2208" s="11" t="s">
        <v>240</v>
      </c>
      <c r="K2208" s="11" t="s">
        <v>4263</v>
      </c>
      <c r="L2208" s="11">
        <v>2</v>
      </c>
    </row>
    <row r="2209" spans="1:12">
      <c r="A2209" s="11" t="s">
        <v>3936</v>
      </c>
      <c r="D2209" s="11" t="s">
        <v>239</v>
      </c>
      <c r="E2209" s="19" t="s">
        <v>4180</v>
      </c>
      <c r="F2209" s="10">
        <v>42036</v>
      </c>
      <c r="G2209" s="10">
        <v>44593</v>
      </c>
      <c r="H2209" s="11">
        <v>8</v>
      </c>
      <c r="I2209" s="20" t="s">
        <v>238</v>
      </c>
      <c r="J2209" s="11" t="s">
        <v>240</v>
      </c>
      <c r="K2209" s="11" t="s">
        <v>4263</v>
      </c>
      <c r="L2209" s="11">
        <v>2</v>
      </c>
    </row>
    <row r="2210" spans="1:12">
      <c r="A2210" s="11" t="s">
        <v>3937</v>
      </c>
      <c r="D2210" s="11" t="s">
        <v>239</v>
      </c>
      <c r="E2210" s="19" t="s">
        <v>4181</v>
      </c>
      <c r="F2210" s="10">
        <v>42036</v>
      </c>
      <c r="G2210" s="10">
        <v>44593</v>
      </c>
      <c r="H2210" s="11">
        <v>8</v>
      </c>
      <c r="I2210" s="20" t="s">
        <v>238</v>
      </c>
      <c r="J2210" s="11" t="s">
        <v>240</v>
      </c>
      <c r="K2210" s="11" t="s">
        <v>4263</v>
      </c>
      <c r="L2210" s="11">
        <v>2</v>
      </c>
    </row>
    <row r="2211" spans="1:12">
      <c r="A2211" s="11" t="s">
        <v>3938</v>
      </c>
      <c r="D2211" s="11" t="s">
        <v>239</v>
      </c>
      <c r="E2211" s="19" t="s">
        <v>4182</v>
      </c>
      <c r="F2211" s="10">
        <v>42036</v>
      </c>
      <c r="G2211" s="10">
        <v>44593</v>
      </c>
      <c r="H2211" s="11">
        <v>8</v>
      </c>
      <c r="I2211" s="20" t="s">
        <v>238</v>
      </c>
      <c r="J2211" s="11" t="s">
        <v>240</v>
      </c>
      <c r="K2211" s="11" t="s">
        <v>4263</v>
      </c>
      <c r="L2211" s="11">
        <v>2</v>
      </c>
    </row>
    <row r="2212" spans="1:12">
      <c r="A2212" s="11" t="s">
        <v>3939</v>
      </c>
      <c r="D2212" s="11" t="s">
        <v>239</v>
      </c>
      <c r="E2212" s="19" t="s">
        <v>4183</v>
      </c>
      <c r="F2212" s="10">
        <v>42036</v>
      </c>
      <c r="G2212" s="10">
        <v>44593</v>
      </c>
      <c r="H2212" s="11">
        <v>8</v>
      </c>
      <c r="I2212" s="20" t="s">
        <v>238</v>
      </c>
      <c r="J2212" s="11" t="s">
        <v>240</v>
      </c>
      <c r="K2212" s="11" t="s">
        <v>4263</v>
      </c>
      <c r="L2212" s="11">
        <v>2</v>
      </c>
    </row>
    <row r="2213" spans="1:12">
      <c r="A2213" s="11" t="s">
        <v>3940</v>
      </c>
      <c r="D2213" s="11" t="s">
        <v>239</v>
      </c>
      <c r="E2213" s="19" t="s">
        <v>4184</v>
      </c>
      <c r="F2213" s="10">
        <v>42036</v>
      </c>
      <c r="G2213" s="10">
        <v>44593</v>
      </c>
      <c r="H2213" s="11">
        <v>8</v>
      </c>
      <c r="I2213" s="20" t="s">
        <v>238</v>
      </c>
      <c r="J2213" s="11" t="s">
        <v>240</v>
      </c>
      <c r="K2213" s="11" t="s">
        <v>4263</v>
      </c>
      <c r="L2213" s="11">
        <v>2</v>
      </c>
    </row>
    <row r="2214" spans="1:12">
      <c r="A2214" s="11" t="s">
        <v>3941</v>
      </c>
      <c r="D2214" s="11" t="s">
        <v>239</v>
      </c>
      <c r="E2214" s="19" t="s">
        <v>4185</v>
      </c>
      <c r="F2214" s="10">
        <v>42036</v>
      </c>
      <c r="G2214" s="10">
        <v>44593</v>
      </c>
      <c r="H2214" s="11">
        <v>8</v>
      </c>
      <c r="I2214" s="20" t="s">
        <v>238</v>
      </c>
      <c r="J2214" s="11" t="s">
        <v>240</v>
      </c>
      <c r="K2214" s="11" t="s">
        <v>4263</v>
      </c>
      <c r="L2214" s="11">
        <v>2</v>
      </c>
    </row>
    <row r="2215" spans="1:12">
      <c r="A2215" s="11" t="s">
        <v>3942</v>
      </c>
      <c r="D2215" s="11" t="s">
        <v>239</v>
      </c>
      <c r="E2215" s="19" t="s">
        <v>4186</v>
      </c>
      <c r="F2215" s="10">
        <v>42036</v>
      </c>
      <c r="G2215" s="10">
        <v>44593</v>
      </c>
      <c r="H2215" s="11">
        <v>8</v>
      </c>
      <c r="I2215" s="20" t="s">
        <v>238</v>
      </c>
      <c r="J2215" s="11" t="s">
        <v>240</v>
      </c>
      <c r="K2215" s="11" t="s">
        <v>4263</v>
      </c>
      <c r="L2215" s="11">
        <v>2</v>
      </c>
    </row>
    <row r="2216" spans="1:12">
      <c r="A2216" s="11" t="s">
        <v>3943</v>
      </c>
      <c r="D2216" s="11" t="s">
        <v>239</v>
      </c>
      <c r="E2216" s="19" t="s">
        <v>4187</v>
      </c>
      <c r="F2216" s="10">
        <v>42036</v>
      </c>
      <c r="G2216" s="10">
        <v>44593</v>
      </c>
      <c r="H2216" s="11">
        <v>8</v>
      </c>
      <c r="I2216" s="20" t="s">
        <v>238</v>
      </c>
      <c r="J2216" s="11" t="s">
        <v>240</v>
      </c>
      <c r="K2216" s="11" t="s">
        <v>4263</v>
      </c>
      <c r="L2216" s="11">
        <v>2</v>
      </c>
    </row>
    <row r="2217" spans="1:12">
      <c r="A2217" s="11" t="s">
        <v>3944</v>
      </c>
      <c r="D2217" s="11" t="s">
        <v>239</v>
      </c>
      <c r="E2217" s="19" t="s">
        <v>4188</v>
      </c>
      <c r="F2217" s="10">
        <v>42036</v>
      </c>
      <c r="G2217" s="10">
        <v>44593</v>
      </c>
      <c r="H2217" s="11">
        <v>8</v>
      </c>
      <c r="I2217" s="20" t="s">
        <v>238</v>
      </c>
      <c r="J2217" s="11" t="s">
        <v>240</v>
      </c>
      <c r="K2217" s="11" t="s">
        <v>4263</v>
      </c>
      <c r="L2217" s="11">
        <v>2</v>
      </c>
    </row>
    <row r="2218" spans="1:12">
      <c r="A2218" s="11" t="s">
        <v>3945</v>
      </c>
      <c r="D2218" s="11" t="s">
        <v>239</v>
      </c>
      <c r="E2218" s="19" t="s">
        <v>4189</v>
      </c>
      <c r="F2218" s="10">
        <v>42036</v>
      </c>
      <c r="G2218" s="10">
        <v>44593</v>
      </c>
      <c r="H2218" s="11">
        <v>8</v>
      </c>
      <c r="I2218" s="20" t="s">
        <v>238</v>
      </c>
      <c r="J2218" s="11" t="s">
        <v>240</v>
      </c>
      <c r="K2218" s="11" t="s">
        <v>4263</v>
      </c>
      <c r="L2218" s="11">
        <v>2</v>
      </c>
    </row>
    <row r="2219" spans="1:12">
      <c r="A2219" s="11" t="s">
        <v>3946</v>
      </c>
      <c r="D2219" s="11" t="s">
        <v>239</v>
      </c>
      <c r="E2219" s="19" t="s">
        <v>4190</v>
      </c>
      <c r="F2219" s="10">
        <v>42036</v>
      </c>
      <c r="G2219" s="10">
        <v>44593</v>
      </c>
      <c r="H2219" s="11">
        <v>8</v>
      </c>
      <c r="I2219" s="20" t="s">
        <v>238</v>
      </c>
      <c r="J2219" s="11" t="s">
        <v>240</v>
      </c>
      <c r="K2219" s="11" t="s">
        <v>4263</v>
      </c>
      <c r="L2219" s="11">
        <v>2</v>
      </c>
    </row>
    <row r="2220" spans="1:12">
      <c r="A2220" s="11" t="s">
        <v>3947</v>
      </c>
      <c r="D2220" s="11" t="s">
        <v>239</v>
      </c>
      <c r="E2220" s="19" t="s">
        <v>4191</v>
      </c>
      <c r="F2220" s="10">
        <v>42036</v>
      </c>
      <c r="G2220" s="10">
        <v>44593</v>
      </c>
      <c r="H2220" s="11">
        <v>8</v>
      </c>
      <c r="I2220" s="20" t="s">
        <v>238</v>
      </c>
      <c r="J2220" s="11" t="s">
        <v>240</v>
      </c>
      <c r="K2220" s="11" t="s">
        <v>4263</v>
      </c>
      <c r="L2220" s="11">
        <v>2</v>
      </c>
    </row>
    <row r="2221" spans="1:12">
      <c r="A2221" s="11" t="s">
        <v>3948</v>
      </c>
      <c r="D2221" s="11" t="s">
        <v>239</v>
      </c>
      <c r="E2221" s="19" t="s">
        <v>4192</v>
      </c>
      <c r="F2221" s="10">
        <v>42036</v>
      </c>
      <c r="G2221" s="10">
        <v>44593</v>
      </c>
      <c r="H2221" s="11">
        <v>8</v>
      </c>
      <c r="I2221" s="20" t="s">
        <v>238</v>
      </c>
      <c r="J2221" s="11" t="s">
        <v>240</v>
      </c>
      <c r="K2221" s="11" t="s">
        <v>4263</v>
      </c>
      <c r="L2221" s="11">
        <v>2</v>
      </c>
    </row>
    <row r="2222" spans="1:12">
      <c r="A2222" s="11" t="s">
        <v>3949</v>
      </c>
      <c r="D2222" s="11" t="s">
        <v>239</v>
      </c>
      <c r="E2222" s="19" t="s">
        <v>4193</v>
      </c>
      <c r="F2222" s="10">
        <v>42036</v>
      </c>
      <c r="G2222" s="10">
        <v>44593</v>
      </c>
      <c r="H2222" s="11">
        <v>8</v>
      </c>
      <c r="I2222" s="20" t="s">
        <v>238</v>
      </c>
      <c r="J2222" s="11" t="s">
        <v>240</v>
      </c>
      <c r="K2222" s="11" t="s">
        <v>4263</v>
      </c>
      <c r="L2222" s="11">
        <v>2</v>
      </c>
    </row>
    <row r="2223" spans="1:12">
      <c r="A2223" s="11" t="s">
        <v>3950</v>
      </c>
      <c r="D2223" s="11" t="s">
        <v>239</v>
      </c>
      <c r="E2223" s="19" t="s">
        <v>4194</v>
      </c>
      <c r="F2223" s="10">
        <v>42036</v>
      </c>
      <c r="G2223" s="10">
        <v>44593</v>
      </c>
      <c r="H2223" s="11">
        <v>8</v>
      </c>
      <c r="I2223" s="20" t="s">
        <v>238</v>
      </c>
      <c r="J2223" s="11" t="s">
        <v>240</v>
      </c>
      <c r="K2223" s="11" t="s">
        <v>4263</v>
      </c>
      <c r="L2223" s="11">
        <v>2</v>
      </c>
    </row>
    <row r="2224" spans="1:12">
      <c r="A2224" s="11" t="s">
        <v>3951</v>
      </c>
      <c r="D2224" s="11" t="s">
        <v>239</v>
      </c>
      <c r="E2224" s="19" t="s">
        <v>4195</v>
      </c>
      <c r="F2224" s="10">
        <v>42036</v>
      </c>
      <c r="G2224" s="10">
        <v>44593</v>
      </c>
      <c r="H2224" s="11">
        <v>8</v>
      </c>
      <c r="I2224" s="20" t="s">
        <v>238</v>
      </c>
      <c r="J2224" s="11" t="s">
        <v>240</v>
      </c>
      <c r="K2224" s="11" t="s">
        <v>4263</v>
      </c>
      <c r="L2224" s="11">
        <v>2</v>
      </c>
    </row>
    <row r="2225" spans="1:12">
      <c r="A2225" s="11" t="s">
        <v>3952</v>
      </c>
      <c r="D2225" s="11" t="s">
        <v>239</v>
      </c>
      <c r="E2225" s="19" t="s">
        <v>4196</v>
      </c>
      <c r="F2225" s="10">
        <v>42036</v>
      </c>
      <c r="G2225" s="10">
        <v>44593</v>
      </c>
      <c r="H2225" s="11">
        <v>8</v>
      </c>
      <c r="I2225" s="20" t="s">
        <v>238</v>
      </c>
      <c r="J2225" s="11" t="s">
        <v>240</v>
      </c>
      <c r="K2225" s="11" t="s">
        <v>4263</v>
      </c>
      <c r="L2225" s="11">
        <v>2</v>
      </c>
    </row>
    <row r="2226" spans="1:12">
      <c r="A2226" s="11" t="s">
        <v>3953</v>
      </c>
      <c r="D2226" s="11" t="s">
        <v>239</v>
      </c>
      <c r="E2226" s="19" t="s">
        <v>4197</v>
      </c>
      <c r="F2226" s="10">
        <v>42036</v>
      </c>
      <c r="G2226" s="10">
        <v>44593</v>
      </c>
      <c r="H2226" s="11">
        <v>8</v>
      </c>
      <c r="I2226" s="20" t="s">
        <v>238</v>
      </c>
      <c r="J2226" s="11" t="s">
        <v>240</v>
      </c>
      <c r="K2226" s="11" t="s">
        <v>4263</v>
      </c>
      <c r="L2226" s="11">
        <v>2</v>
      </c>
    </row>
    <row r="2227" spans="1:12">
      <c r="A2227" s="11" t="s">
        <v>3954</v>
      </c>
      <c r="D2227" s="11" t="s">
        <v>239</v>
      </c>
      <c r="E2227" s="19" t="s">
        <v>4198</v>
      </c>
      <c r="F2227" s="10">
        <v>42036</v>
      </c>
      <c r="G2227" s="10">
        <v>44593</v>
      </c>
      <c r="H2227" s="11">
        <v>8</v>
      </c>
      <c r="I2227" s="20" t="s">
        <v>238</v>
      </c>
      <c r="J2227" s="11" t="s">
        <v>240</v>
      </c>
      <c r="K2227" s="11" t="s">
        <v>4263</v>
      </c>
      <c r="L2227" s="11">
        <v>2</v>
      </c>
    </row>
    <row r="2228" spans="1:12">
      <c r="A2228" s="11" t="s">
        <v>3955</v>
      </c>
      <c r="D2228" s="11" t="s">
        <v>239</v>
      </c>
      <c r="E2228" s="19" t="s">
        <v>4199</v>
      </c>
      <c r="F2228" s="10">
        <v>42036</v>
      </c>
      <c r="G2228" s="10">
        <v>44593</v>
      </c>
      <c r="H2228" s="11">
        <v>8</v>
      </c>
      <c r="I2228" s="20" t="s">
        <v>238</v>
      </c>
      <c r="J2228" s="11" t="s">
        <v>240</v>
      </c>
      <c r="K2228" s="11" t="s">
        <v>4263</v>
      </c>
      <c r="L2228" s="11">
        <v>2</v>
      </c>
    </row>
    <row r="2229" spans="1:12">
      <c r="A2229" s="11" t="s">
        <v>3956</v>
      </c>
      <c r="D2229" s="11" t="s">
        <v>239</v>
      </c>
      <c r="E2229" s="19" t="s">
        <v>4200</v>
      </c>
      <c r="F2229" s="10">
        <v>42036</v>
      </c>
      <c r="G2229" s="10">
        <v>44593</v>
      </c>
      <c r="H2229" s="11">
        <v>8</v>
      </c>
      <c r="I2229" s="20" t="s">
        <v>238</v>
      </c>
      <c r="J2229" s="11" t="s">
        <v>240</v>
      </c>
      <c r="K2229" s="11" t="s">
        <v>4263</v>
      </c>
      <c r="L2229" s="11">
        <v>2</v>
      </c>
    </row>
    <row r="2230" spans="1:12">
      <c r="A2230" s="11" t="s">
        <v>3957</v>
      </c>
      <c r="D2230" s="11" t="s">
        <v>239</v>
      </c>
      <c r="E2230" s="19" t="s">
        <v>4201</v>
      </c>
      <c r="F2230" s="10">
        <v>42036</v>
      </c>
      <c r="G2230" s="10">
        <v>44593</v>
      </c>
      <c r="H2230" s="11">
        <v>8</v>
      </c>
      <c r="I2230" s="20" t="s">
        <v>238</v>
      </c>
      <c r="J2230" s="11" t="s">
        <v>240</v>
      </c>
      <c r="K2230" s="11" t="s">
        <v>4263</v>
      </c>
      <c r="L2230" s="11">
        <v>2</v>
      </c>
    </row>
    <row r="2231" spans="1:12">
      <c r="A2231" s="11" t="s">
        <v>3958</v>
      </c>
      <c r="D2231" s="11" t="s">
        <v>239</v>
      </c>
      <c r="E2231" s="19" t="s">
        <v>4202</v>
      </c>
      <c r="F2231" s="10">
        <v>42036</v>
      </c>
      <c r="G2231" s="10">
        <v>44593</v>
      </c>
      <c r="H2231" s="11">
        <v>8</v>
      </c>
      <c r="I2231" s="20" t="s">
        <v>238</v>
      </c>
      <c r="J2231" s="11" t="s">
        <v>240</v>
      </c>
      <c r="K2231" s="11" t="s">
        <v>4263</v>
      </c>
      <c r="L2231" s="11">
        <v>2</v>
      </c>
    </row>
    <row r="2232" spans="1:12">
      <c r="A2232" s="11" t="s">
        <v>3959</v>
      </c>
      <c r="D2232" s="11" t="s">
        <v>239</v>
      </c>
      <c r="E2232" s="19" t="s">
        <v>4203</v>
      </c>
      <c r="F2232" s="10">
        <v>42036</v>
      </c>
      <c r="G2232" s="10">
        <v>44593</v>
      </c>
      <c r="H2232" s="11">
        <v>8</v>
      </c>
      <c r="I2232" s="20" t="s">
        <v>238</v>
      </c>
      <c r="J2232" s="11" t="s">
        <v>240</v>
      </c>
      <c r="K2232" s="11" t="s">
        <v>4263</v>
      </c>
      <c r="L2232" s="11">
        <v>2</v>
      </c>
    </row>
    <row r="2233" spans="1:12">
      <c r="A2233" s="11" t="s">
        <v>3960</v>
      </c>
      <c r="D2233" s="11" t="s">
        <v>239</v>
      </c>
      <c r="E2233" s="19" t="s">
        <v>4204</v>
      </c>
      <c r="F2233" s="10">
        <v>42036</v>
      </c>
      <c r="G2233" s="10">
        <v>44593</v>
      </c>
      <c r="H2233" s="11">
        <v>8</v>
      </c>
      <c r="I2233" s="20" t="s">
        <v>238</v>
      </c>
      <c r="J2233" s="11" t="s">
        <v>240</v>
      </c>
      <c r="K2233" s="11" t="s">
        <v>4263</v>
      </c>
      <c r="L2233" s="11">
        <v>2</v>
      </c>
    </row>
    <row r="2234" spans="1:12">
      <c r="A2234" s="11" t="s">
        <v>3961</v>
      </c>
      <c r="D2234" s="11" t="s">
        <v>239</v>
      </c>
      <c r="E2234" s="19" t="s">
        <v>4205</v>
      </c>
      <c r="F2234" s="10">
        <v>42036</v>
      </c>
      <c r="G2234" s="10">
        <v>44593</v>
      </c>
      <c r="H2234" s="11">
        <v>8</v>
      </c>
      <c r="I2234" s="20" t="s">
        <v>238</v>
      </c>
      <c r="J2234" s="11" t="s">
        <v>240</v>
      </c>
      <c r="K2234" s="11" t="s">
        <v>4263</v>
      </c>
      <c r="L2234" s="11">
        <v>2</v>
      </c>
    </row>
    <row r="2235" spans="1:12">
      <c r="A2235" s="11" t="s">
        <v>3962</v>
      </c>
      <c r="D2235" s="11" t="s">
        <v>239</v>
      </c>
      <c r="E2235" s="19" t="s">
        <v>4206</v>
      </c>
      <c r="F2235" s="10">
        <v>42036</v>
      </c>
      <c r="G2235" s="10">
        <v>44593</v>
      </c>
      <c r="H2235" s="11">
        <v>8</v>
      </c>
      <c r="I2235" s="20" t="s">
        <v>238</v>
      </c>
      <c r="J2235" s="11" t="s">
        <v>240</v>
      </c>
      <c r="K2235" s="11" t="s">
        <v>4263</v>
      </c>
      <c r="L2235" s="11">
        <v>2</v>
      </c>
    </row>
    <row r="2236" spans="1:12">
      <c r="A2236" s="11" t="s">
        <v>3963</v>
      </c>
      <c r="D2236" s="11" t="s">
        <v>239</v>
      </c>
      <c r="E2236" s="19" t="s">
        <v>4207</v>
      </c>
      <c r="F2236" s="10">
        <v>42036</v>
      </c>
      <c r="G2236" s="10">
        <v>44593</v>
      </c>
      <c r="H2236" s="11">
        <v>8</v>
      </c>
      <c r="I2236" s="20" t="s">
        <v>238</v>
      </c>
      <c r="J2236" s="11" t="s">
        <v>240</v>
      </c>
      <c r="K2236" s="11" t="s">
        <v>4263</v>
      </c>
      <c r="L2236" s="11">
        <v>2</v>
      </c>
    </row>
    <row r="2237" spans="1:12">
      <c r="A2237" s="11" t="s">
        <v>3964</v>
      </c>
      <c r="D2237" s="11" t="s">
        <v>239</v>
      </c>
      <c r="E2237" s="19" t="s">
        <v>4208</v>
      </c>
      <c r="F2237" s="10">
        <v>42036</v>
      </c>
      <c r="G2237" s="10">
        <v>44593</v>
      </c>
      <c r="H2237" s="11">
        <v>8</v>
      </c>
      <c r="I2237" s="20" t="s">
        <v>238</v>
      </c>
      <c r="J2237" s="11" t="s">
        <v>240</v>
      </c>
      <c r="K2237" s="11" t="s">
        <v>4263</v>
      </c>
      <c r="L2237" s="11">
        <v>2</v>
      </c>
    </row>
    <row r="2238" spans="1:12">
      <c r="A2238" s="11" t="s">
        <v>3965</v>
      </c>
      <c r="D2238" s="11" t="s">
        <v>239</v>
      </c>
      <c r="E2238" s="19" t="s">
        <v>4209</v>
      </c>
      <c r="F2238" s="10">
        <v>42036</v>
      </c>
      <c r="G2238" s="10">
        <v>44593</v>
      </c>
      <c r="H2238" s="11">
        <v>8</v>
      </c>
      <c r="I2238" s="20" t="s">
        <v>238</v>
      </c>
      <c r="J2238" s="11" t="s">
        <v>240</v>
      </c>
      <c r="K2238" s="11" t="s">
        <v>4263</v>
      </c>
      <c r="L2238" s="11">
        <v>2</v>
      </c>
    </row>
    <row r="2239" spans="1:12">
      <c r="A2239" s="11" t="s">
        <v>3966</v>
      </c>
      <c r="D2239" s="11" t="s">
        <v>239</v>
      </c>
      <c r="E2239" s="19" t="s">
        <v>4210</v>
      </c>
      <c r="F2239" s="10">
        <v>42036</v>
      </c>
      <c r="G2239" s="10">
        <v>44593</v>
      </c>
      <c r="H2239" s="11">
        <v>8</v>
      </c>
      <c r="I2239" s="20" t="s">
        <v>238</v>
      </c>
      <c r="J2239" s="11" t="s">
        <v>240</v>
      </c>
      <c r="K2239" s="11" t="s">
        <v>4263</v>
      </c>
      <c r="L2239" s="11">
        <v>2</v>
      </c>
    </row>
    <row r="2240" spans="1:12">
      <c r="A2240" s="11" t="s">
        <v>3967</v>
      </c>
      <c r="D2240" s="11" t="s">
        <v>239</v>
      </c>
      <c r="E2240" s="19" t="s">
        <v>4211</v>
      </c>
      <c r="F2240" s="10">
        <v>42036</v>
      </c>
      <c r="G2240" s="10">
        <v>44593</v>
      </c>
      <c r="H2240" s="11">
        <v>8</v>
      </c>
      <c r="I2240" s="20" t="s">
        <v>238</v>
      </c>
      <c r="J2240" s="11" t="s">
        <v>240</v>
      </c>
      <c r="K2240" s="11" t="s">
        <v>4263</v>
      </c>
      <c r="L2240" s="11">
        <v>2</v>
      </c>
    </row>
    <row r="2241" spans="1:12">
      <c r="A2241" s="11" t="s">
        <v>3968</v>
      </c>
      <c r="D2241" s="11" t="s">
        <v>239</v>
      </c>
      <c r="E2241" s="19" t="s">
        <v>4212</v>
      </c>
      <c r="F2241" s="10">
        <v>42036</v>
      </c>
      <c r="G2241" s="10">
        <v>44593</v>
      </c>
      <c r="H2241" s="11">
        <v>8</v>
      </c>
      <c r="I2241" s="20" t="s">
        <v>238</v>
      </c>
      <c r="J2241" s="11" t="s">
        <v>240</v>
      </c>
      <c r="K2241" s="11" t="s">
        <v>4263</v>
      </c>
      <c r="L2241" s="11">
        <v>2</v>
      </c>
    </row>
    <row r="2242" spans="1:12">
      <c r="A2242" s="11" t="s">
        <v>3969</v>
      </c>
      <c r="D2242" s="11" t="s">
        <v>239</v>
      </c>
      <c r="E2242" s="19" t="s">
        <v>4213</v>
      </c>
      <c r="F2242" s="10">
        <v>42036</v>
      </c>
      <c r="G2242" s="10">
        <v>44593</v>
      </c>
      <c r="H2242" s="11">
        <v>8</v>
      </c>
      <c r="I2242" s="20" t="s">
        <v>238</v>
      </c>
      <c r="J2242" s="11" t="s">
        <v>240</v>
      </c>
      <c r="K2242" s="11" t="s">
        <v>4263</v>
      </c>
      <c r="L2242" s="11">
        <v>2</v>
      </c>
    </row>
    <row r="2243" spans="1:12">
      <c r="A2243" s="11" t="s">
        <v>3970</v>
      </c>
      <c r="D2243" s="11" t="s">
        <v>239</v>
      </c>
      <c r="E2243" s="19" t="s">
        <v>4214</v>
      </c>
      <c r="F2243" s="10">
        <v>42036</v>
      </c>
      <c r="G2243" s="10">
        <v>44593</v>
      </c>
      <c r="H2243" s="11">
        <v>8</v>
      </c>
      <c r="I2243" s="20" t="s">
        <v>238</v>
      </c>
      <c r="J2243" s="11" t="s">
        <v>240</v>
      </c>
      <c r="K2243" s="11" t="s">
        <v>4263</v>
      </c>
      <c r="L2243" s="11">
        <v>2</v>
      </c>
    </row>
    <row r="2244" spans="1:12">
      <c r="A2244" s="11" t="s">
        <v>3971</v>
      </c>
      <c r="D2244" s="11" t="s">
        <v>239</v>
      </c>
      <c r="E2244" s="19" t="s">
        <v>4215</v>
      </c>
      <c r="F2244" s="10">
        <v>42036</v>
      </c>
      <c r="G2244" s="10">
        <v>44593</v>
      </c>
      <c r="H2244" s="11">
        <v>8</v>
      </c>
      <c r="I2244" s="20" t="s">
        <v>238</v>
      </c>
      <c r="J2244" s="11" t="s">
        <v>240</v>
      </c>
      <c r="K2244" s="11" t="s">
        <v>4263</v>
      </c>
      <c r="L2244" s="11">
        <v>2</v>
      </c>
    </row>
    <row r="2245" spans="1:12">
      <c r="A2245" s="11" t="s">
        <v>3972</v>
      </c>
      <c r="D2245" s="11" t="s">
        <v>239</v>
      </c>
      <c r="E2245" s="19" t="s">
        <v>4216</v>
      </c>
      <c r="F2245" s="10">
        <v>42036</v>
      </c>
      <c r="G2245" s="10">
        <v>44593</v>
      </c>
      <c r="H2245" s="11">
        <v>8</v>
      </c>
      <c r="I2245" s="20" t="s">
        <v>238</v>
      </c>
      <c r="J2245" s="11" t="s">
        <v>240</v>
      </c>
      <c r="K2245" s="11" t="s">
        <v>4263</v>
      </c>
      <c r="L2245" s="11">
        <v>2</v>
      </c>
    </row>
    <row r="2246" spans="1:12">
      <c r="A2246" s="11" t="s">
        <v>3973</v>
      </c>
      <c r="D2246" s="11" t="s">
        <v>239</v>
      </c>
      <c r="E2246" s="19" t="s">
        <v>4217</v>
      </c>
      <c r="F2246" s="10">
        <v>42036</v>
      </c>
      <c r="G2246" s="10">
        <v>44593</v>
      </c>
      <c r="H2246" s="11">
        <v>8</v>
      </c>
      <c r="I2246" s="20" t="s">
        <v>238</v>
      </c>
      <c r="J2246" s="11" t="s">
        <v>240</v>
      </c>
      <c r="K2246" s="11" t="s">
        <v>4263</v>
      </c>
      <c r="L2246" s="11">
        <v>2</v>
      </c>
    </row>
    <row r="2247" spans="1:12">
      <c r="A2247" s="11" t="s">
        <v>3974</v>
      </c>
      <c r="D2247" s="11" t="s">
        <v>239</v>
      </c>
      <c r="E2247" s="19" t="s">
        <v>4218</v>
      </c>
      <c r="F2247" s="10">
        <v>42036</v>
      </c>
      <c r="G2247" s="10">
        <v>44593</v>
      </c>
      <c r="H2247" s="11">
        <v>8</v>
      </c>
      <c r="I2247" s="20" t="s">
        <v>238</v>
      </c>
      <c r="J2247" s="11" t="s">
        <v>240</v>
      </c>
      <c r="K2247" s="11" t="s">
        <v>4263</v>
      </c>
      <c r="L2247" s="11">
        <v>2</v>
      </c>
    </row>
    <row r="2248" spans="1:12">
      <c r="A2248" s="11" t="s">
        <v>3975</v>
      </c>
      <c r="D2248" s="11" t="s">
        <v>239</v>
      </c>
      <c r="E2248" s="19" t="s">
        <v>4219</v>
      </c>
      <c r="F2248" s="10">
        <v>42036</v>
      </c>
      <c r="G2248" s="10">
        <v>44593</v>
      </c>
      <c r="H2248" s="11">
        <v>8</v>
      </c>
      <c r="I2248" s="20" t="s">
        <v>238</v>
      </c>
      <c r="J2248" s="11" t="s">
        <v>240</v>
      </c>
      <c r="K2248" s="11" t="s">
        <v>4263</v>
      </c>
      <c r="L2248" s="11">
        <v>2</v>
      </c>
    </row>
    <row r="2249" spans="1:12">
      <c r="A2249" s="11" t="s">
        <v>3976</v>
      </c>
      <c r="D2249" s="11" t="s">
        <v>239</v>
      </c>
      <c r="E2249" s="19" t="s">
        <v>4220</v>
      </c>
      <c r="F2249" s="10">
        <v>42036</v>
      </c>
      <c r="G2249" s="10">
        <v>44593</v>
      </c>
      <c r="H2249" s="11">
        <v>8</v>
      </c>
      <c r="I2249" s="20" t="s">
        <v>238</v>
      </c>
      <c r="J2249" s="11" t="s">
        <v>240</v>
      </c>
      <c r="K2249" s="11" t="s">
        <v>4263</v>
      </c>
      <c r="L2249" s="11">
        <v>2</v>
      </c>
    </row>
    <row r="2250" spans="1:12">
      <c r="A2250" s="11" t="s">
        <v>3977</v>
      </c>
      <c r="D2250" s="11" t="s">
        <v>239</v>
      </c>
      <c r="E2250" s="19" t="s">
        <v>4221</v>
      </c>
      <c r="F2250" s="10">
        <v>42036</v>
      </c>
      <c r="G2250" s="10">
        <v>44593</v>
      </c>
      <c r="H2250" s="11">
        <v>8</v>
      </c>
      <c r="I2250" s="20" t="s">
        <v>238</v>
      </c>
      <c r="J2250" s="11" t="s">
        <v>240</v>
      </c>
      <c r="K2250" s="11" t="s">
        <v>4263</v>
      </c>
      <c r="L2250" s="11">
        <v>2</v>
      </c>
    </row>
    <row r="2251" spans="1:12">
      <c r="A2251" s="11" t="s">
        <v>3978</v>
      </c>
      <c r="D2251" s="11" t="s">
        <v>239</v>
      </c>
      <c r="E2251" s="19" t="s">
        <v>4222</v>
      </c>
      <c r="F2251" s="10">
        <v>42036</v>
      </c>
      <c r="G2251" s="10">
        <v>44593</v>
      </c>
      <c r="H2251" s="11">
        <v>8</v>
      </c>
      <c r="I2251" s="20" t="s">
        <v>238</v>
      </c>
      <c r="J2251" s="11" t="s">
        <v>240</v>
      </c>
      <c r="K2251" s="11" t="s">
        <v>4263</v>
      </c>
      <c r="L2251" s="11">
        <v>2</v>
      </c>
    </row>
    <row r="2252" spans="1:12">
      <c r="A2252" s="11" t="s">
        <v>3979</v>
      </c>
      <c r="D2252" s="11" t="s">
        <v>239</v>
      </c>
      <c r="E2252" s="19" t="s">
        <v>4223</v>
      </c>
      <c r="F2252" s="10">
        <v>42036</v>
      </c>
      <c r="G2252" s="10">
        <v>44593</v>
      </c>
      <c r="H2252" s="11">
        <v>8</v>
      </c>
      <c r="I2252" s="20" t="s">
        <v>238</v>
      </c>
      <c r="J2252" s="11" t="s">
        <v>240</v>
      </c>
      <c r="K2252" s="11" t="s">
        <v>4263</v>
      </c>
      <c r="L2252" s="11">
        <v>2</v>
      </c>
    </row>
    <row r="2253" spans="1:12">
      <c r="A2253" s="11" t="s">
        <v>3980</v>
      </c>
      <c r="D2253" s="11" t="s">
        <v>239</v>
      </c>
      <c r="E2253" s="19" t="s">
        <v>4224</v>
      </c>
      <c r="F2253" s="10">
        <v>42036</v>
      </c>
      <c r="G2253" s="10">
        <v>44593</v>
      </c>
      <c r="H2253" s="11">
        <v>8</v>
      </c>
      <c r="I2253" s="20" t="s">
        <v>238</v>
      </c>
      <c r="J2253" s="11" t="s">
        <v>240</v>
      </c>
      <c r="K2253" s="11" t="s">
        <v>4263</v>
      </c>
      <c r="L2253" s="11">
        <v>2</v>
      </c>
    </row>
    <row r="2254" spans="1:12">
      <c r="A2254" s="11" t="s">
        <v>3981</v>
      </c>
      <c r="D2254" s="11" t="s">
        <v>239</v>
      </c>
      <c r="E2254" s="19" t="s">
        <v>4225</v>
      </c>
      <c r="F2254" s="10">
        <v>42036</v>
      </c>
      <c r="G2254" s="10">
        <v>44593</v>
      </c>
      <c r="H2254" s="11">
        <v>8</v>
      </c>
      <c r="I2254" s="20" t="s">
        <v>238</v>
      </c>
      <c r="J2254" s="11" t="s">
        <v>240</v>
      </c>
      <c r="K2254" s="11" t="s">
        <v>4263</v>
      </c>
      <c r="L2254" s="11">
        <v>2</v>
      </c>
    </row>
    <row r="2255" spans="1:12">
      <c r="A2255" s="11" t="s">
        <v>3982</v>
      </c>
      <c r="D2255" s="11" t="s">
        <v>239</v>
      </c>
      <c r="E2255" s="19" t="s">
        <v>4226</v>
      </c>
      <c r="F2255" s="10">
        <v>42036</v>
      </c>
      <c r="G2255" s="10">
        <v>44593</v>
      </c>
      <c r="H2255" s="11">
        <v>8</v>
      </c>
      <c r="I2255" s="20" t="s">
        <v>238</v>
      </c>
      <c r="J2255" s="11" t="s">
        <v>240</v>
      </c>
      <c r="K2255" s="11" t="s">
        <v>4263</v>
      </c>
      <c r="L2255" s="11">
        <v>2</v>
      </c>
    </row>
    <row r="2256" spans="1:12">
      <c r="A2256" s="11" t="s">
        <v>3923</v>
      </c>
      <c r="D2256" s="11" t="s">
        <v>239</v>
      </c>
      <c r="E2256" s="19" t="s">
        <v>4227</v>
      </c>
      <c r="F2256" s="10">
        <v>42036</v>
      </c>
      <c r="G2256" s="10">
        <v>44593</v>
      </c>
      <c r="H2256" s="11">
        <v>8</v>
      </c>
      <c r="I2256" s="20" t="s">
        <v>238</v>
      </c>
      <c r="J2256" s="11" t="s">
        <v>240</v>
      </c>
      <c r="K2256" s="11" t="s">
        <v>4263</v>
      </c>
      <c r="L2256" s="11">
        <v>2</v>
      </c>
    </row>
    <row r="2257" spans="1:12">
      <c r="A2257" s="11" t="s">
        <v>3924</v>
      </c>
      <c r="D2257" s="11" t="s">
        <v>239</v>
      </c>
      <c r="E2257" s="19" t="s">
        <v>4228</v>
      </c>
      <c r="F2257" s="10">
        <v>42036</v>
      </c>
      <c r="G2257" s="10">
        <v>44593</v>
      </c>
      <c r="H2257" s="11">
        <v>8</v>
      </c>
      <c r="I2257" s="20" t="s">
        <v>238</v>
      </c>
      <c r="J2257" s="11" t="s">
        <v>240</v>
      </c>
      <c r="K2257" s="11" t="s">
        <v>4263</v>
      </c>
      <c r="L2257" s="11">
        <v>2</v>
      </c>
    </row>
    <row r="2258" spans="1:12">
      <c r="A2258" s="11" t="s">
        <v>3925</v>
      </c>
      <c r="D2258" s="11" t="s">
        <v>239</v>
      </c>
      <c r="E2258" s="19" t="s">
        <v>4229</v>
      </c>
      <c r="F2258" s="10">
        <v>42036</v>
      </c>
      <c r="G2258" s="10">
        <v>44593</v>
      </c>
      <c r="H2258" s="11">
        <v>8</v>
      </c>
      <c r="I2258" s="20" t="s">
        <v>238</v>
      </c>
      <c r="J2258" s="11" t="s">
        <v>240</v>
      </c>
      <c r="K2258" s="11" t="s">
        <v>4263</v>
      </c>
      <c r="L2258" s="11">
        <v>2</v>
      </c>
    </row>
    <row r="2259" spans="1:12">
      <c r="A2259" s="11" t="s">
        <v>3926</v>
      </c>
      <c r="D2259" s="11" t="s">
        <v>239</v>
      </c>
      <c r="E2259" s="19" t="s">
        <v>4230</v>
      </c>
      <c r="F2259" s="10">
        <v>42036</v>
      </c>
      <c r="G2259" s="10">
        <v>44593</v>
      </c>
      <c r="H2259" s="11">
        <v>8</v>
      </c>
      <c r="I2259" s="20" t="s">
        <v>238</v>
      </c>
      <c r="J2259" s="11" t="s">
        <v>240</v>
      </c>
      <c r="K2259" s="11" t="s">
        <v>4263</v>
      </c>
      <c r="L2259" s="11">
        <v>2</v>
      </c>
    </row>
    <row r="2260" spans="1:12">
      <c r="A2260" s="11" t="s">
        <v>3927</v>
      </c>
      <c r="D2260" s="11" t="s">
        <v>239</v>
      </c>
      <c r="E2260" s="19" t="s">
        <v>4231</v>
      </c>
      <c r="F2260" s="10">
        <v>42036</v>
      </c>
      <c r="G2260" s="10">
        <v>44593</v>
      </c>
      <c r="H2260" s="11">
        <v>8</v>
      </c>
      <c r="I2260" s="20" t="s">
        <v>238</v>
      </c>
      <c r="J2260" s="11" t="s">
        <v>240</v>
      </c>
      <c r="K2260" s="11" t="s">
        <v>4263</v>
      </c>
      <c r="L2260" s="11">
        <v>2</v>
      </c>
    </row>
    <row r="2261" spans="1:12">
      <c r="A2261" s="11" t="s">
        <v>3928</v>
      </c>
      <c r="D2261" s="11" t="s">
        <v>239</v>
      </c>
      <c r="E2261" s="19" t="s">
        <v>4232</v>
      </c>
      <c r="F2261" s="10">
        <v>42036</v>
      </c>
      <c r="G2261" s="10">
        <v>44593</v>
      </c>
      <c r="H2261" s="11">
        <v>8</v>
      </c>
      <c r="I2261" s="20" t="s">
        <v>238</v>
      </c>
      <c r="J2261" s="11" t="s">
        <v>240</v>
      </c>
      <c r="K2261" s="11" t="s">
        <v>4263</v>
      </c>
      <c r="L2261" s="11">
        <v>2</v>
      </c>
    </row>
    <row r="2262" spans="1:12">
      <c r="A2262" s="11" t="s">
        <v>3929</v>
      </c>
      <c r="D2262" s="11" t="s">
        <v>239</v>
      </c>
      <c r="E2262" s="19" t="s">
        <v>4236</v>
      </c>
      <c r="F2262" s="10">
        <v>42036</v>
      </c>
      <c r="G2262" s="10">
        <v>44593</v>
      </c>
      <c r="H2262" s="11">
        <v>8</v>
      </c>
      <c r="I2262" s="20" t="s">
        <v>238</v>
      </c>
      <c r="J2262" s="11" t="s">
        <v>240</v>
      </c>
      <c r="K2262" s="11" t="s">
        <v>4263</v>
      </c>
      <c r="L2262" s="11">
        <v>2</v>
      </c>
    </row>
    <row r="2263" spans="1:12">
      <c r="A2263" s="11" t="s">
        <v>3930</v>
      </c>
      <c r="D2263" s="11" t="s">
        <v>239</v>
      </c>
      <c r="E2263" s="19" t="s">
        <v>4237</v>
      </c>
      <c r="F2263" s="10">
        <v>42036</v>
      </c>
      <c r="G2263" s="10">
        <v>44593</v>
      </c>
      <c r="H2263" s="11">
        <v>8</v>
      </c>
      <c r="I2263" s="20" t="s">
        <v>238</v>
      </c>
      <c r="J2263" s="11" t="s">
        <v>240</v>
      </c>
      <c r="K2263" s="11" t="s">
        <v>4263</v>
      </c>
      <c r="L2263" s="11">
        <v>2</v>
      </c>
    </row>
    <row r="2264" spans="1:12">
      <c r="A2264" s="11" t="s">
        <v>3931</v>
      </c>
      <c r="D2264" s="11" t="s">
        <v>239</v>
      </c>
      <c r="E2264" s="19" t="s">
        <v>4238</v>
      </c>
      <c r="F2264" s="10">
        <v>42036</v>
      </c>
      <c r="G2264" s="10">
        <v>44593</v>
      </c>
      <c r="H2264" s="11">
        <v>8</v>
      </c>
      <c r="I2264" s="20" t="s">
        <v>238</v>
      </c>
      <c r="J2264" s="11" t="s">
        <v>240</v>
      </c>
      <c r="K2264" s="11" t="s">
        <v>4263</v>
      </c>
      <c r="L2264" s="11">
        <v>2</v>
      </c>
    </row>
    <row r="2265" spans="1:12">
      <c r="A2265" s="11" t="s">
        <v>4233</v>
      </c>
      <c r="D2265" s="11" t="s">
        <v>239</v>
      </c>
      <c r="E2265" s="19" t="s">
        <v>4239</v>
      </c>
      <c r="F2265" s="10">
        <v>42036</v>
      </c>
      <c r="G2265" s="10">
        <v>44593</v>
      </c>
      <c r="H2265" s="11">
        <v>8</v>
      </c>
      <c r="I2265" s="20" t="s">
        <v>238</v>
      </c>
      <c r="J2265" s="11" t="s">
        <v>240</v>
      </c>
      <c r="K2265" s="11" t="s">
        <v>4263</v>
      </c>
      <c r="L2265" s="11">
        <v>2</v>
      </c>
    </row>
    <row r="2266" spans="1:12">
      <c r="A2266" s="11" t="s">
        <v>4234</v>
      </c>
      <c r="D2266" s="11" t="s">
        <v>239</v>
      </c>
      <c r="E2266" s="19" t="s">
        <v>4240</v>
      </c>
      <c r="F2266" s="10">
        <v>42036</v>
      </c>
      <c r="G2266" s="10">
        <v>44593</v>
      </c>
      <c r="H2266" s="11">
        <v>8</v>
      </c>
      <c r="I2266" s="20" t="s">
        <v>238</v>
      </c>
      <c r="J2266" s="11" t="s">
        <v>240</v>
      </c>
      <c r="K2266" s="11" t="s">
        <v>4263</v>
      </c>
      <c r="L2266" s="11">
        <v>2</v>
      </c>
    </row>
    <row r="2267" spans="1:12">
      <c r="A2267" s="11" t="s">
        <v>4235</v>
      </c>
      <c r="D2267" s="11" t="s">
        <v>239</v>
      </c>
      <c r="E2267" s="19" t="s">
        <v>4241</v>
      </c>
      <c r="F2267" s="10">
        <v>42036</v>
      </c>
      <c r="G2267" s="10">
        <v>44593</v>
      </c>
      <c r="H2267" s="11">
        <v>8</v>
      </c>
      <c r="I2267" s="20" t="s">
        <v>238</v>
      </c>
      <c r="J2267" s="11" t="s">
        <v>240</v>
      </c>
      <c r="K2267" s="11" t="s">
        <v>4263</v>
      </c>
      <c r="L2267" s="11">
        <v>2</v>
      </c>
    </row>
    <row r="2268" spans="1:12">
      <c r="A2268" s="11" t="s">
        <v>3935</v>
      </c>
      <c r="D2268" s="11" t="s">
        <v>239</v>
      </c>
      <c r="E2268" s="19" t="s">
        <v>4242</v>
      </c>
      <c r="F2268" s="10">
        <v>42036</v>
      </c>
      <c r="G2268" s="10">
        <v>44593</v>
      </c>
      <c r="H2268" s="11">
        <v>8</v>
      </c>
      <c r="I2268" s="20" t="s">
        <v>238</v>
      </c>
      <c r="J2268" s="11" t="s">
        <v>240</v>
      </c>
      <c r="K2268" s="11" t="s">
        <v>4263</v>
      </c>
      <c r="L2268" s="11">
        <v>2</v>
      </c>
    </row>
    <row r="2269" spans="1:12">
      <c r="A2269" s="11" t="s">
        <v>3936</v>
      </c>
      <c r="D2269" s="11" t="s">
        <v>239</v>
      </c>
      <c r="E2269" s="19" t="s">
        <v>4243</v>
      </c>
      <c r="F2269" s="10">
        <v>42036</v>
      </c>
      <c r="G2269" s="10">
        <v>44593</v>
      </c>
      <c r="H2269" s="11">
        <v>8</v>
      </c>
      <c r="I2269" s="20" t="s">
        <v>238</v>
      </c>
      <c r="J2269" s="11" t="s">
        <v>240</v>
      </c>
      <c r="K2269" s="11" t="s">
        <v>4263</v>
      </c>
      <c r="L2269" s="11">
        <v>2</v>
      </c>
    </row>
    <row r="2270" spans="1:12">
      <c r="A2270" s="11" t="s">
        <v>3937</v>
      </c>
      <c r="D2270" s="11" t="s">
        <v>239</v>
      </c>
      <c r="E2270" s="19" t="s">
        <v>4244</v>
      </c>
      <c r="F2270" s="10">
        <v>42036</v>
      </c>
      <c r="G2270" s="10">
        <v>44593</v>
      </c>
      <c r="H2270" s="11">
        <v>8</v>
      </c>
      <c r="I2270" s="20" t="s">
        <v>238</v>
      </c>
      <c r="J2270" s="11" t="s">
        <v>240</v>
      </c>
      <c r="K2270" s="11" t="s">
        <v>4263</v>
      </c>
      <c r="L2270" s="11">
        <v>2</v>
      </c>
    </row>
    <row r="2271" spans="1:12">
      <c r="A2271" s="11" t="s">
        <v>3938</v>
      </c>
      <c r="D2271" s="11" t="s">
        <v>239</v>
      </c>
      <c r="E2271" s="19" t="s">
        <v>4245</v>
      </c>
      <c r="F2271" s="10">
        <v>42036</v>
      </c>
      <c r="G2271" s="10">
        <v>44593</v>
      </c>
      <c r="H2271" s="11">
        <v>8</v>
      </c>
      <c r="I2271" s="20" t="s">
        <v>238</v>
      </c>
      <c r="J2271" s="11" t="s">
        <v>240</v>
      </c>
      <c r="K2271" s="11" t="s">
        <v>4263</v>
      </c>
      <c r="L2271" s="11">
        <v>2</v>
      </c>
    </row>
    <row r="2272" spans="1:12">
      <c r="A2272" s="11" t="s">
        <v>3939</v>
      </c>
      <c r="D2272" s="11" t="s">
        <v>239</v>
      </c>
      <c r="E2272" s="19" t="s">
        <v>4246</v>
      </c>
      <c r="F2272" s="10">
        <v>42036</v>
      </c>
      <c r="G2272" s="10">
        <v>44593</v>
      </c>
      <c r="H2272" s="11">
        <v>8</v>
      </c>
      <c r="I2272" s="20" t="s">
        <v>238</v>
      </c>
      <c r="J2272" s="11" t="s">
        <v>240</v>
      </c>
      <c r="K2272" s="11" t="s">
        <v>4263</v>
      </c>
      <c r="L2272" s="11">
        <v>2</v>
      </c>
    </row>
    <row r="2273" spans="1:12">
      <c r="A2273" s="11" t="s">
        <v>3940</v>
      </c>
      <c r="D2273" s="11" t="s">
        <v>239</v>
      </c>
      <c r="E2273" s="19" t="s">
        <v>4247</v>
      </c>
      <c r="F2273" s="10">
        <v>42036</v>
      </c>
      <c r="G2273" s="10">
        <v>44593</v>
      </c>
      <c r="H2273" s="11">
        <v>8</v>
      </c>
      <c r="I2273" s="20" t="s">
        <v>238</v>
      </c>
      <c r="J2273" s="11" t="s">
        <v>240</v>
      </c>
      <c r="K2273" s="11" t="s">
        <v>4263</v>
      </c>
      <c r="L2273" s="11">
        <v>2</v>
      </c>
    </row>
    <row r="2274" spans="1:12">
      <c r="A2274" s="11" t="s">
        <v>3941</v>
      </c>
      <c r="D2274" s="11" t="s">
        <v>239</v>
      </c>
      <c r="E2274" s="19" t="s">
        <v>4248</v>
      </c>
      <c r="F2274" s="10">
        <v>42036</v>
      </c>
      <c r="G2274" s="10">
        <v>44593</v>
      </c>
      <c r="H2274" s="11">
        <v>8</v>
      </c>
      <c r="I2274" s="20" t="s">
        <v>238</v>
      </c>
      <c r="J2274" s="11" t="s">
        <v>240</v>
      </c>
      <c r="K2274" s="11" t="s">
        <v>4263</v>
      </c>
      <c r="L2274" s="11">
        <v>2</v>
      </c>
    </row>
    <row r="2275" spans="1:12">
      <c r="A2275" s="11" t="s">
        <v>3942</v>
      </c>
      <c r="D2275" s="11" t="s">
        <v>239</v>
      </c>
      <c r="E2275" s="19" t="s">
        <v>4249</v>
      </c>
      <c r="F2275" s="10">
        <v>42036</v>
      </c>
      <c r="G2275" s="10">
        <v>44593</v>
      </c>
      <c r="H2275" s="11">
        <v>8</v>
      </c>
      <c r="I2275" s="20" t="s">
        <v>238</v>
      </c>
      <c r="J2275" s="11" t="s">
        <v>240</v>
      </c>
      <c r="K2275" s="11" t="s">
        <v>4263</v>
      </c>
      <c r="L2275" s="11">
        <v>2</v>
      </c>
    </row>
    <row r="2276" spans="1:12">
      <c r="A2276" s="11" t="s">
        <v>3943</v>
      </c>
      <c r="D2276" s="11" t="s">
        <v>239</v>
      </c>
      <c r="E2276" s="19" t="s">
        <v>4250</v>
      </c>
      <c r="F2276" s="10">
        <v>42036</v>
      </c>
      <c r="G2276" s="10">
        <v>44593</v>
      </c>
      <c r="H2276" s="11">
        <v>8</v>
      </c>
      <c r="I2276" s="20" t="s">
        <v>238</v>
      </c>
      <c r="J2276" s="11" t="s">
        <v>240</v>
      </c>
      <c r="K2276" s="11" t="s">
        <v>4263</v>
      </c>
      <c r="L2276" s="11">
        <v>2</v>
      </c>
    </row>
    <row r="2277" spans="1:12">
      <c r="A2277" s="11" t="s">
        <v>3944</v>
      </c>
      <c r="D2277" s="11" t="s">
        <v>239</v>
      </c>
      <c r="E2277" s="19" t="s">
        <v>4251</v>
      </c>
      <c r="F2277" s="10">
        <v>42036</v>
      </c>
      <c r="G2277" s="10">
        <v>44593</v>
      </c>
      <c r="H2277" s="11">
        <v>8</v>
      </c>
      <c r="I2277" s="20" t="s">
        <v>238</v>
      </c>
      <c r="J2277" s="11" t="s">
        <v>240</v>
      </c>
      <c r="K2277" s="11" t="s">
        <v>4263</v>
      </c>
      <c r="L2277" s="11">
        <v>2</v>
      </c>
    </row>
    <row r="2278" spans="1:12">
      <c r="A2278" s="11" t="s">
        <v>3945</v>
      </c>
      <c r="D2278" s="11" t="s">
        <v>239</v>
      </c>
      <c r="E2278" s="19" t="s">
        <v>4252</v>
      </c>
      <c r="F2278" s="10">
        <v>42036</v>
      </c>
      <c r="G2278" s="10">
        <v>44593</v>
      </c>
      <c r="H2278" s="11">
        <v>8</v>
      </c>
      <c r="I2278" s="20" t="s">
        <v>238</v>
      </c>
      <c r="J2278" s="11" t="s">
        <v>240</v>
      </c>
      <c r="K2278" s="11" t="s">
        <v>4263</v>
      </c>
      <c r="L2278" s="11">
        <v>2</v>
      </c>
    </row>
    <row r="2279" spans="1:12">
      <c r="A2279" s="11" t="s">
        <v>3946</v>
      </c>
      <c r="D2279" s="11" t="s">
        <v>239</v>
      </c>
      <c r="E2279" s="19" t="s">
        <v>4253</v>
      </c>
      <c r="F2279" s="10">
        <v>42036</v>
      </c>
      <c r="G2279" s="10">
        <v>44593</v>
      </c>
      <c r="H2279" s="11">
        <v>8</v>
      </c>
      <c r="I2279" s="20" t="s">
        <v>238</v>
      </c>
      <c r="J2279" s="11" t="s">
        <v>240</v>
      </c>
      <c r="K2279" s="11" t="s">
        <v>4263</v>
      </c>
      <c r="L2279" s="11">
        <v>2</v>
      </c>
    </row>
    <row r="2281" spans="1:12">
      <c r="A2281" s="11" t="s">
        <v>4262</v>
      </c>
    </row>
  </sheetData>
  <mergeCells count="1">
    <mergeCell ref="B6:L6"/>
  </mergeCells>
  <hyperlinks>
    <hyperlink ref="D8" location="Contents!B22" display="Enquiries" xr:uid="{00000000-0004-0000-0000-000000000000}"/>
    <hyperlink ref="E12" location="A126273910C" display="A126273910C" xr:uid="{00000000-0004-0000-0000-000001000000}"/>
    <hyperlink ref="E13" location="A126297238L" display="A126297238L" xr:uid="{00000000-0004-0000-0000-000002000000}"/>
    <hyperlink ref="E14" location="A126285574A" display="A126285574A" xr:uid="{00000000-0004-0000-0000-000003000000}"/>
    <hyperlink ref="E15" location="A126273866F" display="A126273866F" xr:uid="{00000000-0004-0000-0000-000004000000}"/>
    <hyperlink ref="E16" location="A126297194W" display="A126297194W" xr:uid="{00000000-0004-0000-0000-000005000000}"/>
    <hyperlink ref="E17" location="A126285530X" display="A126285530X" xr:uid="{00000000-0004-0000-0000-000006000000}"/>
    <hyperlink ref="E18" location="A126273794F" display="A126273794F" xr:uid="{00000000-0004-0000-0000-000007000000}"/>
    <hyperlink ref="E19" location="A126297122K" display="A126297122K" xr:uid="{00000000-0004-0000-0000-000008000000}"/>
    <hyperlink ref="E20" location="A126285458T" display="A126285458T" xr:uid="{00000000-0004-0000-0000-000009000000}"/>
    <hyperlink ref="E21" location="A126273870W" display="A126273870W" xr:uid="{00000000-0004-0000-0000-00000A000000}"/>
    <hyperlink ref="E22" location="A126297198F" display="A126297198F" xr:uid="{00000000-0004-0000-0000-00000B000000}"/>
    <hyperlink ref="E23" location="A126285534J" display="A126285534J" xr:uid="{00000000-0004-0000-0000-00000C000000}"/>
    <hyperlink ref="E24" location="A126273874F" display="A126273874F" xr:uid="{00000000-0004-0000-0000-00000D000000}"/>
    <hyperlink ref="E25" location="A126297202K" display="A126297202K" xr:uid="{00000000-0004-0000-0000-00000E000000}"/>
    <hyperlink ref="E26" location="A126285538T" display="A126285538T" xr:uid="{00000000-0004-0000-0000-00000F000000}"/>
    <hyperlink ref="E27" location="A126273798R" display="A126273798R" xr:uid="{00000000-0004-0000-0000-000010000000}"/>
    <hyperlink ref="E28" location="A126297126V" display="A126297126V" xr:uid="{00000000-0004-0000-0000-000011000000}"/>
    <hyperlink ref="E29" location="A126285462J" display="A126285462J" xr:uid="{00000000-0004-0000-0000-000012000000}"/>
    <hyperlink ref="E30" location="A126273802V" display="A126273802V" xr:uid="{00000000-0004-0000-0000-000013000000}"/>
    <hyperlink ref="E31" location="A126297130K" display="A126297130K" xr:uid="{00000000-0004-0000-0000-000014000000}"/>
    <hyperlink ref="E32" location="A126285466T" display="A126285466T" xr:uid="{00000000-0004-0000-0000-000015000000}"/>
    <hyperlink ref="E33" location="A126273842L" display="A126273842L" xr:uid="{00000000-0004-0000-0000-000016000000}"/>
    <hyperlink ref="E34" location="A126297170C" display="A126297170C" xr:uid="{00000000-0004-0000-0000-000017000000}"/>
    <hyperlink ref="E35" location="A126285506X" display="A126285506X" xr:uid="{00000000-0004-0000-0000-000018000000}"/>
    <hyperlink ref="E36" location="A126273758W" display="A126273758W" xr:uid="{00000000-0004-0000-0000-000019000000}"/>
    <hyperlink ref="E37" location="A126297086L" display="A126297086L" xr:uid="{00000000-0004-0000-0000-00001A000000}"/>
    <hyperlink ref="E38" location="A126285422R" display="A126285422R" xr:uid="{00000000-0004-0000-0000-00001B000000}"/>
    <hyperlink ref="E39" location="A126273878R" display="A126273878R" xr:uid="{00000000-0004-0000-0000-00001C000000}"/>
    <hyperlink ref="E40" location="A126297206V" display="A126297206V" xr:uid="{00000000-0004-0000-0000-00001D000000}"/>
    <hyperlink ref="E41" location="A126285542J" display="A126285542J" xr:uid="{00000000-0004-0000-0000-00001E000000}"/>
    <hyperlink ref="E42" location="A126273846W" display="A126273846W" xr:uid="{00000000-0004-0000-0000-00001F000000}"/>
    <hyperlink ref="E43" location="A126297174L" display="A126297174L" xr:uid="{00000000-0004-0000-0000-000020000000}"/>
    <hyperlink ref="E44" location="A126285510R" display="A126285510R" xr:uid="{00000000-0004-0000-0000-000021000000}"/>
    <hyperlink ref="E45" location="A126273890F" display="A126273890F" xr:uid="{00000000-0004-0000-0000-000022000000}"/>
    <hyperlink ref="E46" location="A126297218C" display="A126297218C" xr:uid="{00000000-0004-0000-0000-000023000000}"/>
    <hyperlink ref="E47" location="A126285554T" display="A126285554T" xr:uid="{00000000-0004-0000-0000-000024000000}"/>
    <hyperlink ref="E48" location="A126273762L" display="A126273762L" xr:uid="{00000000-0004-0000-0000-000025000000}"/>
    <hyperlink ref="E49" location="A126297090C" display="A126297090C" xr:uid="{00000000-0004-0000-0000-000026000000}"/>
    <hyperlink ref="E50" location="A126285426X" display="A126285426X" xr:uid="{00000000-0004-0000-0000-000027000000}"/>
    <hyperlink ref="E51" location="A126273698F" display="A126273698F" xr:uid="{00000000-0004-0000-0000-000028000000}"/>
    <hyperlink ref="E52" location="A126297026K" display="A126297026K" xr:uid="{00000000-0004-0000-0000-000029000000}"/>
    <hyperlink ref="E53" location="A126285362X" display="A126285362X" xr:uid="{00000000-0004-0000-0000-00002A000000}"/>
    <hyperlink ref="E54" location="A126273726C" display="A126273726C" xr:uid="{00000000-0004-0000-0000-00002B000000}"/>
    <hyperlink ref="E55" location="A126297054V" display="A126297054V" xr:uid="{00000000-0004-0000-0000-00002C000000}"/>
    <hyperlink ref="E56" location="A126285390J" display="A126285390J" xr:uid="{00000000-0004-0000-0000-00002D000000}"/>
    <hyperlink ref="E57" location="A126273806C" display="A126273806C" xr:uid="{00000000-0004-0000-0000-00002E000000}"/>
    <hyperlink ref="E58" location="A126297134V" display="A126297134V" xr:uid="{00000000-0004-0000-0000-00002F000000}"/>
    <hyperlink ref="E59" location="A126285470J" display="A126285470J" xr:uid="{00000000-0004-0000-0000-000030000000}"/>
    <hyperlink ref="E60" location="A126273730V" display="A126273730V" xr:uid="{00000000-0004-0000-0000-000031000000}"/>
    <hyperlink ref="E61" location="A126297058C" display="A126297058C" xr:uid="{00000000-0004-0000-0000-000032000000}"/>
    <hyperlink ref="E62" location="A126285394T" display="A126285394T" xr:uid="{00000000-0004-0000-0000-000033000000}"/>
    <hyperlink ref="E63" location="A126273810V" display="A126273810V" xr:uid="{00000000-0004-0000-0000-000034000000}"/>
    <hyperlink ref="E64" location="A126297138C" display="A126297138C" xr:uid="{00000000-0004-0000-0000-000035000000}"/>
    <hyperlink ref="E65" location="A126285474T" display="A126285474T" xr:uid="{00000000-0004-0000-0000-000036000000}"/>
    <hyperlink ref="E66" location="A126273814C" display="A126273814C" xr:uid="{00000000-0004-0000-0000-000037000000}"/>
    <hyperlink ref="E67" location="A126297142V" display="A126297142V" xr:uid="{00000000-0004-0000-0000-000038000000}"/>
    <hyperlink ref="E68" location="A126285478A" display="A126285478A" xr:uid="{00000000-0004-0000-0000-000039000000}"/>
    <hyperlink ref="E69" location="A126273894R" display="A126273894R" xr:uid="{00000000-0004-0000-0000-00003A000000}"/>
    <hyperlink ref="E70" location="A126297222V" display="A126297222V" xr:uid="{00000000-0004-0000-0000-00003B000000}"/>
    <hyperlink ref="E71" location="A126285558A" display="A126285558A" xr:uid="{00000000-0004-0000-0000-00003C000000}"/>
    <hyperlink ref="E72" location="A126273702K" display="A126273702K" xr:uid="{00000000-0004-0000-0000-00003D000000}"/>
    <hyperlink ref="E73" location="A126297030A" display="A126297030A" xr:uid="{00000000-0004-0000-0000-00003E000000}"/>
    <hyperlink ref="E74" location="A126285366J" display="A126285366J" xr:uid="{00000000-0004-0000-0000-00003F000000}"/>
    <hyperlink ref="E75" location="A126273882F" display="A126273882F" xr:uid="{00000000-0004-0000-0000-000040000000}"/>
    <hyperlink ref="E76" location="A126297210K" display="A126297210K" xr:uid="{00000000-0004-0000-0000-000041000000}"/>
    <hyperlink ref="E77" location="A126285546T" display="A126285546T" xr:uid="{00000000-0004-0000-0000-000042000000}"/>
    <hyperlink ref="E78" location="A126273886R" display="A126273886R" xr:uid="{00000000-0004-0000-0000-000043000000}"/>
    <hyperlink ref="E79" location="A126297214V" display="A126297214V" xr:uid="{00000000-0004-0000-0000-000044000000}"/>
    <hyperlink ref="E80" location="A126285550J" display="A126285550J" xr:uid="{00000000-0004-0000-0000-000045000000}"/>
    <hyperlink ref="E81" location="A126273706V" display="A126273706V" xr:uid="{00000000-0004-0000-0000-000046000000}"/>
    <hyperlink ref="E82" location="A126297034K" display="A126297034K" xr:uid="{00000000-0004-0000-0000-000047000000}"/>
    <hyperlink ref="E83" location="A126285370X" display="A126285370X" xr:uid="{00000000-0004-0000-0000-000048000000}"/>
    <hyperlink ref="E84" location="A126273766W" display="A126273766W" xr:uid="{00000000-0004-0000-0000-000049000000}"/>
    <hyperlink ref="E85" location="A126297094L" display="A126297094L" xr:uid="{00000000-0004-0000-0000-00004A000000}"/>
    <hyperlink ref="E86" location="A126285430R" display="A126285430R" xr:uid="{00000000-0004-0000-0000-00004B000000}"/>
    <hyperlink ref="E87" location="A126273818L" display="A126273818L" xr:uid="{00000000-0004-0000-0000-00004C000000}"/>
    <hyperlink ref="E88" location="A126297146C" display="A126297146C" xr:uid="{00000000-0004-0000-0000-00004D000000}"/>
    <hyperlink ref="E89" location="A126285482T" display="A126285482T" xr:uid="{00000000-0004-0000-0000-00004E000000}"/>
    <hyperlink ref="E90" location="A126273898X" display="A126273898X" xr:uid="{00000000-0004-0000-0000-00004F000000}"/>
    <hyperlink ref="E91" location="A126297226C" display="A126297226C" xr:uid="{00000000-0004-0000-0000-000050000000}"/>
    <hyperlink ref="E92" location="A126285562T" display="A126285562T" xr:uid="{00000000-0004-0000-0000-000051000000}"/>
    <hyperlink ref="E93" location="A126273710K" display="A126273710K" xr:uid="{00000000-0004-0000-0000-000052000000}"/>
    <hyperlink ref="E94" location="A126297038V" display="A126297038V" xr:uid="{00000000-0004-0000-0000-000053000000}"/>
    <hyperlink ref="E95" location="A126285374J" display="A126285374J" xr:uid="{00000000-0004-0000-0000-000054000000}"/>
    <hyperlink ref="E96" location="A126273850L" display="A126273850L" xr:uid="{00000000-0004-0000-0000-000055000000}"/>
    <hyperlink ref="E97" location="A126297178W" display="A126297178W" xr:uid="{00000000-0004-0000-0000-000056000000}"/>
    <hyperlink ref="E98" location="A126285514X" display="A126285514X" xr:uid="{00000000-0004-0000-0000-000057000000}"/>
    <hyperlink ref="E99" location="A126273854W" display="A126273854W" xr:uid="{00000000-0004-0000-0000-000058000000}"/>
    <hyperlink ref="E100" location="A126297182L" display="A126297182L" xr:uid="{00000000-0004-0000-0000-000059000000}"/>
    <hyperlink ref="E101" location="A126285518J" display="A126285518J" xr:uid="{00000000-0004-0000-0000-00005A000000}"/>
    <hyperlink ref="E102" location="A126273742C" display="A126273742C" xr:uid="{00000000-0004-0000-0000-00005B000000}"/>
    <hyperlink ref="E103" location="A126297070V" display="A126297070V" xr:uid="{00000000-0004-0000-0000-00005C000000}"/>
    <hyperlink ref="E104" location="A126285406R" display="A126285406R" xr:uid="{00000000-0004-0000-0000-00005D000000}"/>
    <hyperlink ref="E105" location="A126273714V" display="A126273714V" xr:uid="{00000000-0004-0000-0000-00005E000000}"/>
    <hyperlink ref="E106" location="A126297042K" display="A126297042K" xr:uid="{00000000-0004-0000-0000-00005F000000}"/>
    <hyperlink ref="E107" location="A126285378T" display="A126285378T" xr:uid="{00000000-0004-0000-0000-000060000000}"/>
    <hyperlink ref="E108" location="A126273770L" display="A126273770L" xr:uid="{00000000-0004-0000-0000-000061000000}"/>
    <hyperlink ref="E109" location="A126297098W" display="A126297098W" xr:uid="{00000000-0004-0000-0000-000062000000}"/>
    <hyperlink ref="E110" location="A126285434X" display="A126285434X" xr:uid="{00000000-0004-0000-0000-000063000000}"/>
    <hyperlink ref="E111" location="A126273734C" display="A126273734C" xr:uid="{00000000-0004-0000-0000-000064000000}"/>
    <hyperlink ref="E112" location="A126297062V" display="A126297062V" xr:uid="{00000000-0004-0000-0000-000065000000}"/>
    <hyperlink ref="E113" location="A126285398A" display="A126285398A" xr:uid="{00000000-0004-0000-0000-000066000000}"/>
    <hyperlink ref="E114" location="A126273774W" display="A126273774W" xr:uid="{00000000-0004-0000-0000-000067000000}"/>
    <hyperlink ref="E115" location="A126297102A" display="A126297102A" xr:uid="{00000000-0004-0000-0000-000068000000}"/>
    <hyperlink ref="E116" location="A126285438J" display="A126285438J" xr:uid="{00000000-0004-0000-0000-000069000000}"/>
    <hyperlink ref="E117" location="A126273746L" display="A126273746L" xr:uid="{00000000-0004-0000-0000-00006A000000}"/>
    <hyperlink ref="E118" location="A126297074C" display="A126297074C" xr:uid="{00000000-0004-0000-0000-00006B000000}"/>
    <hyperlink ref="E119" location="A126285410F" display="A126285410F" xr:uid="{00000000-0004-0000-0000-00006C000000}"/>
    <hyperlink ref="E120" location="A126273778F" display="A126273778F" xr:uid="{00000000-0004-0000-0000-00006D000000}"/>
    <hyperlink ref="E121" location="A126297106K" display="A126297106K" xr:uid="{00000000-0004-0000-0000-00006E000000}"/>
    <hyperlink ref="E122" location="A126285442X" display="A126285442X" xr:uid="{00000000-0004-0000-0000-00006F000000}"/>
    <hyperlink ref="E123" location="A126273822C" display="A126273822C" xr:uid="{00000000-0004-0000-0000-000070000000}"/>
    <hyperlink ref="E124" location="A126297150V" display="A126297150V" xr:uid="{00000000-0004-0000-0000-000071000000}"/>
    <hyperlink ref="E125" location="A126285486A" display="A126285486A" xr:uid="{00000000-0004-0000-0000-000072000000}"/>
    <hyperlink ref="E126" location="A126273782W" display="A126273782W" xr:uid="{00000000-0004-0000-0000-000073000000}"/>
    <hyperlink ref="E127" location="A126297110A" display="A126297110A" xr:uid="{00000000-0004-0000-0000-000074000000}"/>
    <hyperlink ref="E128" location="A126285446J" display="A126285446J" xr:uid="{00000000-0004-0000-0000-000075000000}"/>
    <hyperlink ref="E129" location="A126273750C" display="A126273750C" xr:uid="{00000000-0004-0000-0000-000076000000}"/>
    <hyperlink ref="E130" location="A126297078L" display="A126297078L" xr:uid="{00000000-0004-0000-0000-000077000000}"/>
    <hyperlink ref="E131" location="A126285414R" display="A126285414R" xr:uid="{00000000-0004-0000-0000-000078000000}"/>
    <hyperlink ref="E132" location="A126273858F" display="A126273858F" xr:uid="{00000000-0004-0000-0000-000079000000}"/>
    <hyperlink ref="E133" location="A126297186W" display="A126297186W" xr:uid="{00000000-0004-0000-0000-00007A000000}"/>
    <hyperlink ref="E134" location="A126285522X" display="A126285522X" xr:uid="{00000000-0004-0000-0000-00007B000000}"/>
    <hyperlink ref="E135" location="A126273826L" display="A126273826L" xr:uid="{00000000-0004-0000-0000-00007C000000}"/>
    <hyperlink ref="E136" location="A126297154C" display="A126297154C" xr:uid="{00000000-0004-0000-0000-00007D000000}"/>
    <hyperlink ref="E137" location="A126285490T" display="A126285490T" xr:uid="{00000000-0004-0000-0000-00007E000000}"/>
    <hyperlink ref="E138" location="A126273830C" display="A126273830C" xr:uid="{00000000-0004-0000-0000-00007F000000}"/>
    <hyperlink ref="E139" location="A126297158L" display="A126297158L" xr:uid="{00000000-0004-0000-0000-000080000000}"/>
    <hyperlink ref="E140" location="A126285494A" display="A126285494A" xr:uid="{00000000-0004-0000-0000-000081000000}"/>
    <hyperlink ref="E141" location="A126273902C" display="A126273902C" xr:uid="{00000000-0004-0000-0000-000082000000}"/>
    <hyperlink ref="E142" location="A126297230V" display="A126297230V" xr:uid="{00000000-0004-0000-0000-000083000000}"/>
    <hyperlink ref="E143" location="A126285566A" display="A126285566A" xr:uid="{00000000-0004-0000-0000-000084000000}"/>
    <hyperlink ref="E144" location="A126273718C" display="A126273718C" xr:uid="{00000000-0004-0000-0000-000085000000}"/>
    <hyperlink ref="E145" location="A126297046V" display="A126297046V" xr:uid="{00000000-0004-0000-0000-000086000000}"/>
    <hyperlink ref="E146" location="A126285382J" display="A126285382J" xr:uid="{00000000-0004-0000-0000-000087000000}"/>
    <hyperlink ref="E147" location="A126273786F" display="A126273786F" xr:uid="{00000000-0004-0000-0000-000088000000}"/>
    <hyperlink ref="E148" location="A126297114K" display="A126297114K" xr:uid="{00000000-0004-0000-0000-000089000000}"/>
    <hyperlink ref="E149" location="A126285450X" display="A126285450X" xr:uid="{00000000-0004-0000-0000-00008A000000}"/>
    <hyperlink ref="E150" location="A126273738L" display="A126273738L" xr:uid="{00000000-0004-0000-0000-00008B000000}"/>
    <hyperlink ref="E151" location="A126297066C" display="A126297066C" xr:uid="{00000000-0004-0000-0000-00008C000000}"/>
    <hyperlink ref="E152" location="A126285402F" display="A126285402F" xr:uid="{00000000-0004-0000-0000-00008D000000}"/>
    <hyperlink ref="E153" location="A126273834L" display="A126273834L" xr:uid="{00000000-0004-0000-0000-00008E000000}"/>
    <hyperlink ref="E154" location="A126297162C" display="A126297162C" xr:uid="{00000000-0004-0000-0000-00008F000000}"/>
    <hyperlink ref="E155" location="A126285498K" display="A126285498K" xr:uid="{00000000-0004-0000-0000-000090000000}"/>
    <hyperlink ref="E156" location="A126273838W" display="A126273838W" xr:uid="{00000000-0004-0000-0000-000091000000}"/>
    <hyperlink ref="E157" location="A126297166L" display="A126297166L" xr:uid="{00000000-0004-0000-0000-000092000000}"/>
    <hyperlink ref="E158" location="A126285502R" display="A126285502R" xr:uid="{00000000-0004-0000-0000-000093000000}"/>
    <hyperlink ref="E159" location="A126273754L" display="A126273754L" xr:uid="{00000000-0004-0000-0000-000094000000}"/>
    <hyperlink ref="E160" location="A126297082C" display="A126297082C" xr:uid="{00000000-0004-0000-0000-000095000000}"/>
    <hyperlink ref="E161" location="A126285418X" display="A126285418X" xr:uid="{00000000-0004-0000-0000-000096000000}"/>
    <hyperlink ref="E162" location="A126273722V" display="A126273722V" xr:uid="{00000000-0004-0000-0000-000097000000}"/>
    <hyperlink ref="E163" location="A126297050K" display="A126297050K" xr:uid="{00000000-0004-0000-0000-000098000000}"/>
    <hyperlink ref="E164" location="A126285386T" display="A126285386T" xr:uid="{00000000-0004-0000-0000-000099000000}"/>
    <hyperlink ref="E165" location="A126273906L" display="A126273906L" xr:uid="{00000000-0004-0000-0000-00009A000000}"/>
    <hyperlink ref="E166" location="A126297234C" display="A126297234C" xr:uid="{00000000-0004-0000-0000-00009B000000}"/>
    <hyperlink ref="E167" location="A126285570T" display="A126285570T" xr:uid="{00000000-0004-0000-0000-00009C000000}"/>
    <hyperlink ref="E168" location="A126273790W" display="A126273790W" xr:uid="{00000000-0004-0000-0000-00009D000000}"/>
    <hyperlink ref="E169" location="A126297118V" display="A126297118V" xr:uid="{00000000-0004-0000-0000-00009E000000}"/>
    <hyperlink ref="E170" location="A126285454J" display="A126285454J" xr:uid="{00000000-0004-0000-0000-00009F000000}"/>
    <hyperlink ref="E171" location="A126273862W" display="A126273862W" xr:uid="{00000000-0004-0000-0000-0000A0000000}"/>
    <hyperlink ref="E172" location="A126297190L" display="A126297190L" xr:uid="{00000000-0004-0000-0000-0000A1000000}"/>
    <hyperlink ref="E173" location="A126285526J" display="A126285526J" xr:uid="{00000000-0004-0000-0000-0000A2000000}"/>
    <hyperlink ref="E174" location="A126279742L" display="A126279742L" xr:uid="{00000000-0004-0000-0000-0000A3000000}"/>
    <hyperlink ref="E175" location="A126303070T" display="A126303070T" xr:uid="{00000000-0004-0000-0000-0000A4000000}"/>
    <hyperlink ref="E176" location="A126291406C" display="A126291406C" xr:uid="{00000000-0004-0000-0000-0000A5000000}"/>
    <hyperlink ref="E177" location="A126279698R" display="A126279698R" xr:uid="{00000000-0004-0000-0000-0000A6000000}"/>
    <hyperlink ref="E178" location="A126303026J" display="A126303026J" xr:uid="{00000000-0004-0000-0000-0000A7000000}"/>
    <hyperlink ref="E179" location="A126291362L" display="A126291362L" xr:uid="{00000000-0004-0000-0000-0000A8000000}"/>
    <hyperlink ref="E180" location="A126279626C" display="A126279626C" xr:uid="{00000000-0004-0000-0000-0000A9000000}"/>
    <hyperlink ref="E181" location="A126302954F" display="A126302954F" xr:uid="{00000000-0004-0000-0000-0000AA000000}"/>
    <hyperlink ref="E182" location="A126291290L" display="A126291290L" xr:uid="{00000000-0004-0000-0000-0000AB000000}"/>
    <hyperlink ref="E183" location="A126279702V" display="A126279702V" xr:uid="{00000000-0004-0000-0000-0000AC000000}"/>
    <hyperlink ref="E184" location="A126303030X" display="A126303030X" xr:uid="{00000000-0004-0000-0000-0000AD000000}"/>
    <hyperlink ref="E185" location="A126291366W" display="A126291366W" xr:uid="{00000000-0004-0000-0000-0000AE000000}"/>
    <hyperlink ref="E186" location="A126279706C" display="A126279706C" xr:uid="{00000000-0004-0000-0000-0000AF000000}"/>
    <hyperlink ref="E187" location="A126303034J" display="A126303034J" xr:uid="{00000000-0004-0000-0000-0000B0000000}"/>
    <hyperlink ref="E188" location="A126291370L" display="A126291370L" xr:uid="{00000000-0004-0000-0000-0000B1000000}"/>
    <hyperlink ref="E189" location="A126279630V" display="A126279630V" xr:uid="{00000000-0004-0000-0000-0000B2000000}"/>
    <hyperlink ref="E190" location="A126302958R" display="A126302958R" xr:uid="{00000000-0004-0000-0000-0000B3000000}"/>
    <hyperlink ref="E191" location="A126291294W" display="A126291294W" xr:uid="{00000000-0004-0000-0000-0000B4000000}"/>
    <hyperlink ref="E192" location="A126279634C" display="A126279634C" xr:uid="{00000000-0004-0000-0000-0000B5000000}"/>
    <hyperlink ref="E193" location="A126302962F" display="A126302962F" xr:uid="{00000000-0004-0000-0000-0000B6000000}"/>
    <hyperlink ref="E194" location="A126291298F" display="A126291298F" xr:uid="{00000000-0004-0000-0000-0000B7000000}"/>
    <hyperlink ref="E195" location="A126279674W" display="A126279674W" xr:uid="{00000000-0004-0000-0000-0000B8000000}"/>
    <hyperlink ref="E196" location="A126303002R" display="A126303002R" xr:uid="{00000000-0004-0000-0000-0000B9000000}"/>
    <hyperlink ref="E197" location="A126291338L" display="A126291338L" xr:uid="{00000000-0004-0000-0000-0000BA000000}"/>
    <hyperlink ref="E198" location="A126279590L" display="A126279590L" xr:uid="{00000000-0004-0000-0000-0000BB000000}"/>
    <hyperlink ref="E199" location="A126302918W" display="A126302918W" xr:uid="{00000000-0004-0000-0000-0000BC000000}"/>
    <hyperlink ref="E200" location="A126291254C" display="A126291254C" xr:uid="{00000000-0004-0000-0000-0000BD000000}"/>
    <hyperlink ref="E201" location="A126279710V" display="A126279710V" xr:uid="{00000000-0004-0000-0000-0000BE000000}"/>
    <hyperlink ref="E202" location="A126303038T" display="A126303038T" xr:uid="{00000000-0004-0000-0000-0000BF000000}"/>
    <hyperlink ref="E203" location="A126291374W" display="A126291374W" xr:uid="{00000000-0004-0000-0000-0000C0000000}"/>
    <hyperlink ref="E204" location="A126279678F" display="A126279678F" xr:uid="{00000000-0004-0000-0000-0000C1000000}"/>
    <hyperlink ref="E205" location="A126303006X" display="A126303006X" xr:uid="{00000000-0004-0000-0000-0000C2000000}"/>
    <hyperlink ref="E206" location="A126291342C" display="A126291342C" xr:uid="{00000000-0004-0000-0000-0000C3000000}"/>
    <hyperlink ref="E207" location="A126279722C" display="A126279722C" xr:uid="{00000000-0004-0000-0000-0000C4000000}"/>
    <hyperlink ref="E208" location="A126303050J" display="A126303050J" xr:uid="{00000000-0004-0000-0000-0000C5000000}"/>
    <hyperlink ref="E209" location="A126291386F" display="A126291386F" xr:uid="{00000000-0004-0000-0000-0000C6000000}"/>
    <hyperlink ref="E210" location="A126279594W" display="A126279594W" xr:uid="{00000000-0004-0000-0000-0000C7000000}"/>
    <hyperlink ref="E211" location="A126302922L" display="A126302922L" xr:uid="{00000000-0004-0000-0000-0000C8000000}"/>
    <hyperlink ref="E212" location="A126291258L" display="A126291258L" xr:uid="{00000000-0004-0000-0000-0000C9000000}"/>
    <hyperlink ref="E213" location="A126279530K" display="A126279530K" xr:uid="{00000000-0004-0000-0000-0000CA000000}"/>
    <hyperlink ref="E214" location="A126302858F" display="A126302858F" xr:uid="{00000000-0004-0000-0000-0000CB000000}"/>
    <hyperlink ref="E215" location="A126291194L" display="A126291194L" xr:uid="{00000000-0004-0000-0000-0000CC000000}"/>
    <hyperlink ref="E216" location="A126279558L" display="A126279558L" xr:uid="{00000000-0004-0000-0000-0000CD000000}"/>
    <hyperlink ref="E217" location="A126302886R" display="A126302886R" xr:uid="{00000000-0004-0000-0000-0000CE000000}"/>
    <hyperlink ref="E218" location="A126291222K" display="A126291222K" xr:uid="{00000000-0004-0000-0000-0000CF000000}"/>
    <hyperlink ref="E219" location="A126279638L" display="A126279638L" xr:uid="{00000000-0004-0000-0000-0000D0000000}"/>
    <hyperlink ref="E220" location="A126302966R" display="A126302966R" xr:uid="{00000000-0004-0000-0000-0000D1000000}"/>
    <hyperlink ref="E221" location="A126291302K" display="A126291302K" xr:uid="{00000000-0004-0000-0000-0000D2000000}"/>
    <hyperlink ref="E222" location="A126279562C" display="A126279562C" xr:uid="{00000000-0004-0000-0000-0000D3000000}"/>
    <hyperlink ref="E223" location="A126302890F" display="A126302890F" xr:uid="{00000000-0004-0000-0000-0000D4000000}"/>
    <hyperlink ref="E224" location="A126291226V" display="A126291226V" xr:uid="{00000000-0004-0000-0000-0000D5000000}"/>
    <hyperlink ref="E225" location="A126279642C" display="A126279642C" xr:uid="{00000000-0004-0000-0000-0000D6000000}"/>
    <hyperlink ref="E226" location="A126302970F" display="A126302970F" xr:uid="{00000000-0004-0000-0000-0000D7000000}"/>
    <hyperlink ref="E227" location="A126291306V" display="A126291306V" xr:uid="{00000000-0004-0000-0000-0000D8000000}"/>
    <hyperlink ref="E228" location="A126279646L" display="A126279646L" xr:uid="{00000000-0004-0000-0000-0000D9000000}"/>
    <hyperlink ref="E229" location="A126302974R" display="A126302974R" xr:uid="{00000000-0004-0000-0000-0000DA000000}"/>
    <hyperlink ref="E230" location="A126291310K" display="A126291310K" xr:uid="{00000000-0004-0000-0000-0000DB000000}"/>
    <hyperlink ref="E231" location="A126279726L" display="A126279726L" xr:uid="{00000000-0004-0000-0000-0000DC000000}"/>
    <hyperlink ref="E232" location="A126303054T" display="A126303054T" xr:uid="{00000000-0004-0000-0000-0000DD000000}"/>
    <hyperlink ref="E233" location="A126291390W" display="A126291390W" xr:uid="{00000000-0004-0000-0000-0000DE000000}"/>
    <hyperlink ref="E234" location="A126279534V" display="A126279534V" xr:uid="{00000000-0004-0000-0000-0000DF000000}"/>
    <hyperlink ref="E235" location="A126302862W" display="A126302862W" xr:uid="{00000000-0004-0000-0000-0000E0000000}"/>
    <hyperlink ref="E236" location="A126291198W" display="A126291198W" xr:uid="{00000000-0004-0000-0000-0000E1000000}"/>
    <hyperlink ref="E237" location="A126279714C" display="A126279714C" xr:uid="{00000000-0004-0000-0000-0000E2000000}"/>
    <hyperlink ref="E238" location="A126303042J" display="A126303042J" xr:uid="{00000000-0004-0000-0000-0000E3000000}"/>
    <hyperlink ref="E239" location="A126291378F" display="A126291378F" xr:uid="{00000000-0004-0000-0000-0000E4000000}"/>
    <hyperlink ref="E240" location="A126279718L" display="A126279718L" xr:uid="{00000000-0004-0000-0000-0000E5000000}"/>
    <hyperlink ref="E241" location="A126303046T" display="A126303046T" xr:uid="{00000000-0004-0000-0000-0000E6000000}"/>
    <hyperlink ref="E242" location="A126291382W" display="A126291382W" xr:uid="{00000000-0004-0000-0000-0000E7000000}"/>
    <hyperlink ref="E243" location="A126279538C" display="A126279538C" xr:uid="{00000000-0004-0000-0000-0000E8000000}"/>
    <hyperlink ref="E244" location="A126302866F" display="A126302866F" xr:uid="{00000000-0004-0000-0000-0000E9000000}"/>
    <hyperlink ref="E245" location="A126291202A" display="A126291202A" xr:uid="{00000000-0004-0000-0000-0000EA000000}"/>
    <hyperlink ref="E246" location="A126279598F" display="A126279598F" xr:uid="{00000000-0004-0000-0000-0000EB000000}"/>
    <hyperlink ref="E247" location="A126302926W" display="A126302926W" xr:uid="{00000000-0004-0000-0000-0000EC000000}"/>
    <hyperlink ref="E248" location="A126291262C" display="A126291262C" xr:uid="{00000000-0004-0000-0000-0000ED000000}"/>
    <hyperlink ref="E249" location="A126279650C" display="A126279650C" xr:uid="{00000000-0004-0000-0000-0000EE000000}"/>
    <hyperlink ref="E250" location="A126302978X" display="A126302978X" xr:uid="{00000000-0004-0000-0000-0000EF000000}"/>
    <hyperlink ref="E251" location="A126291314V" display="A126291314V" xr:uid="{00000000-0004-0000-0000-0000F0000000}"/>
    <hyperlink ref="E252" location="A126279730C" display="A126279730C" xr:uid="{00000000-0004-0000-0000-0000F1000000}"/>
    <hyperlink ref="E253" location="A126303058A" display="A126303058A" xr:uid="{00000000-0004-0000-0000-0000F2000000}"/>
    <hyperlink ref="E254" location="A126291394F" display="A126291394F" xr:uid="{00000000-0004-0000-0000-0000F3000000}"/>
    <hyperlink ref="E255" location="A126279542V" display="A126279542V" xr:uid="{00000000-0004-0000-0000-0000F4000000}"/>
    <hyperlink ref="E256" location="A126302870W" display="A126302870W" xr:uid="{00000000-0004-0000-0000-0000F5000000}"/>
    <hyperlink ref="E257" location="A126291206K" display="A126291206K" xr:uid="{00000000-0004-0000-0000-0000F6000000}"/>
    <hyperlink ref="E258" location="A126279682W" display="A126279682W" xr:uid="{00000000-0004-0000-0000-0000F7000000}"/>
    <hyperlink ref="E259" location="A126303010R" display="A126303010R" xr:uid="{00000000-0004-0000-0000-0000F8000000}"/>
    <hyperlink ref="E260" location="A126291346L" display="A126291346L" xr:uid="{00000000-0004-0000-0000-0000F9000000}"/>
    <hyperlink ref="E261" location="A126279686F" display="A126279686F" xr:uid="{00000000-0004-0000-0000-0000FA000000}"/>
    <hyperlink ref="E262" location="A126303014X" display="A126303014X" xr:uid="{00000000-0004-0000-0000-0000FB000000}"/>
    <hyperlink ref="E263" location="A126291350C" display="A126291350C" xr:uid="{00000000-0004-0000-0000-0000FC000000}"/>
    <hyperlink ref="E264" location="A126279574L" display="A126279574L" xr:uid="{00000000-0004-0000-0000-0000FD000000}"/>
    <hyperlink ref="E265" location="A126302902C" display="A126302902C" xr:uid="{00000000-0004-0000-0000-0000FE000000}"/>
    <hyperlink ref="E266" location="A126291238C" display="A126291238C" xr:uid="{00000000-0004-0000-0000-0000FF000000}"/>
    <hyperlink ref="E267" location="A126279546C" display="A126279546C" xr:uid="{00000000-0004-0000-0000-000000010000}"/>
    <hyperlink ref="E268" location="A126302874F" display="A126302874F" xr:uid="{00000000-0004-0000-0000-000001010000}"/>
    <hyperlink ref="E269" location="A126291210A" display="A126291210A" xr:uid="{00000000-0004-0000-0000-000002010000}"/>
    <hyperlink ref="E270" location="A126279602K" display="A126279602K" xr:uid="{00000000-0004-0000-0000-000003010000}"/>
    <hyperlink ref="E271" location="A126302930L" display="A126302930L" xr:uid="{00000000-0004-0000-0000-000004010000}"/>
    <hyperlink ref="E272" location="A126291266L" display="A126291266L" xr:uid="{00000000-0004-0000-0000-000005010000}"/>
    <hyperlink ref="E273" location="A126279566L" display="A126279566L" xr:uid="{00000000-0004-0000-0000-000006010000}"/>
    <hyperlink ref="E274" location="A126302894R" display="A126302894R" xr:uid="{00000000-0004-0000-0000-000007010000}"/>
    <hyperlink ref="E275" location="A126291230K" display="A126291230K" xr:uid="{00000000-0004-0000-0000-000008010000}"/>
    <hyperlink ref="E276" location="A126279606V" display="A126279606V" xr:uid="{00000000-0004-0000-0000-000009010000}"/>
    <hyperlink ref="E277" location="A126302934W" display="A126302934W" xr:uid="{00000000-0004-0000-0000-00000A010000}"/>
    <hyperlink ref="E278" location="A126291270C" display="A126291270C" xr:uid="{00000000-0004-0000-0000-00000B010000}"/>
    <hyperlink ref="E279" location="A126279578W" display="A126279578W" xr:uid="{00000000-0004-0000-0000-00000C010000}"/>
    <hyperlink ref="E280" location="A126302906L" display="A126302906L" xr:uid="{00000000-0004-0000-0000-00000D010000}"/>
    <hyperlink ref="E281" location="A126291242V" display="A126291242V" xr:uid="{00000000-0004-0000-0000-00000E010000}"/>
    <hyperlink ref="E282" location="A126279610K" display="A126279610K" xr:uid="{00000000-0004-0000-0000-00000F010000}"/>
    <hyperlink ref="E283" location="A126302938F" display="A126302938F" xr:uid="{00000000-0004-0000-0000-000010010000}"/>
    <hyperlink ref="E284" location="A126291274L" display="A126291274L" xr:uid="{00000000-0004-0000-0000-000011010000}"/>
    <hyperlink ref="E285" location="A126279654L" display="A126279654L" xr:uid="{00000000-0004-0000-0000-000012010000}"/>
    <hyperlink ref="E286" location="A126302982R" display="A126302982R" xr:uid="{00000000-0004-0000-0000-000013010000}"/>
    <hyperlink ref="E287" location="A126291318C" display="A126291318C" xr:uid="{00000000-0004-0000-0000-000014010000}"/>
    <hyperlink ref="E288" location="A126279614V" display="A126279614V" xr:uid="{00000000-0004-0000-0000-000015010000}"/>
    <hyperlink ref="E289" location="A126302942W" display="A126302942W" xr:uid="{00000000-0004-0000-0000-000016010000}"/>
    <hyperlink ref="E290" location="A126291278W" display="A126291278W" xr:uid="{00000000-0004-0000-0000-000017010000}"/>
    <hyperlink ref="E291" location="A126279582L" display="A126279582L" xr:uid="{00000000-0004-0000-0000-000018010000}"/>
    <hyperlink ref="E292" location="A126302910C" display="A126302910C" xr:uid="{00000000-0004-0000-0000-000019010000}"/>
    <hyperlink ref="E293" location="A126291246C" display="A126291246C" xr:uid="{00000000-0004-0000-0000-00001A010000}"/>
    <hyperlink ref="E294" location="A126279690W" display="A126279690W" xr:uid="{00000000-0004-0000-0000-00001B010000}"/>
    <hyperlink ref="E295" location="A126303018J" display="A126303018J" xr:uid="{00000000-0004-0000-0000-00001C010000}"/>
    <hyperlink ref="E296" location="A126291354L" display="A126291354L" xr:uid="{00000000-0004-0000-0000-00001D010000}"/>
    <hyperlink ref="E297" location="A126279658W" display="A126279658W" xr:uid="{00000000-0004-0000-0000-00001E010000}"/>
    <hyperlink ref="E298" location="A126302986X" display="A126302986X" xr:uid="{00000000-0004-0000-0000-00001F010000}"/>
    <hyperlink ref="E299" location="A126291322V" display="A126291322V" xr:uid="{00000000-0004-0000-0000-000020010000}"/>
    <hyperlink ref="E300" location="A126279662L" display="A126279662L" xr:uid="{00000000-0004-0000-0000-000021010000}"/>
    <hyperlink ref="E301" location="A126302990R" display="A126302990R" xr:uid="{00000000-0004-0000-0000-000022010000}"/>
    <hyperlink ref="E302" location="A126291326C" display="A126291326C" xr:uid="{00000000-0004-0000-0000-000023010000}"/>
    <hyperlink ref="E303" location="A126279734L" display="A126279734L" xr:uid="{00000000-0004-0000-0000-000024010000}"/>
    <hyperlink ref="E304" location="A126303062T" display="A126303062T" xr:uid="{00000000-0004-0000-0000-000025010000}"/>
    <hyperlink ref="E305" location="A126291398R" display="A126291398R" xr:uid="{00000000-0004-0000-0000-000026010000}"/>
    <hyperlink ref="E306" location="A126279550V" display="A126279550V" xr:uid="{00000000-0004-0000-0000-000027010000}"/>
    <hyperlink ref="E307" location="A126302878R" display="A126302878R" xr:uid="{00000000-0004-0000-0000-000028010000}"/>
    <hyperlink ref="E308" location="A126291214K" display="A126291214K" xr:uid="{00000000-0004-0000-0000-000029010000}"/>
    <hyperlink ref="E309" location="A126279618C" display="A126279618C" xr:uid="{00000000-0004-0000-0000-00002A010000}"/>
    <hyperlink ref="E310" location="A126302946F" display="A126302946F" xr:uid="{00000000-0004-0000-0000-00002B010000}"/>
    <hyperlink ref="E311" location="A126291282L" display="A126291282L" xr:uid="{00000000-0004-0000-0000-00002C010000}"/>
    <hyperlink ref="E312" location="A126279570C" display="A126279570C" xr:uid="{00000000-0004-0000-0000-00002D010000}"/>
    <hyperlink ref="E313" location="A126302898X" display="A126302898X" xr:uid="{00000000-0004-0000-0000-00002E010000}"/>
    <hyperlink ref="E314" location="A126291234V" display="A126291234V" xr:uid="{00000000-0004-0000-0000-00002F010000}"/>
    <hyperlink ref="E315" location="A126279666W" display="A126279666W" xr:uid="{00000000-0004-0000-0000-000030010000}"/>
    <hyperlink ref="E316" location="A126302994X" display="A126302994X" xr:uid="{00000000-0004-0000-0000-000031010000}"/>
    <hyperlink ref="E317" location="A126291330V" display="A126291330V" xr:uid="{00000000-0004-0000-0000-000032010000}"/>
    <hyperlink ref="E318" location="A126279670L" display="A126279670L" xr:uid="{00000000-0004-0000-0000-000033010000}"/>
    <hyperlink ref="E319" location="A126302998J" display="A126302998J" xr:uid="{00000000-0004-0000-0000-000034010000}"/>
    <hyperlink ref="E320" location="A126291334C" display="A126291334C" xr:uid="{00000000-0004-0000-0000-000035010000}"/>
    <hyperlink ref="E321" location="A126279586W" display="A126279586W" xr:uid="{00000000-0004-0000-0000-000036010000}"/>
    <hyperlink ref="E322" location="A126302914L" display="A126302914L" xr:uid="{00000000-0004-0000-0000-000037010000}"/>
    <hyperlink ref="E323" location="A126291250V" display="A126291250V" xr:uid="{00000000-0004-0000-0000-000038010000}"/>
    <hyperlink ref="E324" location="A126279554C" display="A126279554C" xr:uid="{00000000-0004-0000-0000-000039010000}"/>
    <hyperlink ref="E325" location="A126302882F" display="A126302882F" xr:uid="{00000000-0004-0000-0000-00003A010000}"/>
    <hyperlink ref="E326" location="A126291218V" display="A126291218V" xr:uid="{00000000-0004-0000-0000-00003B010000}"/>
    <hyperlink ref="E327" location="A126279738W" display="A126279738W" xr:uid="{00000000-0004-0000-0000-00003C010000}"/>
    <hyperlink ref="E328" location="A126303066A" display="A126303066A" xr:uid="{00000000-0004-0000-0000-00003D010000}"/>
    <hyperlink ref="E329" location="A126291402V" display="A126291402V" xr:uid="{00000000-0004-0000-0000-00003E010000}"/>
    <hyperlink ref="E330" location="A126279622V" display="A126279622V" xr:uid="{00000000-0004-0000-0000-00003F010000}"/>
    <hyperlink ref="E331" location="A126302950W" display="A126302950W" xr:uid="{00000000-0004-0000-0000-000040010000}"/>
    <hyperlink ref="E332" location="A126291286W" display="A126291286W" xr:uid="{00000000-0004-0000-0000-000041010000}"/>
    <hyperlink ref="E333" location="A126279694F" display="A126279694F" xr:uid="{00000000-0004-0000-0000-000042010000}"/>
    <hyperlink ref="E334" location="A126303022X" display="A126303022X" xr:uid="{00000000-0004-0000-0000-000043010000}"/>
    <hyperlink ref="E335" location="A126291358W" display="A126291358W" xr:uid="{00000000-0004-0000-0000-000044010000}"/>
    <hyperlink ref="E336" location="A126275854J" display="A126275854J" xr:uid="{00000000-0004-0000-0000-000045010000}"/>
    <hyperlink ref="E337" location="A126299182X" display="A126299182X" xr:uid="{00000000-0004-0000-0000-000046010000}"/>
    <hyperlink ref="E338" location="A126287518V" display="A126287518V" xr:uid="{00000000-0004-0000-0000-000047010000}"/>
    <hyperlink ref="E339" location="A126275810F" display="A126275810F" xr:uid="{00000000-0004-0000-0000-000048010000}"/>
    <hyperlink ref="E340" location="A126299138R" display="A126299138R" xr:uid="{00000000-0004-0000-0000-000049010000}"/>
    <hyperlink ref="E341" location="A126287474C" display="A126287474C" xr:uid="{00000000-0004-0000-0000-00004A010000}"/>
    <hyperlink ref="E342" location="A126275738X" display="A126275738X" xr:uid="{00000000-0004-0000-0000-00004B010000}"/>
    <hyperlink ref="E343" location="A126299066R" display="A126299066R" xr:uid="{00000000-0004-0000-0000-00004C010000}"/>
    <hyperlink ref="E344" location="A126287402T" display="A126287402T" xr:uid="{00000000-0004-0000-0000-00004D010000}"/>
    <hyperlink ref="E345" location="A126275814R" display="A126275814R" xr:uid="{00000000-0004-0000-0000-00004E010000}"/>
    <hyperlink ref="E346" location="A126299142F" display="A126299142F" xr:uid="{00000000-0004-0000-0000-00004F010000}"/>
    <hyperlink ref="E347" location="A126287478L" display="A126287478L" xr:uid="{00000000-0004-0000-0000-000050010000}"/>
    <hyperlink ref="E348" location="A126275818X" display="A126275818X" xr:uid="{00000000-0004-0000-0000-000051010000}"/>
    <hyperlink ref="E349" location="A126299146R" display="A126299146R" xr:uid="{00000000-0004-0000-0000-000052010000}"/>
    <hyperlink ref="E350" location="A126287482C" display="A126287482C" xr:uid="{00000000-0004-0000-0000-000053010000}"/>
    <hyperlink ref="E351" location="A126275742R" display="A126275742R" xr:uid="{00000000-0004-0000-0000-000054010000}"/>
    <hyperlink ref="E352" location="A126299070F" display="A126299070F" xr:uid="{00000000-0004-0000-0000-000055010000}"/>
    <hyperlink ref="E353" location="A126287406A" display="A126287406A" xr:uid="{00000000-0004-0000-0000-000056010000}"/>
    <hyperlink ref="E354" location="A126275746X" display="A126275746X" xr:uid="{00000000-0004-0000-0000-000057010000}"/>
    <hyperlink ref="E355" location="A126299074R" display="A126299074R" xr:uid="{00000000-0004-0000-0000-000058010000}"/>
    <hyperlink ref="E356" location="A126287410T" display="A126287410T" xr:uid="{00000000-0004-0000-0000-000059010000}"/>
    <hyperlink ref="E357" location="A126275786T" display="A126275786T" xr:uid="{00000000-0004-0000-0000-00005A010000}"/>
    <hyperlink ref="E358" location="A126299114W" display="A126299114W" xr:uid="{00000000-0004-0000-0000-00005B010000}"/>
    <hyperlink ref="E359" location="A126287450K" display="A126287450K" xr:uid="{00000000-0004-0000-0000-00005C010000}"/>
    <hyperlink ref="E360" location="A126275702W" display="A126275702W" xr:uid="{00000000-0004-0000-0000-00005D010000}"/>
    <hyperlink ref="E361" location="A126299030L" display="A126299030L" xr:uid="{00000000-0004-0000-0000-00005E010000}"/>
    <hyperlink ref="E362" location="A126287366V" display="A126287366V" xr:uid="{00000000-0004-0000-0000-00005F010000}"/>
    <hyperlink ref="E363" location="A126275822R" display="A126275822R" xr:uid="{00000000-0004-0000-0000-000060010000}"/>
    <hyperlink ref="E364" location="A126299150F" display="A126299150F" xr:uid="{00000000-0004-0000-0000-000061010000}"/>
    <hyperlink ref="E365" location="A126287486L" display="A126287486L" xr:uid="{00000000-0004-0000-0000-000062010000}"/>
    <hyperlink ref="E366" location="A126275790J" display="A126275790J" xr:uid="{00000000-0004-0000-0000-000063010000}"/>
    <hyperlink ref="E367" location="A126299118F" display="A126299118F" xr:uid="{00000000-0004-0000-0000-000064010000}"/>
    <hyperlink ref="E368" location="A126287454V" display="A126287454V" xr:uid="{00000000-0004-0000-0000-000065010000}"/>
    <hyperlink ref="E369" location="A126275834X" display="A126275834X" xr:uid="{00000000-0004-0000-0000-000066010000}"/>
    <hyperlink ref="E370" location="A126299162R" display="A126299162R" xr:uid="{00000000-0004-0000-0000-000067010000}"/>
    <hyperlink ref="E371" location="A126287498W" display="A126287498W" xr:uid="{00000000-0004-0000-0000-000068010000}"/>
    <hyperlink ref="E372" location="A126275706F" display="A126275706F" xr:uid="{00000000-0004-0000-0000-000069010000}"/>
    <hyperlink ref="E373" location="A126299034W" display="A126299034W" xr:uid="{00000000-0004-0000-0000-00006A010000}"/>
    <hyperlink ref="E374" location="A126287370K" display="A126287370K" xr:uid="{00000000-0004-0000-0000-00006B010000}"/>
    <hyperlink ref="E375" location="A126275642F" display="A126275642F" xr:uid="{00000000-0004-0000-0000-00006C010000}"/>
    <hyperlink ref="E376" location="A126298970V" display="A126298970V" xr:uid="{00000000-0004-0000-0000-00006D010000}"/>
    <hyperlink ref="E377" location="A126287306T" display="A126287306T" xr:uid="{00000000-0004-0000-0000-00006E010000}"/>
    <hyperlink ref="E378" location="A126275670R" display="A126275670R" xr:uid="{00000000-0004-0000-0000-00006F010000}"/>
    <hyperlink ref="E379" location="A126298998W" display="A126298998W" xr:uid="{00000000-0004-0000-0000-000070010000}"/>
    <hyperlink ref="E380" location="A126287334A" display="A126287334A" xr:uid="{00000000-0004-0000-0000-000071010000}"/>
    <hyperlink ref="E381" location="A126275750R" display="A126275750R" xr:uid="{00000000-0004-0000-0000-000072010000}"/>
    <hyperlink ref="E382" location="A126299078X" display="A126299078X" xr:uid="{00000000-0004-0000-0000-000073010000}"/>
    <hyperlink ref="E383" location="A126287414A" display="A126287414A" xr:uid="{00000000-0004-0000-0000-000074010000}"/>
    <hyperlink ref="E384" location="A126275674X" display="A126275674X" xr:uid="{00000000-0004-0000-0000-000075010000}"/>
    <hyperlink ref="E385" location="A126299002C" display="A126299002C" xr:uid="{00000000-0004-0000-0000-000076010000}"/>
    <hyperlink ref="E386" location="A126287338K" display="A126287338K" xr:uid="{00000000-0004-0000-0000-000077010000}"/>
    <hyperlink ref="E387" location="A126275754X" display="A126275754X" xr:uid="{00000000-0004-0000-0000-000078010000}"/>
    <hyperlink ref="E388" location="A126299082R" display="A126299082R" xr:uid="{00000000-0004-0000-0000-000079010000}"/>
    <hyperlink ref="E389" location="A126287418K" display="A126287418K" xr:uid="{00000000-0004-0000-0000-00007A010000}"/>
    <hyperlink ref="E390" location="A126275758J" display="A126275758J" xr:uid="{00000000-0004-0000-0000-00007B010000}"/>
    <hyperlink ref="E391" location="A126299086X" display="A126299086X" xr:uid="{00000000-0004-0000-0000-00007C010000}"/>
    <hyperlink ref="E392" location="A126287422A" display="A126287422A" xr:uid="{00000000-0004-0000-0000-00007D010000}"/>
    <hyperlink ref="E393" location="A126275838J" display="A126275838J" xr:uid="{00000000-0004-0000-0000-00007E010000}"/>
    <hyperlink ref="E394" location="A126299166X" display="A126299166X" xr:uid="{00000000-0004-0000-0000-00007F010000}"/>
    <hyperlink ref="E395" location="A126287502A" display="A126287502A" xr:uid="{00000000-0004-0000-0000-000080010000}"/>
    <hyperlink ref="E396" location="A126275646R" display="A126275646R" xr:uid="{00000000-0004-0000-0000-000081010000}"/>
    <hyperlink ref="E397" location="A126298974C" display="A126298974C" xr:uid="{00000000-0004-0000-0000-000082010000}"/>
    <hyperlink ref="E398" location="A126287310J" display="A126287310J" xr:uid="{00000000-0004-0000-0000-000083010000}"/>
    <hyperlink ref="E399" location="A126275826X" display="A126275826X" xr:uid="{00000000-0004-0000-0000-000084010000}"/>
    <hyperlink ref="E400" location="A126299154R" display="A126299154R" xr:uid="{00000000-0004-0000-0000-000085010000}"/>
    <hyperlink ref="E401" location="A126287490C" display="A126287490C" xr:uid="{00000000-0004-0000-0000-000086010000}"/>
    <hyperlink ref="E402" location="A126275830R" display="A126275830R" xr:uid="{00000000-0004-0000-0000-000087010000}"/>
    <hyperlink ref="E403" location="A126299158X" display="A126299158X" xr:uid="{00000000-0004-0000-0000-000088010000}"/>
    <hyperlink ref="E404" location="A126287494L" display="A126287494L" xr:uid="{00000000-0004-0000-0000-000089010000}"/>
    <hyperlink ref="E405" location="A126275650F" display="A126275650F" xr:uid="{00000000-0004-0000-0000-00008A010000}"/>
    <hyperlink ref="E406" location="A126298978L" display="A126298978L" xr:uid="{00000000-0004-0000-0000-00008B010000}"/>
    <hyperlink ref="E407" location="A126287314T" display="A126287314T" xr:uid="{00000000-0004-0000-0000-00008C010000}"/>
    <hyperlink ref="E408" location="A126275710W" display="A126275710W" xr:uid="{00000000-0004-0000-0000-00008D010000}"/>
    <hyperlink ref="E409" location="A126299038F" display="A126299038F" xr:uid="{00000000-0004-0000-0000-00008E010000}"/>
    <hyperlink ref="E410" location="A126287374V" display="A126287374V" xr:uid="{00000000-0004-0000-0000-00008F010000}"/>
    <hyperlink ref="E411" location="A126275762X" display="A126275762X" xr:uid="{00000000-0004-0000-0000-000090010000}"/>
    <hyperlink ref="E412" location="A126299090R" display="A126299090R" xr:uid="{00000000-0004-0000-0000-000091010000}"/>
    <hyperlink ref="E413" location="A126287426K" display="A126287426K" xr:uid="{00000000-0004-0000-0000-000092010000}"/>
    <hyperlink ref="E414" location="A126275842X" display="A126275842X" xr:uid="{00000000-0004-0000-0000-000093010000}"/>
    <hyperlink ref="E415" location="A126299170R" display="A126299170R" xr:uid="{00000000-0004-0000-0000-000094010000}"/>
    <hyperlink ref="E416" location="A126287506K" display="A126287506K" xr:uid="{00000000-0004-0000-0000-000095010000}"/>
    <hyperlink ref="E417" location="A126275654R" display="A126275654R" xr:uid="{00000000-0004-0000-0000-000096010000}"/>
    <hyperlink ref="E418" location="A126298982C" display="A126298982C" xr:uid="{00000000-0004-0000-0000-000097010000}"/>
    <hyperlink ref="E419" location="A126287318A" display="A126287318A" xr:uid="{00000000-0004-0000-0000-000098010000}"/>
    <hyperlink ref="E420" location="A126275794T" display="A126275794T" xr:uid="{00000000-0004-0000-0000-000099010000}"/>
    <hyperlink ref="E421" location="A126299122W" display="A126299122W" xr:uid="{00000000-0004-0000-0000-00009A010000}"/>
    <hyperlink ref="E422" location="A126287458C" display="A126287458C" xr:uid="{00000000-0004-0000-0000-00009B010000}"/>
    <hyperlink ref="E423" location="A126275798A" display="A126275798A" xr:uid="{00000000-0004-0000-0000-00009C010000}"/>
    <hyperlink ref="E424" location="A126299126F" display="A126299126F" xr:uid="{00000000-0004-0000-0000-00009D010000}"/>
    <hyperlink ref="E425" location="A126287462V" display="A126287462V" xr:uid="{00000000-0004-0000-0000-00009E010000}"/>
    <hyperlink ref="E426" location="A126275686J" display="A126275686J" xr:uid="{00000000-0004-0000-0000-00009F010000}"/>
    <hyperlink ref="E427" location="A126299014L" display="A126299014L" xr:uid="{00000000-0004-0000-0000-0000A0010000}"/>
    <hyperlink ref="E428" location="A126287350A" display="A126287350A" xr:uid="{00000000-0004-0000-0000-0000A1010000}"/>
    <hyperlink ref="E429" location="A126275658X" display="A126275658X" xr:uid="{00000000-0004-0000-0000-0000A2010000}"/>
    <hyperlink ref="E430" location="A126298986L" display="A126298986L" xr:uid="{00000000-0004-0000-0000-0000A3010000}"/>
    <hyperlink ref="E431" location="A126287322T" display="A126287322T" xr:uid="{00000000-0004-0000-0000-0000A4010000}"/>
    <hyperlink ref="E432" location="A126275714F" display="A126275714F" xr:uid="{00000000-0004-0000-0000-0000A5010000}"/>
    <hyperlink ref="E433" location="A126299042W" display="A126299042W" xr:uid="{00000000-0004-0000-0000-0000A6010000}"/>
    <hyperlink ref="E434" location="A126287378C" display="A126287378C" xr:uid="{00000000-0004-0000-0000-0000A7010000}"/>
    <hyperlink ref="E435" location="A126275678J" display="A126275678J" xr:uid="{00000000-0004-0000-0000-0000A8010000}"/>
    <hyperlink ref="E436" location="A126299006L" display="A126299006L" xr:uid="{00000000-0004-0000-0000-0000A9010000}"/>
    <hyperlink ref="E437" location="A126287342A" display="A126287342A" xr:uid="{00000000-0004-0000-0000-0000AA010000}"/>
    <hyperlink ref="E438" location="A126275718R" display="A126275718R" xr:uid="{00000000-0004-0000-0000-0000AB010000}"/>
    <hyperlink ref="E439" location="A126299046F" display="A126299046F" xr:uid="{00000000-0004-0000-0000-0000AC010000}"/>
    <hyperlink ref="E440" location="A126287382V" display="A126287382V" xr:uid="{00000000-0004-0000-0000-0000AD010000}"/>
    <hyperlink ref="E441" location="A126275690X" display="A126275690X" xr:uid="{00000000-0004-0000-0000-0000AE010000}"/>
    <hyperlink ref="E442" location="A126299018W" display="A126299018W" xr:uid="{00000000-0004-0000-0000-0000AF010000}"/>
    <hyperlink ref="E443" location="A126287354K" display="A126287354K" xr:uid="{00000000-0004-0000-0000-0000B0010000}"/>
    <hyperlink ref="E444" location="A126275722F" display="A126275722F" xr:uid="{00000000-0004-0000-0000-0000B1010000}"/>
    <hyperlink ref="E445" location="A126299050W" display="A126299050W" xr:uid="{00000000-0004-0000-0000-0000B2010000}"/>
    <hyperlink ref="E446" location="A126287386C" display="A126287386C" xr:uid="{00000000-0004-0000-0000-0000B3010000}"/>
    <hyperlink ref="E447" location="A126275766J" display="A126275766J" xr:uid="{00000000-0004-0000-0000-0000B4010000}"/>
    <hyperlink ref="E448" location="A126299094X" display="A126299094X" xr:uid="{00000000-0004-0000-0000-0000B5010000}"/>
    <hyperlink ref="E449" location="A126287430A" display="A126287430A" xr:uid="{00000000-0004-0000-0000-0000B6010000}"/>
    <hyperlink ref="E450" location="A126275726R" display="A126275726R" xr:uid="{00000000-0004-0000-0000-0000B7010000}"/>
    <hyperlink ref="E451" location="A126299054F" display="A126299054F" xr:uid="{00000000-0004-0000-0000-0000B8010000}"/>
    <hyperlink ref="E452" location="A126287390V" display="A126287390V" xr:uid="{00000000-0004-0000-0000-0000B9010000}"/>
    <hyperlink ref="E453" location="A126275694J" display="A126275694J" xr:uid="{00000000-0004-0000-0000-0000BA010000}"/>
    <hyperlink ref="E454" location="A126299022L" display="A126299022L" xr:uid="{00000000-0004-0000-0000-0000BB010000}"/>
    <hyperlink ref="E455" location="A126287358V" display="A126287358V" xr:uid="{00000000-0004-0000-0000-0000BC010000}"/>
    <hyperlink ref="E456" location="A126275802F" display="A126275802F" xr:uid="{00000000-0004-0000-0000-0000BD010000}"/>
    <hyperlink ref="E457" location="A126299130W" display="A126299130W" xr:uid="{00000000-0004-0000-0000-0000BE010000}"/>
    <hyperlink ref="E458" location="A126287466C" display="A126287466C" xr:uid="{00000000-0004-0000-0000-0000BF010000}"/>
    <hyperlink ref="E459" location="A126275770X" display="A126275770X" xr:uid="{00000000-0004-0000-0000-0000C0010000}"/>
    <hyperlink ref="E460" location="A126299098J" display="A126299098J" xr:uid="{00000000-0004-0000-0000-0000C1010000}"/>
    <hyperlink ref="E461" location="A126287434K" display="A126287434K" xr:uid="{00000000-0004-0000-0000-0000C2010000}"/>
    <hyperlink ref="E462" location="A126275774J" display="A126275774J" xr:uid="{00000000-0004-0000-0000-0000C3010000}"/>
    <hyperlink ref="E463" location="A126299102L" display="A126299102L" xr:uid="{00000000-0004-0000-0000-0000C4010000}"/>
    <hyperlink ref="E464" location="A126287438V" display="A126287438V" xr:uid="{00000000-0004-0000-0000-0000C5010000}"/>
    <hyperlink ref="E465" location="A126275846J" display="A126275846J" xr:uid="{00000000-0004-0000-0000-0000C6010000}"/>
    <hyperlink ref="E466" location="A126299174X" display="A126299174X" xr:uid="{00000000-0004-0000-0000-0000C7010000}"/>
    <hyperlink ref="E467" location="A126287510A" display="A126287510A" xr:uid="{00000000-0004-0000-0000-0000C8010000}"/>
    <hyperlink ref="E468" location="A126275662R" display="A126275662R" xr:uid="{00000000-0004-0000-0000-0000C9010000}"/>
    <hyperlink ref="E469" location="A126298990C" display="A126298990C" xr:uid="{00000000-0004-0000-0000-0000CA010000}"/>
    <hyperlink ref="E470" location="A126287326A" display="A126287326A" xr:uid="{00000000-0004-0000-0000-0000CB010000}"/>
    <hyperlink ref="E471" location="A126275730F" display="A126275730F" xr:uid="{00000000-0004-0000-0000-0000CC010000}"/>
    <hyperlink ref="E472" location="A126299058R" display="A126299058R" xr:uid="{00000000-0004-0000-0000-0000CD010000}"/>
    <hyperlink ref="E473" location="A126287394C" display="A126287394C" xr:uid="{00000000-0004-0000-0000-0000CE010000}"/>
    <hyperlink ref="E474" location="A126275682X" display="A126275682X" xr:uid="{00000000-0004-0000-0000-0000CF010000}"/>
    <hyperlink ref="E475" location="A126299010C" display="A126299010C" xr:uid="{00000000-0004-0000-0000-0000D0010000}"/>
    <hyperlink ref="E476" location="A126287346K" display="A126287346K" xr:uid="{00000000-0004-0000-0000-0000D1010000}"/>
    <hyperlink ref="E477" location="A126275778T" display="A126275778T" xr:uid="{00000000-0004-0000-0000-0000D2010000}"/>
    <hyperlink ref="E478" location="A126299106W" display="A126299106W" xr:uid="{00000000-0004-0000-0000-0000D3010000}"/>
    <hyperlink ref="E479" location="A126287442K" display="A126287442K" xr:uid="{00000000-0004-0000-0000-0000D4010000}"/>
    <hyperlink ref="E480" location="A126275782J" display="A126275782J" xr:uid="{00000000-0004-0000-0000-0000D5010000}"/>
    <hyperlink ref="E481" location="A126299110L" display="A126299110L" xr:uid="{00000000-0004-0000-0000-0000D6010000}"/>
    <hyperlink ref="E482" location="A126287446V" display="A126287446V" xr:uid="{00000000-0004-0000-0000-0000D7010000}"/>
    <hyperlink ref="E483" location="A126275698T" display="A126275698T" xr:uid="{00000000-0004-0000-0000-0000D8010000}"/>
    <hyperlink ref="E484" location="A126299026W" display="A126299026W" xr:uid="{00000000-0004-0000-0000-0000D9010000}"/>
    <hyperlink ref="E485" location="A126287362K" display="A126287362K" xr:uid="{00000000-0004-0000-0000-0000DA010000}"/>
    <hyperlink ref="E486" location="A126275666X" display="A126275666X" xr:uid="{00000000-0004-0000-0000-0000DB010000}"/>
    <hyperlink ref="E487" location="A126298994L" display="A126298994L" xr:uid="{00000000-0004-0000-0000-0000DC010000}"/>
    <hyperlink ref="E488" location="A126287330T" display="A126287330T" xr:uid="{00000000-0004-0000-0000-0000DD010000}"/>
    <hyperlink ref="E489" location="A126275850X" display="A126275850X" xr:uid="{00000000-0004-0000-0000-0000DE010000}"/>
    <hyperlink ref="E490" location="A126299178J" display="A126299178J" xr:uid="{00000000-0004-0000-0000-0000DF010000}"/>
    <hyperlink ref="E491" location="A126287514K" display="A126287514K" xr:uid="{00000000-0004-0000-0000-0000E0010000}"/>
    <hyperlink ref="E492" location="A126275734R" display="A126275734R" xr:uid="{00000000-0004-0000-0000-0000E1010000}"/>
    <hyperlink ref="E493" location="A126299062F" display="A126299062F" xr:uid="{00000000-0004-0000-0000-0000E2010000}"/>
    <hyperlink ref="E494" location="A126287398L" display="A126287398L" xr:uid="{00000000-0004-0000-0000-0000E3010000}"/>
    <hyperlink ref="E495" location="A126275806R" display="A126275806R" xr:uid="{00000000-0004-0000-0000-0000E4010000}"/>
    <hyperlink ref="E496" location="A126299134F" display="A126299134F" xr:uid="{00000000-0004-0000-0000-0000E5010000}"/>
    <hyperlink ref="E497" location="A126287470V" display="A126287470V" xr:uid="{00000000-0004-0000-0000-0000E6010000}"/>
    <hyperlink ref="E498" location="A126281686W" display="A126281686W" xr:uid="{00000000-0004-0000-0000-0000E7010000}"/>
    <hyperlink ref="E499" location="A126305014K" display="A126305014K" xr:uid="{00000000-0004-0000-0000-0000E8010000}"/>
    <hyperlink ref="E500" location="A126293350R" display="A126293350R" xr:uid="{00000000-0004-0000-0000-0000E9010000}"/>
    <hyperlink ref="E501" location="A126281642V" display="A126281642V" xr:uid="{00000000-0004-0000-0000-0000EA010000}"/>
    <hyperlink ref="E502" location="A126304970T" display="A126304970T" xr:uid="{00000000-0004-0000-0000-0000EB010000}"/>
    <hyperlink ref="E503" location="A126293306F" display="A126293306F" xr:uid="{00000000-0004-0000-0000-0000EC010000}"/>
    <hyperlink ref="E504" location="A126281570V" display="A126281570V" xr:uid="{00000000-0004-0000-0000-0000ED010000}"/>
    <hyperlink ref="E505" location="A126304898K" display="A126304898K" xr:uid="{00000000-0004-0000-0000-0000EE010000}"/>
    <hyperlink ref="E506" location="A126293234F" display="A126293234F" xr:uid="{00000000-0004-0000-0000-0000EF010000}"/>
    <hyperlink ref="E507" location="A126281646C" display="A126281646C" xr:uid="{00000000-0004-0000-0000-0000F0010000}"/>
    <hyperlink ref="E508" location="A126304974A" display="A126304974A" xr:uid="{00000000-0004-0000-0000-0000F1010000}"/>
    <hyperlink ref="E509" location="A126293310W" display="A126293310W" xr:uid="{00000000-0004-0000-0000-0000F2010000}"/>
    <hyperlink ref="E510" location="A126281650V" display="A126281650V" xr:uid="{00000000-0004-0000-0000-0000F3010000}"/>
    <hyperlink ref="E511" location="A126304978K" display="A126304978K" xr:uid="{00000000-0004-0000-0000-0000F4010000}"/>
    <hyperlink ref="E512" location="A126293314F" display="A126293314F" xr:uid="{00000000-0004-0000-0000-0000F5010000}"/>
    <hyperlink ref="E513" location="A126281574C" display="A126281574C" xr:uid="{00000000-0004-0000-0000-0000F6010000}"/>
    <hyperlink ref="E514" location="A126304902R" display="A126304902R" xr:uid="{00000000-0004-0000-0000-0000F7010000}"/>
    <hyperlink ref="E515" location="A126293238R" display="A126293238R" xr:uid="{00000000-0004-0000-0000-0000F8010000}"/>
    <hyperlink ref="E516" location="A126281578L" display="A126281578L" xr:uid="{00000000-0004-0000-0000-0000F9010000}"/>
    <hyperlink ref="E517" location="A126304906X" display="A126304906X" xr:uid="{00000000-0004-0000-0000-0000FA010000}"/>
    <hyperlink ref="E518" location="A126293242F" display="A126293242F" xr:uid="{00000000-0004-0000-0000-0000FB010000}"/>
    <hyperlink ref="E519" location="A126281618V" display="A126281618V" xr:uid="{00000000-0004-0000-0000-0000FC010000}"/>
    <hyperlink ref="E520" location="A126304946T" display="A126304946T" xr:uid="{00000000-0004-0000-0000-0000FD010000}"/>
    <hyperlink ref="E521" location="A126293282X" display="A126293282X" xr:uid="{00000000-0004-0000-0000-0000FE010000}"/>
    <hyperlink ref="E522" location="A126281534K" display="A126281534K" xr:uid="{00000000-0004-0000-0000-0000FF010000}"/>
    <hyperlink ref="E523" location="A126304862J" display="A126304862J" xr:uid="{00000000-0004-0000-0000-000000020000}"/>
    <hyperlink ref="E524" location="A126293198J" display="A126293198J" xr:uid="{00000000-0004-0000-0000-000001020000}"/>
    <hyperlink ref="E525" location="A126281654C" display="A126281654C" xr:uid="{00000000-0004-0000-0000-000002020000}"/>
    <hyperlink ref="E526" location="A126304982A" display="A126304982A" xr:uid="{00000000-0004-0000-0000-000003020000}"/>
    <hyperlink ref="E527" location="A126293318R" display="A126293318R" xr:uid="{00000000-0004-0000-0000-000004020000}"/>
    <hyperlink ref="E528" location="A126281622K" display="A126281622K" xr:uid="{00000000-0004-0000-0000-000005020000}"/>
    <hyperlink ref="E529" location="A126304950J" display="A126304950J" xr:uid="{00000000-0004-0000-0000-000006020000}"/>
    <hyperlink ref="E530" location="A126293286J" display="A126293286J" xr:uid="{00000000-0004-0000-0000-000007020000}"/>
    <hyperlink ref="E531" location="A126281666L" display="A126281666L" xr:uid="{00000000-0004-0000-0000-000008020000}"/>
    <hyperlink ref="E532" location="A126304994K" display="A126304994K" xr:uid="{00000000-0004-0000-0000-000009020000}"/>
    <hyperlink ref="E533" location="A126293330F" display="A126293330F" xr:uid="{00000000-0004-0000-0000-00000A020000}"/>
    <hyperlink ref="E534" location="A126281538V" display="A126281538V" xr:uid="{00000000-0004-0000-0000-00000B020000}"/>
    <hyperlink ref="E535" location="A126304866T" display="A126304866T" xr:uid="{00000000-0004-0000-0000-00000C020000}"/>
    <hyperlink ref="E536" location="A126293202L" display="A126293202L" xr:uid="{00000000-0004-0000-0000-00000D020000}"/>
    <hyperlink ref="E537" location="A126281474V" display="A126281474V" xr:uid="{00000000-0004-0000-0000-00000E020000}"/>
    <hyperlink ref="E538" location="A126304802F" display="A126304802F" xr:uid="{00000000-0004-0000-0000-00000F020000}"/>
    <hyperlink ref="E539" location="A126293138F" display="A126293138F" xr:uid="{00000000-0004-0000-0000-000010020000}"/>
    <hyperlink ref="E540" location="A126281502T" display="A126281502T" xr:uid="{00000000-0004-0000-0000-000011020000}"/>
    <hyperlink ref="E541" location="A126304830R" display="A126304830R" xr:uid="{00000000-0004-0000-0000-000012020000}"/>
    <hyperlink ref="E542" location="A126293166R" display="A126293166R" xr:uid="{00000000-0004-0000-0000-000013020000}"/>
    <hyperlink ref="E543" location="A126281582C" display="A126281582C" xr:uid="{00000000-0004-0000-0000-000014020000}"/>
    <hyperlink ref="E544" location="A126304910R" display="A126304910R" xr:uid="{00000000-0004-0000-0000-000015020000}"/>
    <hyperlink ref="E545" location="A126293246R" display="A126293246R" xr:uid="{00000000-0004-0000-0000-000016020000}"/>
    <hyperlink ref="E546" location="A126281506A" display="A126281506A" xr:uid="{00000000-0004-0000-0000-000017020000}"/>
    <hyperlink ref="E547" location="A126304834X" display="A126304834X" xr:uid="{00000000-0004-0000-0000-000018020000}"/>
    <hyperlink ref="E548" location="A126293170F" display="A126293170F" xr:uid="{00000000-0004-0000-0000-000019020000}"/>
    <hyperlink ref="E549" location="A126281586L" display="A126281586L" xr:uid="{00000000-0004-0000-0000-00001A020000}"/>
    <hyperlink ref="E550" location="A126304914X" display="A126304914X" xr:uid="{00000000-0004-0000-0000-00001B020000}"/>
    <hyperlink ref="E551" location="A126293250F" display="A126293250F" xr:uid="{00000000-0004-0000-0000-00001C020000}"/>
    <hyperlink ref="E552" location="A126281590C" display="A126281590C" xr:uid="{00000000-0004-0000-0000-00001D020000}"/>
    <hyperlink ref="E553" location="A126304918J" display="A126304918J" xr:uid="{00000000-0004-0000-0000-00001E020000}"/>
    <hyperlink ref="E554" location="A126293254R" display="A126293254R" xr:uid="{00000000-0004-0000-0000-00001F020000}"/>
    <hyperlink ref="E555" location="A126281670C" display="A126281670C" xr:uid="{00000000-0004-0000-0000-000020020000}"/>
    <hyperlink ref="E556" location="A126304998V" display="A126304998V" xr:uid="{00000000-0004-0000-0000-000021020000}"/>
    <hyperlink ref="E557" location="A126293334R" display="A126293334R" xr:uid="{00000000-0004-0000-0000-000022020000}"/>
    <hyperlink ref="E558" location="A126281478C" display="A126281478C" xr:uid="{00000000-0004-0000-0000-000023020000}"/>
    <hyperlink ref="E559" location="A126304806R" display="A126304806R" xr:uid="{00000000-0004-0000-0000-000024020000}"/>
    <hyperlink ref="E560" location="A126293142W" display="A126293142W" xr:uid="{00000000-0004-0000-0000-000025020000}"/>
    <hyperlink ref="E561" location="A126281658L" display="A126281658L" xr:uid="{00000000-0004-0000-0000-000026020000}"/>
    <hyperlink ref="E562" location="A126304986K" display="A126304986K" xr:uid="{00000000-0004-0000-0000-000027020000}"/>
    <hyperlink ref="E563" location="A126293322F" display="A126293322F" xr:uid="{00000000-0004-0000-0000-000028020000}"/>
    <hyperlink ref="E564" location="A126281662C" display="A126281662C" xr:uid="{00000000-0004-0000-0000-000029020000}"/>
    <hyperlink ref="E565" location="A126304990A" display="A126304990A" xr:uid="{00000000-0004-0000-0000-00002A020000}"/>
    <hyperlink ref="E566" location="A126293326R" display="A126293326R" xr:uid="{00000000-0004-0000-0000-00002B020000}"/>
    <hyperlink ref="E567" location="A126281482V" display="A126281482V" xr:uid="{00000000-0004-0000-0000-00002C020000}"/>
    <hyperlink ref="E568" location="A126304810F" display="A126304810F" xr:uid="{00000000-0004-0000-0000-00002D020000}"/>
    <hyperlink ref="E569" location="A126293146F" display="A126293146F" xr:uid="{00000000-0004-0000-0000-00002E020000}"/>
    <hyperlink ref="E570" location="A126281542K" display="A126281542K" xr:uid="{00000000-0004-0000-0000-00002F020000}"/>
    <hyperlink ref="E571" location="A126304870J" display="A126304870J" xr:uid="{00000000-0004-0000-0000-000030020000}"/>
    <hyperlink ref="E572" location="A126293206W" display="A126293206W" xr:uid="{00000000-0004-0000-0000-000031020000}"/>
    <hyperlink ref="E573" location="A126281594L" display="A126281594L" xr:uid="{00000000-0004-0000-0000-000032020000}"/>
    <hyperlink ref="E574" location="A126304922X" display="A126304922X" xr:uid="{00000000-0004-0000-0000-000033020000}"/>
    <hyperlink ref="E575" location="A126293258X" display="A126293258X" xr:uid="{00000000-0004-0000-0000-000034020000}"/>
    <hyperlink ref="E576" location="A126281674L" display="A126281674L" xr:uid="{00000000-0004-0000-0000-000035020000}"/>
    <hyperlink ref="E577" location="A126305002A" display="A126305002A" xr:uid="{00000000-0004-0000-0000-000036020000}"/>
    <hyperlink ref="E578" location="A126293338X" display="A126293338X" xr:uid="{00000000-0004-0000-0000-000037020000}"/>
    <hyperlink ref="E579" location="A126281486C" display="A126281486C" xr:uid="{00000000-0004-0000-0000-000038020000}"/>
    <hyperlink ref="E580" location="A126304814R" display="A126304814R" xr:uid="{00000000-0004-0000-0000-000039020000}"/>
    <hyperlink ref="E581" location="A126293150W" display="A126293150W" xr:uid="{00000000-0004-0000-0000-00003A020000}"/>
    <hyperlink ref="E582" location="A126281626V" display="A126281626V" xr:uid="{00000000-0004-0000-0000-00003B020000}"/>
    <hyperlink ref="E583" location="A126304954T" display="A126304954T" xr:uid="{00000000-0004-0000-0000-00003C020000}"/>
    <hyperlink ref="E584" location="A126293290X" display="A126293290X" xr:uid="{00000000-0004-0000-0000-00003D020000}"/>
    <hyperlink ref="E585" location="A126281630K" display="A126281630K" xr:uid="{00000000-0004-0000-0000-00003E020000}"/>
    <hyperlink ref="E586" location="A126304958A" display="A126304958A" xr:uid="{00000000-0004-0000-0000-00003F020000}"/>
    <hyperlink ref="E587" location="A126293294J" display="A126293294J" xr:uid="{00000000-0004-0000-0000-000040020000}"/>
    <hyperlink ref="E588" location="A126281518K" display="A126281518K" xr:uid="{00000000-0004-0000-0000-000041020000}"/>
    <hyperlink ref="E589" location="A126304846J" display="A126304846J" xr:uid="{00000000-0004-0000-0000-000042020000}"/>
    <hyperlink ref="E590" location="A126293182R" display="A126293182R" xr:uid="{00000000-0004-0000-0000-000043020000}"/>
    <hyperlink ref="E591" location="A126281490V" display="A126281490V" xr:uid="{00000000-0004-0000-0000-000044020000}"/>
    <hyperlink ref="E592" location="A126304818X" display="A126304818X" xr:uid="{00000000-0004-0000-0000-000045020000}"/>
    <hyperlink ref="E593" location="A126293154F" display="A126293154F" xr:uid="{00000000-0004-0000-0000-000046020000}"/>
    <hyperlink ref="E594" location="A126281546V" display="A126281546V" xr:uid="{00000000-0004-0000-0000-000047020000}"/>
    <hyperlink ref="E595" location="A126304874T" display="A126304874T" xr:uid="{00000000-0004-0000-0000-000048020000}"/>
    <hyperlink ref="E596" location="A126293210L" display="A126293210L" xr:uid="{00000000-0004-0000-0000-000049020000}"/>
    <hyperlink ref="E597" location="A126281510T" display="A126281510T" xr:uid="{00000000-0004-0000-0000-00004A020000}"/>
    <hyperlink ref="E598" location="A126304838J" display="A126304838J" xr:uid="{00000000-0004-0000-0000-00004B020000}"/>
    <hyperlink ref="E599" location="A126293174R" display="A126293174R" xr:uid="{00000000-0004-0000-0000-00004C020000}"/>
    <hyperlink ref="E600" location="A126281550K" display="A126281550K" xr:uid="{00000000-0004-0000-0000-00004D020000}"/>
    <hyperlink ref="E601" location="A126304878A" display="A126304878A" xr:uid="{00000000-0004-0000-0000-00004E020000}"/>
    <hyperlink ref="E602" location="A126293214W" display="A126293214W" xr:uid="{00000000-0004-0000-0000-00004F020000}"/>
    <hyperlink ref="E603" location="A126281522A" display="A126281522A" xr:uid="{00000000-0004-0000-0000-000050020000}"/>
    <hyperlink ref="E604" location="A126304850X" display="A126304850X" xr:uid="{00000000-0004-0000-0000-000051020000}"/>
    <hyperlink ref="E605" location="A126293186X" display="A126293186X" xr:uid="{00000000-0004-0000-0000-000052020000}"/>
    <hyperlink ref="E606" location="A126281554V" display="A126281554V" xr:uid="{00000000-0004-0000-0000-000053020000}"/>
    <hyperlink ref="E607" location="A126304882T" display="A126304882T" xr:uid="{00000000-0004-0000-0000-000054020000}"/>
    <hyperlink ref="E608" location="A126293218F" display="A126293218F" xr:uid="{00000000-0004-0000-0000-000055020000}"/>
    <hyperlink ref="E609" location="A126281598W" display="A126281598W" xr:uid="{00000000-0004-0000-0000-000056020000}"/>
    <hyperlink ref="E610" location="A126304926J" display="A126304926J" xr:uid="{00000000-0004-0000-0000-000057020000}"/>
    <hyperlink ref="E611" location="A126293262R" display="A126293262R" xr:uid="{00000000-0004-0000-0000-000058020000}"/>
    <hyperlink ref="E612" location="A126281558C" display="A126281558C" xr:uid="{00000000-0004-0000-0000-000059020000}"/>
    <hyperlink ref="E613" location="A126304886A" display="A126304886A" xr:uid="{00000000-0004-0000-0000-00005A020000}"/>
    <hyperlink ref="E614" location="A126293222W" display="A126293222W" xr:uid="{00000000-0004-0000-0000-00005B020000}"/>
    <hyperlink ref="E615" location="A126281526K" display="A126281526K" xr:uid="{00000000-0004-0000-0000-00005C020000}"/>
    <hyperlink ref="E616" location="A126304854J" display="A126304854J" xr:uid="{00000000-0004-0000-0000-00005D020000}"/>
    <hyperlink ref="E617" location="A126293190R" display="A126293190R" xr:uid="{00000000-0004-0000-0000-00005E020000}"/>
    <hyperlink ref="E618" location="A126281634V" display="A126281634V" xr:uid="{00000000-0004-0000-0000-00005F020000}"/>
    <hyperlink ref="E619" location="A126304962T" display="A126304962T" xr:uid="{00000000-0004-0000-0000-000060020000}"/>
    <hyperlink ref="E620" location="A126293298T" display="A126293298T" xr:uid="{00000000-0004-0000-0000-000061020000}"/>
    <hyperlink ref="E621" location="A126281602A" display="A126281602A" xr:uid="{00000000-0004-0000-0000-000062020000}"/>
    <hyperlink ref="E622" location="A126304930X" display="A126304930X" xr:uid="{00000000-0004-0000-0000-000063020000}"/>
    <hyperlink ref="E623" location="A126293266X" display="A126293266X" xr:uid="{00000000-0004-0000-0000-000064020000}"/>
    <hyperlink ref="E624" location="A126281606K" display="A126281606K" xr:uid="{00000000-0004-0000-0000-000065020000}"/>
    <hyperlink ref="E625" location="A126304934J" display="A126304934J" xr:uid="{00000000-0004-0000-0000-000066020000}"/>
    <hyperlink ref="E626" location="A126293270R" display="A126293270R" xr:uid="{00000000-0004-0000-0000-000067020000}"/>
    <hyperlink ref="E627" location="A126281678W" display="A126281678W" xr:uid="{00000000-0004-0000-0000-000068020000}"/>
    <hyperlink ref="E628" location="A126305006K" display="A126305006K" xr:uid="{00000000-0004-0000-0000-000069020000}"/>
    <hyperlink ref="E629" location="A126293342R" display="A126293342R" xr:uid="{00000000-0004-0000-0000-00006A020000}"/>
    <hyperlink ref="E630" location="A126281494C" display="A126281494C" xr:uid="{00000000-0004-0000-0000-00006B020000}"/>
    <hyperlink ref="E631" location="A126304822R" display="A126304822R" xr:uid="{00000000-0004-0000-0000-00006C020000}"/>
    <hyperlink ref="E632" location="A126293158R" display="A126293158R" xr:uid="{00000000-0004-0000-0000-00006D020000}"/>
    <hyperlink ref="E633" location="A126281562V" display="A126281562V" xr:uid="{00000000-0004-0000-0000-00006E020000}"/>
    <hyperlink ref="E634" location="A126304890T" display="A126304890T" xr:uid="{00000000-0004-0000-0000-00006F020000}"/>
    <hyperlink ref="E635" location="A126293226F" display="A126293226F" xr:uid="{00000000-0004-0000-0000-000070020000}"/>
    <hyperlink ref="E636" location="A126281514A" display="A126281514A" xr:uid="{00000000-0004-0000-0000-000071020000}"/>
    <hyperlink ref="E637" location="A126304842X" display="A126304842X" xr:uid="{00000000-0004-0000-0000-000072020000}"/>
    <hyperlink ref="E638" location="A126293178X" display="A126293178X" xr:uid="{00000000-0004-0000-0000-000073020000}"/>
    <hyperlink ref="E639" location="A126281610A" display="A126281610A" xr:uid="{00000000-0004-0000-0000-000074020000}"/>
    <hyperlink ref="E640" location="A126304938T" display="A126304938T" xr:uid="{00000000-0004-0000-0000-000075020000}"/>
    <hyperlink ref="E641" location="A126293274X" display="A126293274X" xr:uid="{00000000-0004-0000-0000-000076020000}"/>
    <hyperlink ref="E642" location="A126281614K" display="A126281614K" xr:uid="{00000000-0004-0000-0000-000077020000}"/>
    <hyperlink ref="E643" location="A126304942J" display="A126304942J" xr:uid="{00000000-0004-0000-0000-000078020000}"/>
    <hyperlink ref="E644" location="A126293278J" display="A126293278J" xr:uid="{00000000-0004-0000-0000-000079020000}"/>
    <hyperlink ref="E645" location="A126281530A" display="A126281530A" xr:uid="{00000000-0004-0000-0000-00007A020000}"/>
    <hyperlink ref="E646" location="A126304858T" display="A126304858T" xr:uid="{00000000-0004-0000-0000-00007B020000}"/>
    <hyperlink ref="E647" location="A126293194X" display="A126293194X" xr:uid="{00000000-0004-0000-0000-00007C020000}"/>
    <hyperlink ref="E648" location="A126281498L" display="A126281498L" xr:uid="{00000000-0004-0000-0000-00007D020000}"/>
    <hyperlink ref="E649" location="A126304826X" display="A126304826X" xr:uid="{00000000-0004-0000-0000-00007E020000}"/>
    <hyperlink ref="E650" location="A126293162F" display="A126293162F" xr:uid="{00000000-0004-0000-0000-00007F020000}"/>
    <hyperlink ref="E651" location="A126281682L" display="A126281682L" xr:uid="{00000000-0004-0000-0000-000080020000}"/>
    <hyperlink ref="E652" location="A126305010A" display="A126305010A" xr:uid="{00000000-0004-0000-0000-000081020000}"/>
    <hyperlink ref="E653" location="A126293346X" display="A126293346X" xr:uid="{00000000-0004-0000-0000-000082020000}"/>
    <hyperlink ref="E654" location="A126281566C" display="A126281566C" xr:uid="{00000000-0004-0000-0000-000083020000}"/>
    <hyperlink ref="E655" location="A126304894A" display="A126304894A" xr:uid="{00000000-0004-0000-0000-000084020000}"/>
    <hyperlink ref="E656" location="A126293230W" display="A126293230W" xr:uid="{00000000-0004-0000-0000-000085020000}"/>
    <hyperlink ref="E657" location="A126281638C" display="A126281638C" xr:uid="{00000000-0004-0000-0000-000086020000}"/>
    <hyperlink ref="E658" location="A126304966A" display="A126304966A" xr:uid="{00000000-0004-0000-0000-000087020000}"/>
    <hyperlink ref="E659" location="A126293302W" display="A126293302W" xr:uid="{00000000-0004-0000-0000-000088020000}"/>
    <hyperlink ref="E660" location="A126283630W" display="A126283630W" xr:uid="{00000000-0004-0000-0000-000089020000}"/>
    <hyperlink ref="E661" location="A126306958L" display="A126306958L" xr:uid="{00000000-0004-0000-0000-00008A020000}"/>
    <hyperlink ref="E662" location="A126295294V" display="A126295294V" xr:uid="{00000000-0004-0000-0000-00008B020000}"/>
    <hyperlink ref="E663" location="A126283586X" display="A126283586X" xr:uid="{00000000-0004-0000-0000-00008C020000}"/>
    <hyperlink ref="E664" location="A126306914K" display="A126306914K" xr:uid="{00000000-0004-0000-0000-00008D020000}"/>
    <hyperlink ref="E665" location="A126295250T" display="A126295250T" xr:uid="{00000000-0004-0000-0000-00008E020000}"/>
    <hyperlink ref="E666" location="A126283514L" display="A126283514L" xr:uid="{00000000-0004-0000-0000-00008F020000}"/>
    <hyperlink ref="E667" location="A126306842K" display="A126306842K" xr:uid="{00000000-0004-0000-0000-000090020000}"/>
    <hyperlink ref="E668" location="A126295178K" display="A126295178K" xr:uid="{00000000-0004-0000-0000-000091020000}"/>
    <hyperlink ref="E669" location="A126283590R" display="A126283590R" xr:uid="{00000000-0004-0000-0000-000092020000}"/>
    <hyperlink ref="E670" location="A126306918V" display="A126306918V" xr:uid="{00000000-0004-0000-0000-000093020000}"/>
    <hyperlink ref="E671" location="A126295254A" display="A126295254A" xr:uid="{00000000-0004-0000-0000-000094020000}"/>
    <hyperlink ref="E672" location="A126283594X" display="A126283594X" xr:uid="{00000000-0004-0000-0000-000095020000}"/>
    <hyperlink ref="E673" location="A126306922K" display="A126306922K" xr:uid="{00000000-0004-0000-0000-000096020000}"/>
    <hyperlink ref="E674" location="A126295258K" display="A126295258K" xr:uid="{00000000-0004-0000-0000-000097020000}"/>
    <hyperlink ref="E675" location="A126283518W" display="A126283518W" xr:uid="{00000000-0004-0000-0000-000098020000}"/>
    <hyperlink ref="E676" location="A126306846V" display="A126306846V" xr:uid="{00000000-0004-0000-0000-000099020000}"/>
    <hyperlink ref="E677" location="A126295182A" display="A126295182A" xr:uid="{00000000-0004-0000-0000-00009A020000}"/>
    <hyperlink ref="E678" location="A126283522L" display="A126283522L" xr:uid="{00000000-0004-0000-0000-00009B020000}"/>
    <hyperlink ref="E679" location="A126306850K" display="A126306850K" xr:uid="{00000000-0004-0000-0000-00009C020000}"/>
    <hyperlink ref="E680" location="A126295186K" display="A126295186K" xr:uid="{00000000-0004-0000-0000-00009D020000}"/>
    <hyperlink ref="E681" location="A126283562F" display="A126283562F" xr:uid="{00000000-0004-0000-0000-00009E020000}"/>
    <hyperlink ref="E682" location="A126306890C" display="A126306890C" xr:uid="{00000000-0004-0000-0000-00009F020000}"/>
    <hyperlink ref="E683" location="A126295226T" display="A126295226T" xr:uid="{00000000-0004-0000-0000-0000A0020000}"/>
    <hyperlink ref="E684" location="A126283478R" display="A126283478R" xr:uid="{00000000-0004-0000-0000-0000A1020000}"/>
    <hyperlink ref="E685" location="A126306806A" display="A126306806A" xr:uid="{00000000-0004-0000-0000-0000A2020000}"/>
    <hyperlink ref="E686" location="A126295142J" display="A126295142J" xr:uid="{00000000-0004-0000-0000-0000A3020000}"/>
    <hyperlink ref="E687" location="A126283598J" display="A126283598J" xr:uid="{00000000-0004-0000-0000-0000A4020000}"/>
    <hyperlink ref="E688" location="A126306926V" display="A126306926V" xr:uid="{00000000-0004-0000-0000-0000A5020000}"/>
    <hyperlink ref="E689" location="A126295262A" display="A126295262A" xr:uid="{00000000-0004-0000-0000-0000A6020000}"/>
    <hyperlink ref="E690" location="A126283566R" display="A126283566R" xr:uid="{00000000-0004-0000-0000-0000A7020000}"/>
    <hyperlink ref="E691" location="A126306894L" display="A126306894L" xr:uid="{00000000-0004-0000-0000-0000A8020000}"/>
    <hyperlink ref="E692" location="A126295230J" display="A126295230J" xr:uid="{00000000-0004-0000-0000-0000A9020000}"/>
    <hyperlink ref="E693" location="A126283610L" display="A126283610L" xr:uid="{00000000-0004-0000-0000-0000AA020000}"/>
    <hyperlink ref="E694" location="A126306938C" display="A126306938C" xr:uid="{00000000-0004-0000-0000-0000AB020000}"/>
    <hyperlink ref="E695" location="A126295274K" display="A126295274K" xr:uid="{00000000-0004-0000-0000-0000AC020000}"/>
    <hyperlink ref="E696" location="A126283482F" display="A126283482F" xr:uid="{00000000-0004-0000-0000-0000AD020000}"/>
    <hyperlink ref="E697" location="A126306810T" display="A126306810T" xr:uid="{00000000-0004-0000-0000-0000AE020000}"/>
    <hyperlink ref="E698" location="A126295146T" display="A126295146T" xr:uid="{00000000-0004-0000-0000-0000AF020000}"/>
    <hyperlink ref="E699" location="A126283418L" display="A126283418L" xr:uid="{00000000-0004-0000-0000-0000B0020000}"/>
    <hyperlink ref="E700" location="A126306746K" display="A126306746K" xr:uid="{00000000-0004-0000-0000-0000B1020000}"/>
    <hyperlink ref="E701" location="A126295082T" display="A126295082T" xr:uid="{00000000-0004-0000-0000-0000B2020000}"/>
    <hyperlink ref="E702" location="A126283446W" display="A126283446W" xr:uid="{00000000-0004-0000-0000-0000B3020000}"/>
    <hyperlink ref="E703" location="A126306774V" display="A126306774V" xr:uid="{00000000-0004-0000-0000-0000B4020000}"/>
    <hyperlink ref="E704" location="A126295110R" display="A126295110R" xr:uid="{00000000-0004-0000-0000-0000B5020000}"/>
    <hyperlink ref="E705" location="A126283526W" display="A126283526W" xr:uid="{00000000-0004-0000-0000-0000B6020000}"/>
    <hyperlink ref="E706" location="A126306854V" display="A126306854V" xr:uid="{00000000-0004-0000-0000-0000B7020000}"/>
    <hyperlink ref="E707" location="A126295190A" display="A126295190A" xr:uid="{00000000-0004-0000-0000-0000B8020000}"/>
    <hyperlink ref="E708" location="A126283450L" display="A126283450L" xr:uid="{00000000-0004-0000-0000-0000B9020000}"/>
    <hyperlink ref="E709" location="A126306778C" display="A126306778C" xr:uid="{00000000-0004-0000-0000-0000BA020000}"/>
    <hyperlink ref="E710" location="A126295114X" display="A126295114X" xr:uid="{00000000-0004-0000-0000-0000BB020000}"/>
    <hyperlink ref="E711" location="A126283530L" display="A126283530L" xr:uid="{00000000-0004-0000-0000-0000BC020000}"/>
    <hyperlink ref="E712" location="A126306858C" display="A126306858C" xr:uid="{00000000-0004-0000-0000-0000BD020000}"/>
    <hyperlink ref="E713" location="A126295194K" display="A126295194K" xr:uid="{00000000-0004-0000-0000-0000BE020000}"/>
    <hyperlink ref="E714" location="A126283534W" display="A126283534W" xr:uid="{00000000-0004-0000-0000-0000BF020000}"/>
    <hyperlink ref="E715" location="A126306862V" display="A126306862V" xr:uid="{00000000-0004-0000-0000-0000C0020000}"/>
    <hyperlink ref="E716" location="A126295198V" display="A126295198V" xr:uid="{00000000-0004-0000-0000-0000C1020000}"/>
    <hyperlink ref="E717" location="A126283614W" display="A126283614W" xr:uid="{00000000-0004-0000-0000-0000C2020000}"/>
    <hyperlink ref="E718" location="A126306942V" display="A126306942V" xr:uid="{00000000-0004-0000-0000-0000C3020000}"/>
    <hyperlink ref="E719" location="A126295278V" display="A126295278V" xr:uid="{00000000-0004-0000-0000-0000C4020000}"/>
    <hyperlink ref="E720" location="A126283422C" display="A126283422C" xr:uid="{00000000-0004-0000-0000-0000C5020000}"/>
    <hyperlink ref="E721" location="A126306750A" display="A126306750A" xr:uid="{00000000-0004-0000-0000-0000C6020000}"/>
    <hyperlink ref="E722" location="A126295086A" display="A126295086A" xr:uid="{00000000-0004-0000-0000-0000C7020000}"/>
    <hyperlink ref="E723" location="A126283602L" display="A126283602L" xr:uid="{00000000-0004-0000-0000-0000C8020000}"/>
    <hyperlink ref="E724" location="A126306930K" display="A126306930K" xr:uid="{00000000-0004-0000-0000-0000C9020000}"/>
    <hyperlink ref="E725" location="A126295266K" display="A126295266K" xr:uid="{00000000-0004-0000-0000-0000CA020000}"/>
    <hyperlink ref="E726" location="A126283606W" display="A126283606W" xr:uid="{00000000-0004-0000-0000-0000CB020000}"/>
    <hyperlink ref="E727" location="A126306934V" display="A126306934V" xr:uid="{00000000-0004-0000-0000-0000CC020000}"/>
    <hyperlink ref="E728" location="A126295270A" display="A126295270A" xr:uid="{00000000-0004-0000-0000-0000CD020000}"/>
    <hyperlink ref="E729" location="A126283426L" display="A126283426L" xr:uid="{00000000-0004-0000-0000-0000CE020000}"/>
    <hyperlink ref="E730" location="A126306754K" display="A126306754K" xr:uid="{00000000-0004-0000-0000-0000CF020000}"/>
    <hyperlink ref="E731" location="A126295090T" display="A126295090T" xr:uid="{00000000-0004-0000-0000-0000D0020000}"/>
    <hyperlink ref="E732" location="A126283486R" display="A126283486R" xr:uid="{00000000-0004-0000-0000-0000D1020000}"/>
    <hyperlink ref="E733" location="A126306814A" display="A126306814A" xr:uid="{00000000-0004-0000-0000-0000D2020000}"/>
    <hyperlink ref="E734" location="A126295150J" display="A126295150J" xr:uid="{00000000-0004-0000-0000-0000D3020000}"/>
    <hyperlink ref="E735" location="A126283538F" display="A126283538F" xr:uid="{00000000-0004-0000-0000-0000D4020000}"/>
    <hyperlink ref="E736" location="A126306866C" display="A126306866C" xr:uid="{00000000-0004-0000-0000-0000D5020000}"/>
    <hyperlink ref="E737" location="A126295202X" display="A126295202X" xr:uid="{00000000-0004-0000-0000-0000D6020000}"/>
    <hyperlink ref="E738" location="A126283618F" display="A126283618F" xr:uid="{00000000-0004-0000-0000-0000D7020000}"/>
    <hyperlink ref="E739" location="A126306946C" display="A126306946C" xr:uid="{00000000-0004-0000-0000-0000D8020000}"/>
    <hyperlink ref="E740" location="A126295282K" display="A126295282K" xr:uid="{00000000-0004-0000-0000-0000D9020000}"/>
    <hyperlink ref="E741" location="A126283430C" display="A126283430C" xr:uid="{00000000-0004-0000-0000-0000DA020000}"/>
    <hyperlink ref="E742" location="A126306758V" display="A126306758V" xr:uid="{00000000-0004-0000-0000-0000DB020000}"/>
    <hyperlink ref="E743" location="A126295094A" display="A126295094A" xr:uid="{00000000-0004-0000-0000-0000DC020000}"/>
    <hyperlink ref="E744" location="A126283570F" display="A126283570F" xr:uid="{00000000-0004-0000-0000-0000DD020000}"/>
    <hyperlink ref="E745" location="A126306898W" display="A126306898W" xr:uid="{00000000-0004-0000-0000-0000DE020000}"/>
    <hyperlink ref="E746" location="A126295234T" display="A126295234T" xr:uid="{00000000-0004-0000-0000-0000DF020000}"/>
    <hyperlink ref="E747" location="A126283574R" display="A126283574R" xr:uid="{00000000-0004-0000-0000-0000E0020000}"/>
    <hyperlink ref="E748" location="A126306902A" display="A126306902A" xr:uid="{00000000-0004-0000-0000-0000E1020000}"/>
    <hyperlink ref="E749" location="A126295238A" display="A126295238A" xr:uid="{00000000-0004-0000-0000-0000E2020000}"/>
    <hyperlink ref="E750" location="A126283462W" display="A126283462W" xr:uid="{00000000-0004-0000-0000-0000E3020000}"/>
    <hyperlink ref="E751" location="A126306790V" display="A126306790V" xr:uid="{00000000-0004-0000-0000-0000E4020000}"/>
    <hyperlink ref="E752" location="A126295126J" display="A126295126J" xr:uid="{00000000-0004-0000-0000-0000E5020000}"/>
    <hyperlink ref="E753" location="A126283434L" display="A126283434L" xr:uid="{00000000-0004-0000-0000-0000E6020000}"/>
    <hyperlink ref="E754" location="A126306762K" display="A126306762K" xr:uid="{00000000-0004-0000-0000-0000E7020000}"/>
    <hyperlink ref="E755" location="A126295098K" display="A126295098K" xr:uid="{00000000-0004-0000-0000-0000E8020000}"/>
    <hyperlink ref="E756" location="A126283490F" display="A126283490F" xr:uid="{00000000-0004-0000-0000-0000E9020000}"/>
    <hyperlink ref="E757" location="A126306818K" display="A126306818K" xr:uid="{00000000-0004-0000-0000-0000EA020000}"/>
    <hyperlink ref="E758" location="A126295154T" display="A126295154T" xr:uid="{00000000-0004-0000-0000-0000EB020000}"/>
    <hyperlink ref="E759" location="A126283454W" display="A126283454W" xr:uid="{00000000-0004-0000-0000-0000EC020000}"/>
    <hyperlink ref="E760" location="A126306782V" display="A126306782V" xr:uid="{00000000-0004-0000-0000-0000ED020000}"/>
    <hyperlink ref="E761" location="A126295118J" display="A126295118J" xr:uid="{00000000-0004-0000-0000-0000EE020000}"/>
    <hyperlink ref="E762" location="A126283494R" display="A126283494R" xr:uid="{00000000-0004-0000-0000-0000EF020000}"/>
    <hyperlink ref="E763" location="A126306822A" display="A126306822A" xr:uid="{00000000-0004-0000-0000-0000F0020000}"/>
    <hyperlink ref="E764" location="A126295158A" display="A126295158A" xr:uid="{00000000-0004-0000-0000-0000F1020000}"/>
    <hyperlink ref="E765" location="A126283466F" display="A126283466F" xr:uid="{00000000-0004-0000-0000-0000F2020000}"/>
    <hyperlink ref="E766" location="A126306794C" display="A126306794C" xr:uid="{00000000-0004-0000-0000-0000F3020000}"/>
    <hyperlink ref="E767" location="A126295130X" display="A126295130X" xr:uid="{00000000-0004-0000-0000-0000F4020000}"/>
    <hyperlink ref="E768" location="A126283498X" display="A126283498X" xr:uid="{00000000-0004-0000-0000-0000F5020000}"/>
    <hyperlink ref="E769" location="A126306826K" display="A126306826K" xr:uid="{00000000-0004-0000-0000-0000F6020000}"/>
    <hyperlink ref="E770" location="A126295162T" display="A126295162T" xr:uid="{00000000-0004-0000-0000-0000F7020000}"/>
    <hyperlink ref="E771" location="A126283542W" display="A126283542W" xr:uid="{00000000-0004-0000-0000-0000F8020000}"/>
    <hyperlink ref="E772" location="A126306870V" display="A126306870V" xr:uid="{00000000-0004-0000-0000-0000F9020000}"/>
    <hyperlink ref="E773" location="A126295206J" display="A126295206J" xr:uid="{00000000-0004-0000-0000-0000FA020000}"/>
    <hyperlink ref="E774" location="A126283502C" display="A126283502C" xr:uid="{00000000-0004-0000-0000-0000FB020000}"/>
    <hyperlink ref="E775" location="A126306830A" display="A126306830A" xr:uid="{00000000-0004-0000-0000-0000FC020000}"/>
    <hyperlink ref="E776" location="A126295166A" display="A126295166A" xr:uid="{00000000-0004-0000-0000-0000FD020000}"/>
    <hyperlink ref="E777" location="A126283470W" display="A126283470W" xr:uid="{00000000-0004-0000-0000-0000FE020000}"/>
    <hyperlink ref="E778" location="A126306798L" display="A126306798L" xr:uid="{00000000-0004-0000-0000-0000FF020000}"/>
    <hyperlink ref="E779" location="A126295134J" display="A126295134J" xr:uid="{00000000-0004-0000-0000-000000030000}"/>
    <hyperlink ref="E780" location="A126283578X" display="A126283578X" xr:uid="{00000000-0004-0000-0000-000001030000}"/>
    <hyperlink ref="E781" location="A126306906K" display="A126306906K" xr:uid="{00000000-0004-0000-0000-000002030000}"/>
    <hyperlink ref="E782" location="A126295242T" display="A126295242T" xr:uid="{00000000-0004-0000-0000-000003030000}"/>
    <hyperlink ref="E783" location="A126283546F" display="A126283546F" xr:uid="{00000000-0004-0000-0000-000004030000}"/>
    <hyperlink ref="E784" location="A126306874C" display="A126306874C" xr:uid="{00000000-0004-0000-0000-000005030000}"/>
    <hyperlink ref="E785" location="A126295210X" display="A126295210X" xr:uid="{00000000-0004-0000-0000-000006030000}"/>
    <hyperlink ref="E786" location="A126283550W" display="A126283550W" xr:uid="{00000000-0004-0000-0000-000007030000}"/>
    <hyperlink ref="E787" location="A126306878L" display="A126306878L" xr:uid="{00000000-0004-0000-0000-000008030000}"/>
    <hyperlink ref="E788" location="A126295214J" display="A126295214J" xr:uid="{00000000-0004-0000-0000-000009030000}"/>
    <hyperlink ref="E789" location="A126283622W" display="A126283622W" xr:uid="{00000000-0004-0000-0000-00000A030000}"/>
    <hyperlink ref="E790" location="A126306950V" display="A126306950V" xr:uid="{00000000-0004-0000-0000-00000B030000}"/>
    <hyperlink ref="E791" location="A126295286V" display="A126295286V" xr:uid="{00000000-0004-0000-0000-00000C030000}"/>
    <hyperlink ref="E792" location="A126283438W" display="A126283438W" xr:uid="{00000000-0004-0000-0000-00000D030000}"/>
    <hyperlink ref="E793" location="A126306766V" display="A126306766V" xr:uid="{00000000-0004-0000-0000-00000E030000}"/>
    <hyperlink ref="E794" location="A126295102R" display="A126295102R" xr:uid="{00000000-0004-0000-0000-00000F030000}"/>
    <hyperlink ref="E795" location="A126283506L" display="A126283506L" xr:uid="{00000000-0004-0000-0000-000010030000}"/>
    <hyperlink ref="E796" location="A126306834K" display="A126306834K" xr:uid="{00000000-0004-0000-0000-000011030000}"/>
    <hyperlink ref="E797" location="A126295170T" display="A126295170T" xr:uid="{00000000-0004-0000-0000-000012030000}"/>
    <hyperlink ref="E798" location="A126283458F" display="A126283458F" xr:uid="{00000000-0004-0000-0000-000013030000}"/>
    <hyperlink ref="E799" location="A126306786C" display="A126306786C" xr:uid="{00000000-0004-0000-0000-000014030000}"/>
    <hyperlink ref="E800" location="A126295122X" display="A126295122X" xr:uid="{00000000-0004-0000-0000-000015030000}"/>
    <hyperlink ref="E801" location="A126283554F" display="A126283554F" xr:uid="{00000000-0004-0000-0000-000016030000}"/>
    <hyperlink ref="E802" location="A126306882C" display="A126306882C" xr:uid="{00000000-0004-0000-0000-000017030000}"/>
    <hyperlink ref="E803" location="A126295218T" display="A126295218T" xr:uid="{00000000-0004-0000-0000-000018030000}"/>
    <hyperlink ref="E804" location="A126283558R" display="A126283558R" xr:uid="{00000000-0004-0000-0000-000019030000}"/>
    <hyperlink ref="E805" location="A126306886L" display="A126306886L" xr:uid="{00000000-0004-0000-0000-00001A030000}"/>
    <hyperlink ref="E806" location="A126295222J" display="A126295222J" xr:uid="{00000000-0004-0000-0000-00001B030000}"/>
    <hyperlink ref="E807" location="A126283474F" display="A126283474F" xr:uid="{00000000-0004-0000-0000-00001C030000}"/>
    <hyperlink ref="E808" location="A126306802T" display="A126306802T" xr:uid="{00000000-0004-0000-0000-00001D030000}"/>
    <hyperlink ref="E809" location="A126295138T" display="A126295138T" xr:uid="{00000000-0004-0000-0000-00001E030000}"/>
    <hyperlink ref="E810" location="A126283442L" display="A126283442L" xr:uid="{00000000-0004-0000-0000-00001F030000}"/>
    <hyperlink ref="E811" location="A126306770K" display="A126306770K" xr:uid="{00000000-0004-0000-0000-000020030000}"/>
    <hyperlink ref="E812" location="A126295106X" display="A126295106X" xr:uid="{00000000-0004-0000-0000-000021030000}"/>
    <hyperlink ref="E813" location="A126283626F" display="A126283626F" xr:uid="{00000000-0004-0000-0000-000022030000}"/>
    <hyperlink ref="E814" location="A126306954C" display="A126306954C" xr:uid="{00000000-0004-0000-0000-000023030000}"/>
    <hyperlink ref="E815" location="A126295290K" display="A126295290K" xr:uid="{00000000-0004-0000-0000-000024030000}"/>
    <hyperlink ref="E816" location="A126283510C" display="A126283510C" xr:uid="{00000000-0004-0000-0000-000025030000}"/>
    <hyperlink ref="E817" location="A126306838V" display="A126306838V" xr:uid="{00000000-0004-0000-0000-000026030000}"/>
    <hyperlink ref="E818" location="A126295174A" display="A126295174A" xr:uid="{00000000-0004-0000-0000-000027030000}"/>
    <hyperlink ref="E819" location="A126283582R" display="A126283582R" xr:uid="{00000000-0004-0000-0000-000028030000}"/>
    <hyperlink ref="E820" location="A126306910A" display="A126306910A" xr:uid="{00000000-0004-0000-0000-000029030000}"/>
    <hyperlink ref="E821" location="A126295246A" display="A126295246A" xr:uid="{00000000-0004-0000-0000-00002A030000}"/>
    <hyperlink ref="E822" location="A126277798L" display="A126277798L" xr:uid="{00000000-0004-0000-0000-00002B030000}"/>
    <hyperlink ref="E823" location="A126301126F" display="A126301126F" xr:uid="{00000000-0004-0000-0000-00002C030000}"/>
    <hyperlink ref="E824" location="A126289462F" display="A126289462F" xr:uid="{00000000-0004-0000-0000-00002D030000}"/>
    <hyperlink ref="E825" location="A126277754K" display="A126277754K" xr:uid="{00000000-0004-0000-0000-00002E030000}"/>
    <hyperlink ref="E826" location="A126301082R" display="A126301082R" xr:uid="{00000000-0004-0000-0000-00002F030000}"/>
    <hyperlink ref="E827" location="A126289418W" display="A126289418W" xr:uid="{00000000-0004-0000-0000-000030030000}"/>
    <hyperlink ref="E828" location="A126277682K" display="A126277682K" xr:uid="{00000000-0004-0000-0000-000031030000}"/>
    <hyperlink ref="E829" location="A126301010C" display="A126301010C" xr:uid="{00000000-0004-0000-0000-000032030000}"/>
    <hyperlink ref="E830" location="A126289346W" display="A126289346W" xr:uid="{00000000-0004-0000-0000-000033030000}"/>
    <hyperlink ref="E831" location="A126277758V" display="A126277758V" xr:uid="{00000000-0004-0000-0000-000034030000}"/>
    <hyperlink ref="E832" location="A126301086X" display="A126301086X" xr:uid="{00000000-0004-0000-0000-000035030000}"/>
    <hyperlink ref="E833" location="A126289422L" display="A126289422L" xr:uid="{00000000-0004-0000-0000-000036030000}"/>
    <hyperlink ref="E834" location="A126277762K" display="A126277762K" xr:uid="{00000000-0004-0000-0000-000037030000}"/>
    <hyperlink ref="E835" location="A126301090R" display="A126301090R" xr:uid="{00000000-0004-0000-0000-000038030000}"/>
    <hyperlink ref="E836" location="A126289426W" display="A126289426W" xr:uid="{00000000-0004-0000-0000-000039030000}"/>
    <hyperlink ref="E837" location="A126277686V" display="A126277686V" xr:uid="{00000000-0004-0000-0000-00003A030000}"/>
    <hyperlink ref="E838" location="A126301014L" display="A126301014L" xr:uid="{00000000-0004-0000-0000-00003B030000}"/>
    <hyperlink ref="E839" location="A126289350L" display="A126289350L" xr:uid="{00000000-0004-0000-0000-00003C030000}"/>
    <hyperlink ref="E840" location="A126277690K" display="A126277690K" xr:uid="{00000000-0004-0000-0000-00003D030000}"/>
    <hyperlink ref="E841" location="A126301018W" display="A126301018W" xr:uid="{00000000-0004-0000-0000-00003E030000}"/>
    <hyperlink ref="E842" location="A126289354W" display="A126289354W" xr:uid="{00000000-0004-0000-0000-00003F030000}"/>
    <hyperlink ref="E843" location="A126277730T" display="A126277730T" xr:uid="{00000000-0004-0000-0000-000040030000}"/>
    <hyperlink ref="E844" location="A126301058R" display="A126301058R" xr:uid="{00000000-0004-0000-0000-000041030000}"/>
    <hyperlink ref="E845" location="A126289394R" display="A126289394R" xr:uid="{00000000-0004-0000-0000-000042030000}"/>
    <hyperlink ref="E846" location="A126277646A" display="A126277646A" xr:uid="{00000000-0004-0000-0000-000043030000}"/>
    <hyperlink ref="E847" location="A126300974C" display="A126300974C" xr:uid="{00000000-0004-0000-0000-000044030000}"/>
    <hyperlink ref="E848" location="A126289310V" display="A126289310V" xr:uid="{00000000-0004-0000-0000-000045030000}"/>
    <hyperlink ref="E849" location="A126277766V" display="A126277766V" xr:uid="{00000000-0004-0000-0000-000046030000}"/>
    <hyperlink ref="E850" location="A126301094X" display="A126301094X" xr:uid="{00000000-0004-0000-0000-000047030000}"/>
    <hyperlink ref="E851" location="A126289430L" display="A126289430L" xr:uid="{00000000-0004-0000-0000-000048030000}"/>
    <hyperlink ref="E852" location="A126277734A" display="A126277734A" xr:uid="{00000000-0004-0000-0000-000049030000}"/>
    <hyperlink ref="E853" location="A126301062F" display="A126301062F" xr:uid="{00000000-0004-0000-0000-00004A030000}"/>
    <hyperlink ref="E854" location="A126289398X" display="A126289398X" xr:uid="{00000000-0004-0000-0000-00004B030000}"/>
    <hyperlink ref="E855" location="A126277778C" display="A126277778C" xr:uid="{00000000-0004-0000-0000-00004C030000}"/>
    <hyperlink ref="E856" location="A126301106W" display="A126301106W" xr:uid="{00000000-0004-0000-0000-00004D030000}"/>
    <hyperlink ref="E857" location="A126289442W" display="A126289442W" xr:uid="{00000000-0004-0000-0000-00004E030000}"/>
    <hyperlink ref="E858" location="A126277650T" display="A126277650T" xr:uid="{00000000-0004-0000-0000-00004F030000}"/>
    <hyperlink ref="E859" location="A126300978L" display="A126300978L" xr:uid="{00000000-0004-0000-0000-000050030000}"/>
    <hyperlink ref="E860" location="A126289314C" display="A126289314C" xr:uid="{00000000-0004-0000-0000-000051030000}"/>
    <hyperlink ref="E861" location="A126277586K" display="A126277586K" xr:uid="{00000000-0004-0000-0000-000052030000}"/>
    <hyperlink ref="E862" location="A126300914A" display="A126300914A" xr:uid="{00000000-0004-0000-0000-000053030000}"/>
    <hyperlink ref="E863" location="A126289250C" display="A126289250C" xr:uid="{00000000-0004-0000-0000-000054030000}"/>
    <hyperlink ref="E864" location="A126277614J" display="A126277614J" xr:uid="{00000000-0004-0000-0000-000055030000}"/>
    <hyperlink ref="E865" location="A126300942K" display="A126300942K" xr:uid="{00000000-0004-0000-0000-000056030000}"/>
    <hyperlink ref="E866" location="A126289278F" display="A126289278F" xr:uid="{00000000-0004-0000-0000-000057030000}"/>
    <hyperlink ref="E867" location="A126277694V" display="A126277694V" xr:uid="{00000000-0004-0000-0000-000058030000}"/>
    <hyperlink ref="E868" location="A126301022L" display="A126301022L" xr:uid="{00000000-0004-0000-0000-000059030000}"/>
    <hyperlink ref="E869" location="A126289358F" display="A126289358F" xr:uid="{00000000-0004-0000-0000-00005A030000}"/>
    <hyperlink ref="E870" location="A126277618T" display="A126277618T" xr:uid="{00000000-0004-0000-0000-00005B030000}"/>
    <hyperlink ref="E871" location="A126300946V" display="A126300946V" xr:uid="{00000000-0004-0000-0000-00005C030000}"/>
    <hyperlink ref="E872" location="A126289282W" display="A126289282W" xr:uid="{00000000-0004-0000-0000-00005D030000}"/>
    <hyperlink ref="E873" location="A126277698C" display="A126277698C" xr:uid="{00000000-0004-0000-0000-00005E030000}"/>
    <hyperlink ref="E874" location="A126301026W" display="A126301026W" xr:uid="{00000000-0004-0000-0000-00005F030000}"/>
    <hyperlink ref="E875" location="A126289362W" display="A126289362W" xr:uid="{00000000-0004-0000-0000-000060030000}"/>
    <hyperlink ref="E876" location="A126277702J" display="A126277702J" xr:uid="{00000000-0004-0000-0000-000061030000}"/>
    <hyperlink ref="E877" location="A126301030L" display="A126301030L" xr:uid="{00000000-0004-0000-0000-000062030000}"/>
    <hyperlink ref="E878" location="A126289366F" display="A126289366F" xr:uid="{00000000-0004-0000-0000-000063030000}"/>
    <hyperlink ref="E879" location="A126277782V" display="A126277782V" xr:uid="{00000000-0004-0000-0000-000064030000}"/>
    <hyperlink ref="E880" location="A126301110L" display="A126301110L" xr:uid="{00000000-0004-0000-0000-000065030000}"/>
    <hyperlink ref="E881" location="A126289446F" display="A126289446F" xr:uid="{00000000-0004-0000-0000-000066030000}"/>
    <hyperlink ref="E882" location="A126277590A" display="A126277590A" xr:uid="{00000000-0004-0000-0000-000067030000}"/>
    <hyperlink ref="E883" location="A126300918K" display="A126300918K" xr:uid="{00000000-0004-0000-0000-000068030000}"/>
    <hyperlink ref="E884" location="A126289254L" display="A126289254L" xr:uid="{00000000-0004-0000-0000-000069030000}"/>
    <hyperlink ref="E885" location="A126277770K" display="A126277770K" xr:uid="{00000000-0004-0000-0000-00006A030000}"/>
    <hyperlink ref="E886" location="A126301098J" display="A126301098J" xr:uid="{00000000-0004-0000-0000-00006B030000}"/>
    <hyperlink ref="E887" location="A126289434W" display="A126289434W" xr:uid="{00000000-0004-0000-0000-00006C030000}"/>
    <hyperlink ref="E888" location="A126277774V" display="A126277774V" xr:uid="{00000000-0004-0000-0000-00006D030000}"/>
    <hyperlink ref="E889" location="A126301102L" display="A126301102L" xr:uid="{00000000-0004-0000-0000-00006E030000}"/>
    <hyperlink ref="E890" location="A126289438F" display="A126289438F" xr:uid="{00000000-0004-0000-0000-00006F030000}"/>
    <hyperlink ref="E891" location="A126277594K" display="A126277594K" xr:uid="{00000000-0004-0000-0000-000070030000}"/>
    <hyperlink ref="E892" location="A126300922A" display="A126300922A" xr:uid="{00000000-0004-0000-0000-000071030000}"/>
    <hyperlink ref="E893" location="A126289258W" display="A126289258W" xr:uid="{00000000-0004-0000-0000-000072030000}"/>
    <hyperlink ref="E894" location="A126277654A" display="A126277654A" xr:uid="{00000000-0004-0000-0000-000073030000}"/>
    <hyperlink ref="E895" location="A126300982C" display="A126300982C" xr:uid="{00000000-0004-0000-0000-000074030000}"/>
    <hyperlink ref="E896" location="A126289318L" display="A126289318L" xr:uid="{00000000-0004-0000-0000-000075030000}"/>
    <hyperlink ref="E897" location="A126277706T" display="A126277706T" xr:uid="{00000000-0004-0000-0000-000076030000}"/>
    <hyperlink ref="E898" location="A126301034W" display="A126301034W" xr:uid="{00000000-0004-0000-0000-000077030000}"/>
    <hyperlink ref="E899" location="A126289370W" display="A126289370W" xr:uid="{00000000-0004-0000-0000-000078030000}"/>
    <hyperlink ref="E900" location="A126277786C" display="A126277786C" xr:uid="{00000000-0004-0000-0000-000079030000}"/>
    <hyperlink ref="E901" location="A126301114W" display="A126301114W" xr:uid="{00000000-0004-0000-0000-00007A030000}"/>
    <hyperlink ref="E902" location="A126289450W" display="A126289450W" xr:uid="{00000000-0004-0000-0000-00007B030000}"/>
    <hyperlink ref="E903" location="A126277598V" display="A126277598V" xr:uid="{00000000-0004-0000-0000-00007C030000}"/>
    <hyperlink ref="E904" location="A126300926K" display="A126300926K" xr:uid="{00000000-0004-0000-0000-00007D030000}"/>
    <hyperlink ref="E905" location="A126289262L" display="A126289262L" xr:uid="{00000000-0004-0000-0000-00007E030000}"/>
    <hyperlink ref="E906" location="A126277738K" display="A126277738K" xr:uid="{00000000-0004-0000-0000-00007F030000}"/>
    <hyperlink ref="E907" location="A126301066R" display="A126301066R" xr:uid="{00000000-0004-0000-0000-000080030000}"/>
    <hyperlink ref="E908" location="A126289402C" display="A126289402C" xr:uid="{00000000-0004-0000-0000-000081030000}"/>
    <hyperlink ref="E909" location="A126277742A" display="A126277742A" xr:uid="{00000000-0004-0000-0000-000082030000}"/>
    <hyperlink ref="E910" location="A126301070F" display="A126301070F" xr:uid="{00000000-0004-0000-0000-000083030000}"/>
    <hyperlink ref="E911" location="A126289406L" display="A126289406L" xr:uid="{00000000-0004-0000-0000-000084030000}"/>
    <hyperlink ref="E912" location="A126277630J" display="A126277630J" xr:uid="{00000000-0004-0000-0000-000085030000}"/>
    <hyperlink ref="E913" location="A126300958C" display="A126300958C" xr:uid="{00000000-0004-0000-0000-000086030000}"/>
    <hyperlink ref="E914" location="A126289294F" display="A126289294F" xr:uid="{00000000-0004-0000-0000-000087030000}"/>
    <hyperlink ref="E915" location="A126277602X" display="A126277602X" xr:uid="{00000000-0004-0000-0000-000088030000}"/>
    <hyperlink ref="E916" location="A126300930A" display="A126300930A" xr:uid="{00000000-0004-0000-0000-000089030000}"/>
    <hyperlink ref="E917" location="A126289266W" display="A126289266W" xr:uid="{00000000-0004-0000-0000-00008A030000}"/>
    <hyperlink ref="E918" location="A126277658K" display="A126277658K" xr:uid="{00000000-0004-0000-0000-00008B030000}"/>
    <hyperlink ref="E919" location="A126300986L" display="A126300986L" xr:uid="{00000000-0004-0000-0000-00008C030000}"/>
    <hyperlink ref="E920" location="A126289322C" display="A126289322C" xr:uid="{00000000-0004-0000-0000-00008D030000}"/>
    <hyperlink ref="E921" location="A126277622J" display="A126277622J" xr:uid="{00000000-0004-0000-0000-00008E030000}"/>
    <hyperlink ref="E922" location="A126300950K" display="A126300950K" xr:uid="{00000000-0004-0000-0000-00008F030000}"/>
    <hyperlink ref="E923" location="A126289286F" display="A126289286F" xr:uid="{00000000-0004-0000-0000-000090030000}"/>
    <hyperlink ref="E924" location="A126277662A" display="A126277662A" xr:uid="{00000000-0004-0000-0000-000091030000}"/>
    <hyperlink ref="E925" location="A126300990C" display="A126300990C" xr:uid="{00000000-0004-0000-0000-000092030000}"/>
    <hyperlink ref="E926" location="A126289326L" display="A126289326L" xr:uid="{00000000-0004-0000-0000-000093030000}"/>
    <hyperlink ref="E927" location="A126277634T" display="A126277634T" xr:uid="{00000000-0004-0000-0000-000094030000}"/>
    <hyperlink ref="E928" location="A126300962V" display="A126300962V" xr:uid="{00000000-0004-0000-0000-000095030000}"/>
    <hyperlink ref="E929" location="A126289298R" display="A126289298R" xr:uid="{00000000-0004-0000-0000-000096030000}"/>
    <hyperlink ref="E930" location="A126277666K" display="A126277666K" xr:uid="{00000000-0004-0000-0000-000097030000}"/>
    <hyperlink ref="E931" location="A126300994L" display="A126300994L" xr:uid="{00000000-0004-0000-0000-000098030000}"/>
    <hyperlink ref="E932" location="A126289330C" display="A126289330C" xr:uid="{00000000-0004-0000-0000-000099030000}"/>
    <hyperlink ref="E933" location="A126277710J" display="A126277710J" xr:uid="{00000000-0004-0000-0000-00009A030000}"/>
    <hyperlink ref="E934" location="A126301038F" display="A126301038F" xr:uid="{00000000-0004-0000-0000-00009B030000}"/>
    <hyperlink ref="E935" location="A126289374F" display="A126289374F" xr:uid="{00000000-0004-0000-0000-00009C030000}"/>
    <hyperlink ref="E936" location="A126277670A" display="A126277670A" xr:uid="{00000000-0004-0000-0000-00009D030000}"/>
    <hyperlink ref="E937" location="A126300998W" display="A126300998W" xr:uid="{00000000-0004-0000-0000-00009E030000}"/>
    <hyperlink ref="E938" location="A126289334L" display="A126289334L" xr:uid="{00000000-0004-0000-0000-00009F030000}"/>
    <hyperlink ref="E939" location="A126277638A" display="A126277638A" xr:uid="{00000000-0004-0000-0000-0000A0030000}"/>
    <hyperlink ref="E940" location="A126300966C" display="A126300966C" xr:uid="{00000000-0004-0000-0000-0000A1030000}"/>
    <hyperlink ref="E941" location="A126289302V" display="A126289302V" xr:uid="{00000000-0004-0000-0000-0000A2030000}"/>
    <hyperlink ref="E942" location="A126277746K" display="A126277746K" xr:uid="{00000000-0004-0000-0000-0000A3030000}"/>
    <hyperlink ref="E943" location="A126301074R" display="A126301074R" xr:uid="{00000000-0004-0000-0000-0000A4030000}"/>
    <hyperlink ref="E944" location="A126289410C" display="A126289410C" xr:uid="{00000000-0004-0000-0000-0000A5030000}"/>
    <hyperlink ref="E945" location="A126277714T" display="A126277714T" xr:uid="{00000000-0004-0000-0000-0000A6030000}"/>
    <hyperlink ref="E946" location="A126301042W" display="A126301042W" xr:uid="{00000000-0004-0000-0000-0000A7030000}"/>
    <hyperlink ref="E947" location="A126289378R" display="A126289378R" xr:uid="{00000000-0004-0000-0000-0000A8030000}"/>
    <hyperlink ref="E948" location="A126277718A" display="A126277718A" xr:uid="{00000000-0004-0000-0000-0000A9030000}"/>
    <hyperlink ref="E949" location="A126301046F" display="A126301046F" xr:uid="{00000000-0004-0000-0000-0000AA030000}"/>
    <hyperlink ref="E950" location="A126289382F" display="A126289382F" xr:uid="{00000000-0004-0000-0000-0000AB030000}"/>
    <hyperlink ref="E951" location="A126277790V" display="A126277790V" xr:uid="{00000000-0004-0000-0000-0000AC030000}"/>
    <hyperlink ref="E952" location="A126301118F" display="A126301118F" xr:uid="{00000000-0004-0000-0000-0000AD030000}"/>
    <hyperlink ref="E953" location="A126289454F" display="A126289454F" xr:uid="{00000000-0004-0000-0000-0000AE030000}"/>
    <hyperlink ref="E954" location="A126277606J" display="A126277606J" xr:uid="{00000000-0004-0000-0000-0000AF030000}"/>
    <hyperlink ref="E955" location="A126300934K" display="A126300934K" xr:uid="{00000000-0004-0000-0000-0000B0030000}"/>
    <hyperlink ref="E956" location="A126289270L" display="A126289270L" xr:uid="{00000000-0004-0000-0000-0000B1030000}"/>
    <hyperlink ref="E957" location="A126277674K" display="A126277674K" xr:uid="{00000000-0004-0000-0000-0000B2030000}"/>
    <hyperlink ref="E958" location="A126301002C" display="A126301002C" xr:uid="{00000000-0004-0000-0000-0000B3030000}"/>
    <hyperlink ref="E959" location="A126289338W" display="A126289338W" xr:uid="{00000000-0004-0000-0000-0000B4030000}"/>
    <hyperlink ref="E960" location="A126277626T" display="A126277626T" xr:uid="{00000000-0004-0000-0000-0000B5030000}"/>
    <hyperlink ref="E961" location="A126300954V" display="A126300954V" xr:uid="{00000000-0004-0000-0000-0000B6030000}"/>
    <hyperlink ref="E962" location="A126289290W" display="A126289290W" xr:uid="{00000000-0004-0000-0000-0000B7030000}"/>
    <hyperlink ref="E963" location="A126277722T" display="A126277722T" xr:uid="{00000000-0004-0000-0000-0000B8030000}"/>
    <hyperlink ref="E964" location="A126301050W" display="A126301050W" xr:uid="{00000000-0004-0000-0000-0000B9030000}"/>
    <hyperlink ref="E965" location="A126289386R" display="A126289386R" xr:uid="{00000000-0004-0000-0000-0000BA030000}"/>
    <hyperlink ref="E966" location="A126277726A" display="A126277726A" xr:uid="{00000000-0004-0000-0000-0000BB030000}"/>
    <hyperlink ref="E967" location="A126301054F" display="A126301054F" xr:uid="{00000000-0004-0000-0000-0000BC030000}"/>
    <hyperlink ref="E968" location="A126289390F" display="A126289390F" xr:uid="{00000000-0004-0000-0000-0000BD030000}"/>
    <hyperlink ref="E969" location="A126277642T" display="A126277642T" xr:uid="{00000000-0004-0000-0000-0000BE030000}"/>
    <hyperlink ref="E970" location="A126300970V" display="A126300970V" xr:uid="{00000000-0004-0000-0000-0000BF030000}"/>
    <hyperlink ref="E971" location="A126289306C" display="A126289306C" xr:uid="{00000000-0004-0000-0000-0000C0030000}"/>
    <hyperlink ref="E972" location="A126277610X" display="A126277610X" xr:uid="{00000000-0004-0000-0000-0000C1030000}"/>
    <hyperlink ref="E973" location="A126300938V" display="A126300938V" xr:uid="{00000000-0004-0000-0000-0000C2030000}"/>
    <hyperlink ref="E974" location="A126289274W" display="A126289274W" xr:uid="{00000000-0004-0000-0000-0000C3030000}"/>
    <hyperlink ref="E975" location="A126277794C" display="A126277794C" xr:uid="{00000000-0004-0000-0000-0000C4030000}"/>
    <hyperlink ref="E976" location="A126301122W" display="A126301122W" xr:uid="{00000000-0004-0000-0000-0000C5030000}"/>
    <hyperlink ref="E977" location="A126289458R" display="A126289458R" xr:uid="{00000000-0004-0000-0000-0000C6030000}"/>
    <hyperlink ref="E978" location="A126277678V" display="A126277678V" xr:uid="{00000000-0004-0000-0000-0000C7030000}"/>
    <hyperlink ref="E979" location="A126301006L" display="A126301006L" xr:uid="{00000000-0004-0000-0000-0000C8030000}"/>
    <hyperlink ref="E980" location="A126289342L" display="A126289342L" xr:uid="{00000000-0004-0000-0000-0000C9030000}"/>
    <hyperlink ref="E981" location="A126277750A" display="A126277750A" xr:uid="{00000000-0004-0000-0000-0000CA030000}"/>
    <hyperlink ref="E982" location="A126301078X" display="A126301078X" xr:uid="{00000000-0004-0000-0000-0000CB030000}"/>
    <hyperlink ref="E983" location="A126289414L" display="A126289414L" xr:uid="{00000000-0004-0000-0000-0000CC030000}"/>
    <hyperlink ref="E984" location="A126275206K" display="A126275206K" xr:uid="{00000000-0004-0000-0000-0000CD030000}"/>
    <hyperlink ref="E985" location="A126298534X" display="A126298534X" xr:uid="{00000000-0004-0000-0000-0000CE030000}"/>
    <hyperlink ref="E986" location="A126286870L" display="A126286870L" xr:uid="{00000000-0004-0000-0000-0000CF030000}"/>
    <hyperlink ref="E987" location="A126275162V" display="A126275162V" xr:uid="{00000000-0004-0000-0000-0000D0030000}"/>
    <hyperlink ref="E988" location="A126298490J" display="A126298490J" xr:uid="{00000000-0004-0000-0000-0000D1030000}"/>
    <hyperlink ref="E989" location="A126286826C" display="A126286826C" xr:uid="{00000000-0004-0000-0000-0000D2030000}"/>
    <hyperlink ref="E990" location="A126275090V" display="A126275090V" xr:uid="{00000000-0004-0000-0000-0000D3030000}"/>
    <hyperlink ref="E991" location="A126298418R" display="A126298418R" xr:uid="{00000000-0004-0000-0000-0000D4030000}"/>
    <hyperlink ref="E992" location="A126286754C" display="A126286754C" xr:uid="{00000000-0004-0000-0000-0000D5030000}"/>
    <hyperlink ref="E993" location="A126275166C" display="A126275166C" xr:uid="{00000000-0004-0000-0000-0000D6030000}"/>
    <hyperlink ref="E994" location="A126298494T" display="A126298494T" xr:uid="{00000000-0004-0000-0000-0000D7030000}"/>
    <hyperlink ref="E995" location="A126286830V" display="A126286830V" xr:uid="{00000000-0004-0000-0000-0000D8030000}"/>
    <hyperlink ref="E996" location="A126275170V" display="A126275170V" xr:uid="{00000000-0004-0000-0000-0000D9030000}"/>
    <hyperlink ref="E997" location="A126298498A" display="A126298498A" xr:uid="{00000000-0004-0000-0000-0000DA030000}"/>
    <hyperlink ref="E998" location="A126286834C" display="A126286834C" xr:uid="{00000000-0004-0000-0000-0000DB030000}"/>
    <hyperlink ref="E999" location="A126275094C" display="A126275094C" xr:uid="{00000000-0004-0000-0000-0000DC030000}"/>
    <hyperlink ref="E1000" location="A126298422F" display="A126298422F" xr:uid="{00000000-0004-0000-0000-0000DD030000}"/>
    <hyperlink ref="E1001" location="A126286758L" display="A126286758L" xr:uid="{00000000-0004-0000-0000-0000DE030000}"/>
    <hyperlink ref="E1002" location="A126275098L" display="A126275098L" xr:uid="{00000000-0004-0000-0000-0000DF030000}"/>
    <hyperlink ref="E1003" location="A126298426R" display="A126298426R" xr:uid="{00000000-0004-0000-0000-0000E0030000}"/>
    <hyperlink ref="E1004" location="A126286762C" display="A126286762C" xr:uid="{00000000-0004-0000-0000-0000E1030000}"/>
    <hyperlink ref="E1005" location="A126275138V" display="A126275138V" xr:uid="{00000000-0004-0000-0000-0000E2030000}"/>
    <hyperlink ref="E1006" location="A126298466J" display="A126298466J" xr:uid="{00000000-0004-0000-0000-0000E3030000}"/>
    <hyperlink ref="E1007" location="A126286802K" display="A126286802K" xr:uid="{00000000-0004-0000-0000-0000E4030000}"/>
    <hyperlink ref="E1008" location="A126275054K" display="A126275054K" xr:uid="{00000000-0004-0000-0000-0000E5030000}"/>
    <hyperlink ref="E1009" location="A126298382X" display="A126298382X" xr:uid="{00000000-0004-0000-0000-0000E6030000}"/>
    <hyperlink ref="E1010" location="A126286718V" display="A126286718V" xr:uid="{00000000-0004-0000-0000-0000E7030000}"/>
    <hyperlink ref="E1011" location="A126275174C" display="A126275174C" xr:uid="{00000000-0004-0000-0000-0000E8030000}"/>
    <hyperlink ref="E1012" location="A126298502F" display="A126298502F" xr:uid="{00000000-0004-0000-0000-0000E9030000}"/>
    <hyperlink ref="E1013" location="A126286838L" display="A126286838L" xr:uid="{00000000-0004-0000-0000-0000EA030000}"/>
    <hyperlink ref="E1014" location="A126275142K" display="A126275142K" xr:uid="{00000000-0004-0000-0000-0000EB030000}"/>
    <hyperlink ref="E1015" location="A126298470X" display="A126298470X" xr:uid="{00000000-0004-0000-0000-0000EC030000}"/>
    <hyperlink ref="E1016" location="A126286806V" display="A126286806V" xr:uid="{00000000-0004-0000-0000-0000ED030000}"/>
    <hyperlink ref="E1017" location="A126275186L" display="A126275186L" xr:uid="{00000000-0004-0000-0000-0000EE030000}"/>
    <hyperlink ref="E1018" location="A126298514R" display="A126298514R" xr:uid="{00000000-0004-0000-0000-0000EF030000}"/>
    <hyperlink ref="E1019" location="A126286850C" display="A126286850C" xr:uid="{00000000-0004-0000-0000-0000F0030000}"/>
    <hyperlink ref="E1020" location="A126275058V" display="A126275058V" xr:uid="{00000000-0004-0000-0000-0000F1030000}"/>
    <hyperlink ref="E1021" location="A126298386J" display="A126298386J" xr:uid="{00000000-0004-0000-0000-0000F2030000}"/>
    <hyperlink ref="E1022" location="A126286722K" display="A126286722K" xr:uid="{00000000-0004-0000-0000-0000F3030000}"/>
    <hyperlink ref="E1023" location="A126274994T" display="A126274994T" xr:uid="{00000000-0004-0000-0000-0000F4030000}"/>
    <hyperlink ref="E1024" location="A126298322W" display="A126298322W" xr:uid="{00000000-0004-0000-0000-0000F5030000}"/>
    <hyperlink ref="E1025" location="A126286658C" display="A126286658C" xr:uid="{00000000-0004-0000-0000-0000F6030000}"/>
    <hyperlink ref="E1026" location="A126275022T" display="A126275022T" xr:uid="{00000000-0004-0000-0000-0000F7030000}"/>
    <hyperlink ref="E1027" location="A126298350F" display="A126298350F" xr:uid="{00000000-0004-0000-0000-0000F8030000}"/>
    <hyperlink ref="E1028" location="A126286686L" display="A126286686L" xr:uid="{00000000-0004-0000-0000-0000F9030000}"/>
    <hyperlink ref="E1029" location="A126275102T" display="A126275102T" xr:uid="{00000000-0004-0000-0000-0000FA030000}"/>
    <hyperlink ref="E1030" location="A126298430F" display="A126298430F" xr:uid="{00000000-0004-0000-0000-0000FB030000}"/>
    <hyperlink ref="E1031" location="A126286766L" display="A126286766L" xr:uid="{00000000-0004-0000-0000-0000FC030000}"/>
    <hyperlink ref="E1032" location="A126275026A" display="A126275026A" xr:uid="{00000000-0004-0000-0000-0000FD030000}"/>
    <hyperlink ref="E1033" location="A126298354R" display="A126298354R" xr:uid="{00000000-0004-0000-0000-0000FE030000}"/>
    <hyperlink ref="E1034" location="A126286690C" display="A126286690C" xr:uid="{00000000-0004-0000-0000-0000FF030000}"/>
    <hyperlink ref="E1035" location="A126275106A" display="A126275106A" xr:uid="{00000000-0004-0000-0000-000000040000}"/>
    <hyperlink ref="E1036" location="A126298434R" display="A126298434R" xr:uid="{00000000-0004-0000-0000-000001040000}"/>
    <hyperlink ref="E1037" location="A126286770C" display="A126286770C" xr:uid="{00000000-0004-0000-0000-000002040000}"/>
    <hyperlink ref="E1038" location="A126275110T" display="A126275110T" xr:uid="{00000000-0004-0000-0000-000003040000}"/>
    <hyperlink ref="E1039" location="A126298438X" display="A126298438X" xr:uid="{00000000-0004-0000-0000-000004040000}"/>
    <hyperlink ref="E1040" location="A126286774L" display="A126286774L" xr:uid="{00000000-0004-0000-0000-000005040000}"/>
    <hyperlink ref="E1041" location="A126275190C" display="A126275190C" xr:uid="{00000000-0004-0000-0000-000006040000}"/>
    <hyperlink ref="E1042" location="A126298518X" display="A126298518X" xr:uid="{00000000-0004-0000-0000-000007040000}"/>
    <hyperlink ref="E1043" location="A126286854L" display="A126286854L" xr:uid="{00000000-0004-0000-0000-000008040000}"/>
    <hyperlink ref="E1044" location="A126274998A" display="A126274998A" xr:uid="{00000000-0004-0000-0000-000009040000}"/>
    <hyperlink ref="E1045" location="A126298326F" display="A126298326F" xr:uid="{00000000-0004-0000-0000-00000A040000}"/>
    <hyperlink ref="E1046" location="A126286662V" display="A126286662V" xr:uid="{00000000-0004-0000-0000-00000B040000}"/>
    <hyperlink ref="E1047" location="A126275178L" display="A126275178L" xr:uid="{00000000-0004-0000-0000-00000C040000}"/>
    <hyperlink ref="E1048" location="A126298506R" display="A126298506R" xr:uid="{00000000-0004-0000-0000-00000D040000}"/>
    <hyperlink ref="E1049" location="A126286842C" display="A126286842C" xr:uid="{00000000-0004-0000-0000-00000E040000}"/>
    <hyperlink ref="E1050" location="A126275182C" display="A126275182C" xr:uid="{00000000-0004-0000-0000-00000F040000}"/>
    <hyperlink ref="E1051" location="A126298510F" display="A126298510F" xr:uid="{00000000-0004-0000-0000-000010040000}"/>
    <hyperlink ref="E1052" location="A126286846L" display="A126286846L" xr:uid="{00000000-0004-0000-0000-000011040000}"/>
    <hyperlink ref="E1053" location="A126275002J" display="A126275002J" xr:uid="{00000000-0004-0000-0000-000012040000}"/>
    <hyperlink ref="E1054" location="A126298330W" display="A126298330W" xr:uid="{00000000-0004-0000-0000-000013040000}"/>
    <hyperlink ref="E1055" location="A126286666C" display="A126286666C" xr:uid="{00000000-0004-0000-0000-000014040000}"/>
    <hyperlink ref="E1056" location="A126275062K" display="A126275062K" xr:uid="{00000000-0004-0000-0000-000015040000}"/>
    <hyperlink ref="E1057" location="A126298390X" display="A126298390X" xr:uid="{00000000-0004-0000-0000-000016040000}"/>
    <hyperlink ref="E1058" location="A126286726V" display="A126286726V" xr:uid="{00000000-0004-0000-0000-000017040000}"/>
    <hyperlink ref="E1059" location="A126275114A" display="A126275114A" xr:uid="{00000000-0004-0000-0000-000018040000}"/>
    <hyperlink ref="E1060" location="A126298442R" display="A126298442R" xr:uid="{00000000-0004-0000-0000-000019040000}"/>
    <hyperlink ref="E1061" location="A126286778W" display="A126286778W" xr:uid="{00000000-0004-0000-0000-00001A040000}"/>
    <hyperlink ref="E1062" location="A126275194L" display="A126275194L" xr:uid="{00000000-0004-0000-0000-00001B040000}"/>
    <hyperlink ref="E1063" location="A126298522R" display="A126298522R" xr:uid="{00000000-0004-0000-0000-00001C040000}"/>
    <hyperlink ref="E1064" location="A126286858W" display="A126286858W" xr:uid="{00000000-0004-0000-0000-00001D040000}"/>
    <hyperlink ref="E1065" location="A126275006T" display="A126275006T" xr:uid="{00000000-0004-0000-0000-00001E040000}"/>
    <hyperlink ref="E1066" location="A126298334F" display="A126298334F" xr:uid="{00000000-0004-0000-0000-00001F040000}"/>
    <hyperlink ref="E1067" location="A126286670V" display="A126286670V" xr:uid="{00000000-0004-0000-0000-000020040000}"/>
    <hyperlink ref="E1068" location="A126275146V" display="A126275146V" xr:uid="{00000000-0004-0000-0000-000021040000}"/>
    <hyperlink ref="E1069" location="A126298474J" display="A126298474J" xr:uid="{00000000-0004-0000-0000-000022040000}"/>
    <hyperlink ref="E1070" location="A126286810K" display="A126286810K" xr:uid="{00000000-0004-0000-0000-000023040000}"/>
    <hyperlink ref="E1071" location="A126275150K" display="A126275150K" xr:uid="{00000000-0004-0000-0000-000024040000}"/>
    <hyperlink ref="E1072" location="A126298478T" display="A126298478T" xr:uid="{00000000-0004-0000-0000-000025040000}"/>
    <hyperlink ref="E1073" location="A126286814V" display="A126286814V" xr:uid="{00000000-0004-0000-0000-000026040000}"/>
    <hyperlink ref="E1074" location="A126275038K" display="A126275038K" xr:uid="{00000000-0004-0000-0000-000027040000}"/>
    <hyperlink ref="E1075" location="A126298366X" display="A126298366X" xr:uid="{00000000-0004-0000-0000-000028040000}"/>
    <hyperlink ref="E1076" location="A126286702A" display="A126286702A" xr:uid="{00000000-0004-0000-0000-000029040000}"/>
    <hyperlink ref="E1077" location="A126275010J" display="A126275010J" xr:uid="{00000000-0004-0000-0000-00002A040000}"/>
    <hyperlink ref="E1078" location="A126298338R" display="A126298338R" xr:uid="{00000000-0004-0000-0000-00002B040000}"/>
    <hyperlink ref="E1079" location="A126286674C" display="A126286674C" xr:uid="{00000000-0004-0000-0000-00002C040000}"/>
    <hyperlink ref="E1080" location="A126275066V" display="A126275066V" xr:uid="{00000000-0004-0000-0000-00002D040000}"/>
    <hyperlink ref="E1081" location="A126298394J" display="A126298394J" xr:uid="{00000000-0004-0000-0000-00002E040000}"/>
    <hyperlink ref="E1082" location="A126286730K" display="A126286730K" xr:uid="{00000000-0004-0000-0000-00002F040000}"/>
    <hyperlink ref="E1083" location="A126275030T" display="A126275030T" xr:uid="{00000000-0004-0000-0000-000030040000}"/>
    <hyperlink ref="E1084" location="A126298358X" display="A126298358X" xr:uid="{00000000-0004-0000-0000-000031040000}"/>
    <hyperlink ref="E1085" location="A126286694L" display="A126286694L" xr:uid="{00000000-0004-0000-0000-000032040000}"/>
    <hyperlink ref="E1086" location="A126275070K" display="A126275070K" xr:uid="{00000000-0004-0000-0000-000033040000}"/>
    <hyperlink ref="E1087" location="A126298398T" display="A126298398T" xr:uid="{00000000-0004-0000-0000-000034040000}"/>
    <hyperlink ref="E1088" location="A126286734V" display="A126286734V" xr:uid="{00000000-0004-0000-0000-000035040000}"/>
    <hyperlink ref="E1089" location="A126275042A" display="A126275042A" xr:uid="{00000000-0004-0000-0000-000036040000}"/>
    <hyperlink ref="E1090" location="A126298370R" display="A126298370R" xr:uid="{00000000-0004-0000-0000-000037040000}"/>
    <hyperlink ref="E1091" location="A126286706K" display="A126286706K" xr:uid="{00000000-0004-0000-0000-000038040000}"/>
    <hyperlink ref="E1092" location="A126275074V" display="A126275074V" xr:uid="{00000000-0004-0000-0000-000039040000}"/>
    <hyperlink ref="E1093" location="A126298402W" display="A126298402W" xr:uid="{00000000-0004-0000-0000-00003A040000}"/>
    <hyperlink ref="E1094" location="A126286738C" display="A126286738C" xr:uid="{00000000-0004-0000-0000-00003B040000}"/>
    <hyperlink ref="E1095" location="A126275118K" display="A126275118K" xr:uid="{00000000-0004-0000-0000-00003C040000}"/>
    <hyperlink ref="E1096" location="A126298446X" display="A126298446X" xr:uid="{00000000-0004-0000-0000-00003D040000}"/>
    <hyperlink ref="E1097" location="A126286782L" display="A126286782L" xr:uid="{00000000-0004-0000-0000-00003E040000}"/>
    <hyperlink ref="E1098" location="A126275078C" display="A126275078C" xr:uid="{00000000-0004-0000-0000-00003F040000}"/>
    <hyperlink ref="E1099" location="A126298406F" display="A126298406F" xr:uid="{00000000-0004-0000-0000-000040040000}"/>
    <hyperlink ref="E1100" location="A126286742V" display="A126286742V" xr:uid="{00000000-0004-0000-0000-000041040000}"/>
    <hyperlink ref="E1101" location="A126275046K" display="A126275046K" xr:uid="{00000000-0004-0000-0000-000042040000}"/>
    <hyperlink ref="E1102" location="A126298374X" display="A126298374X" xr:uid="{00000000-0004-0000-0000-000043040000}"/>
    <hyperlink ref="E1103" location="A126286710A" display="A126286710A" xr:uid="{00000000-0004-0000-0000-000044040000}"/>
    <hyperlink ref="E1104" location="A126275154V" display="A126275154V" xr:uid="{00000000-0004-0000-0000-000045040000}"/>
    <hyperlink ref="E1105" location="A126298482J" display="A126298482J" xr:uid="{00000000-0004-0000-0000-000046040000}"/>
    <hyperlink ref="E1106" location="A126286818C" display="A126286818C" xr:uid="{00000000-0004-0000-0000-000047040000}"/>
    <hyperlink ref="E1107" location="A126275122A" display="A126275122A" xr:uid="{00000000-0004-0000-0000-000048040000}"/>
    <hyperlink ref="E1108" location="A126298450R" display="A126298450R" xr:uid="{00000000-0004-0000-0000-000049040000}"/>
    <hyperlink ref="E1109" location="A126286786W" display="A126286786W" xr:uid="{00000000-0004-0000-0000-00004A040000}"/>
    <hyperlink ref="E1110" location="A126275126K" display="A126275126K" xr:uid="{00000000-0004-0000-0000-00004B040000}"/>
    <hyperlink ref="E1111" location="A126298454X" display="A126298454X" xr:uid="{00000000-0004-0000-0000-00004C040000}"/>
    <hyperlink ref="E1112" location="A126286790L" display="A126286790L" xr:uid="{00000000-0004-0000-0000-00004D040000}"/>
    <hyperlink ref="E1113" location="A126275198W" display="A126275198W" xr:uid="{00000000-0004-0000-0000-00004E040000}"/>
    <hyperlink ref="E1114" location="A126298526X" display="A126298526X" xr:uid="{00000000-0004-0000-0000-00004F040000}"/>
    <hyperlink ref="E1115" location="A126286862L" display="A126286862L" xr:uid="{00000000-0004-0000-0000-000050040000}"/>
    <hyperlink ref="E1116" location="A126275014T" display="A126275014T" xr:uid="{00000000-0004-0000-0000-000051040000}"/>
    <hyperlink ref="E1117" location="A126298342F" display="A126298342F" xr:uid="{00000000-0004-0000-0000-000052040000}"/>
    <hyperlink ref="E1118" location="A126286678L" display="A126286678L" xr:uid="{00000000-0004-0000-0000-000053040000}"/>
    <hyperlink ref="E1119" location="A126275082V" display="A126275082V" xr:uid="{00000000-0004-0000-0000-000054040000}"/>
    <hyperlink ref="E1120" location="A126298410W" display="A126298410W" xr:uid="{00000000-0004-0000-0000-000055040000}"/>
    <hyperlink ref="E1121" location="A126286746C" display="A126286746C" xr:uid="{00000000-0004-0000-0000-000056040000}"/>
    <hyperlink ref="E1122" location="A126275034A" display="A126275034A" xr:uid="{00000000-0004-0000-0000-000057040000}"/>
    <hyperlink ref="E1123" location="A126298362R" display="A126298362R" xr:uid="{00000000-0004-0000-0000-000058040000}"/>
    <hyperlink ref="E1124" location="A126286698W" display="A126286698W" xr:uid="{00000000-0004-0000-0000-000059040000}"/>
    <hyperlink ref="E1125" location="A126275130A" display="A126275130A" xr:uid="{00000000-0004-0000-0000-00005A040000}"/>
    <hyperlink ref="E1126" location="A126298458J" display="A126298458J" xr:uid="{00000000-0004-0000-0000-00005B040000}"/>
    <hyperlink ref="E1127" location="A126286794W" display="A126286794W" xr:uid="{00000000-0004-0000-0000-00005C040000}"/>
    <hyperlink ref="E1128" location="A126275134K" display="A126275134K" xr:uid="{00000000-0004-0000-0000-00005D040000}"/>
    <hyperlink ref="E1129" location="A126298462X" display="A126298462X" xr:uid="{00000000-0004-0000-0000-00005E040000}"/>
    <hyperlink ref="E1130" location="A126286798F" display="A126286798F" xr:uid="{00000000-0004-0000-0000-00005F040000}"/>
    <hyperlink ref="E1131" location="A126275050A" display="A126275050A" xr:uid="{00000000-0004-0000-0000-000060040000}"/>
    <hyperlink ref="E1132" location="A126298378J" display="A126298378J" xr:uid="{00000000-0004-0000-0000-000061040000}"/>
    <hyperlink ref="E1133" location="A126286714K" display="A126286714K" xr:uid="{00000000-0004-0000-0000-000062040000}"/>
    <hyperlink ref="E1134" location="A126275018A" display="A126275018A" xr:uid="{00000000-0004-0000-0000-000063040000}"/>
    <hyperlink ref="E1135" location="A126298346R" display="A126298346R" xr:uid="{00000000-0004-0000-0000-000064040000}"/>
    <hyperlink ref="E1136" location="A126286682C" display="A126286682C" xr:uid="{00000000-0004-0000-0000-000065040000}"/>
    <hyperlink ref="E1137" location="A126275202A" display="A126275202A" xr:uid="{00000000-0004-0000-0000-000066040000}"/>
    <hyperlink ref="E1138" location="A126298530R" display="A126298530R" xr:uid="{00000000-0004-0000-0000-000067040000}"/>
    <hyperlink ref="E1139" location="A126286866W" display="A126286866W" xr:uid="{00000000-0004-0000-0000-000068040000}"/>
    <hyperlink ref="E1140" location="A126275086C" display="A126275086C" xr:uid="{00000000-0004-0000-0000-000069040000}"/>
    <hyperlink ref="E1141" location="A126298414F" display="A126298414F" xr:uid="{00000000-0004-0000-0000-00006A040000}"/>
    <hyperlink ref="E1142" location="A126286750V" display="A126286750V" xr:uid="{00000000-0004-0000-0000-00006B040000}"/>
    <hyperlink ref="E1143" location="A126275158C" display="A126275158C" xr:uid="{00000000-0004-0000-0000-00006C040000}"/>
    <hyperlink ref="E1144" location="A126298486T" display="A126298486T" xr:uid="{00000000-0004-0000-0000-00006D040000}"/>
    <hyperlink ref="E1145" location="A126286822V" display="A126286822V" xr:uid="{00000000-0004-0000-0000-00006E040000}"/>
    <hyperlink ref="E1146" location="A126274342K" display="A126274342K" xr:uid="{00000000-0004-0000-0000-00006F040000}"/>
    <hyperlink ref="E1147" location="A126297670X" display="A126297670X" xr:uid="{00000000-0004-0000-0000-000070040000}"/>
    <hyperlink ref="E1148" location="A126286006W" display="A126286006W" xr:uid="{00000000-0004-0000-0000-000071040000}"/>
    <hyperlink ref="E1149" location="A126274298L" display="A126274298L" xr:uid="{00000000-0004-0000-0000-000072040000}"/>
    <hyperlink ref="E1150" location="A126297626R" display="A126297626R" xr:uid="{00000000-0004-0000-0000-000073040000}"/>
    <hyperlink ref="E1151" location="A126285962C" display="A126285962C" xr:uid="{00000000-0004-0000-0000-000074040000}"/>
    <hyperlink ref="E1152" location="A126274226A" display="A126274226A" xr:uid="{00000000-0004-0000-0000-000075040000}"/>
    <hyperlink ref="E1153" location="A126297554R" display="A126297554R" xr:uid="{00000000-0004-0000-0000-000076040000}"/>
    <hyperlink ref="E1154" location="A126285890C" display="A126285890C" xr:uid="{00000000-0004-0000-0000-000077040000}"/>
    <hyperlink ref="E1155" location="A126274302T" display="A126274302T" xr:uid="{00000000-0004-0000-0000-000078040000}"/>
    <hyperlink ref="E1156" location="A126297630F" display="A126297630F" xr:uid="{00000000-0004-0000-0000-000079040000}"/>
    <hyperlink ref="E1157" location="A126285966L" display="A126285966L" xr:uid="{00000000-0004-0000-0000-00007A040000}"/>
    <hyperlink ref="E1158" location="A126274306A" display="A126274306A" xr:uid="{00000000-0004-0000-0000-00007B040000}"/>
    <hyperlink ref="E1159" location="A126297634R" display="A126297634R" xr:uid="{00000000-0004-0000-0000-00007C040000}"/>
    <hyperlink ref="E1160" location="A126285970C" display="A126285970C" xr:uid="{00000000-0004-0000-0000-00007D040000}"/>
    <hyperlink ref="E1161" location="A126274230T" display="A126274230T" xr:uid="{00000000-0004-0000-0000-00007E040000}"/>
    <hyperlink ref="E1162" location="A126297558X" display="A126297558X" xr:uid="{00000000-0004-0000-0000-00007F040000}"/>
    <hyperlink ref="E1163" location="A126285894L" display="A126285894L" xr:uid="{00000000-0004-0000-0000-000080040000}"/>
    <hyperlink ref="E1164" location="A126274234A" display="A126274234A" xr:uid="{00000000-0004-0000-0000-000081040000}"/>
    <hyperlink ref="E1165" location="A126297562R" display="A126297562R" xr:uid="{00000000-0004-0000-0000-000082040000}"/>
    <hyperlink ref="E1166" location="A126285898W" display="A126285898W" xr:uid="{00000000-0004-0000-0000-000083040000}"/>
    <hyperlink ref="E1167" location="A126274274V" display="A126274274V" xr:uid="{00000000-0004-0000-0000-000084040000}"/>
    <hyperlink ref="E1168" location="A126297602W" display="A126297602W" xr:uid="{00000000-0004-0000-0000-000085040000}"/>
    <hyperlink ref="E1169" location="A126285938C" display="A126285938C" xr:uid="{00000000-0004-0000-0000-000086040000}"/>
    <hyperlink ref="E1170" location="A126274190K" display="A126274190K" xr:uid="{00000000-0004-0000-0000-000087040000}"/>
    <hyperlink ref="E1171" location="A126297518F" display="A126297518F" xr:uid="{00000000-0004-0000-0000-000088040000}"/>
    <hyperlink ref="E1172" location="A126285854V" display="A126285854V" xr:uid="{00000000-0004-0000-0000-000089040000}"/>
    <hyperlink ref="E1173" location="A126274310T" display="A126274310T" xr:uid="{00000000-0004-0000-0000-00008A040000}"/>
    <hyperlink ref="E1174" location="A126297638X" display="A126297638X" xr:uid="{00000000-0004-0000-0000-00008B040000}"/>
    <hyperlink ref="E1175" location="A126285974L" display="A126285974L" xr:uid="{00000000-0004-0000-0000-00008C040000}"/>
    <hyperlink ref="E1176" location="A126274278C" display="A126274278C" xr:uid="{00000000-0004-0000-0000-00008D040000}"/>
    <hyperlink ref="E1177" location="A126297606F" display="A126297606F" xr:uid="{00000000-0004-0000-0000-00008E040000}"/>
    <hyperlink ref="E1178" location="A126285942V" display="A126285942V" xr:uid="{00000000-0004-0000-0000-00008F040000}"/>
    <hyperlink ref="E1179" location="A126274322A" display="A126274322A" xr:uid="{00000000-0004-0000-0000-000090040000}"/>
    <hyperlink ref="E1180" location="A126297650R" display="A126297650R" xr:uid="{00000000-0004-0000-0000-000091040000}"/>
    <hyperlink ref="E1181" location="A126285986W" display="A126285986W" xr:uid="{00000000-0004-0000-0000-000092040000}"/>
    <hyperlink ref="E1182" location="A126274194V" display="A126274194V" xr:uid="{00000000-0004-0000-0000-000093040000}"/>
    <hyperlink ref="E1183" location="A126297522W" display="A126297522W" xr:uid="{00000000-0004-0000-0000-000094040000}"/>
    <hyperlink ref="E1184" location="A126285858C" display="A126285858C" xr:uid="{00000000-0004-0000-0000-000095040000}"/>
    <hyperlink ref="E1185" location="A126274130J" display="A126274130J" xr:uid="{00000000-0004-0000-0000-000096040000}"/>
    <hyperlink ref="E1186" location="A126297458R" display="A126297458R" xr:uid="{00000000-0004-0000-0000-000097040000}"/>
    <hyperlink ref="E1187" location="A126285794C" display="A126285794C" xr:uid="{00000000-0004-0000-0000-000098040000}"/>
    <hyperlink ref="E1188" location="A126274158K" display="A126274158K" xr:uid="{00000000-0004-0000-0000-000099040000}"/>
    <hyperlink ref="E1189" location="A126297486X" display="A126297486X" xr:uid="{00000000-0004-0000-0000-00009A040000}"/>
    <hyperlink ref="E1190" location="A126285822A" display="A126285822A" xr:uid="{00000000-0004-0000-0000-00009B040000}"/>
    <hyperlink ref="E1191" location="A126274238K" display="A126274238K" xr:uid="{00000000-0004-0000-0000-00009C040000}"/>
    <hyperlink ref="E1192" location="A126297566X" display="A126297566X" xr:uid="{00000000-0004-0000-0000-00009D040000}"/>
    <hyperlink ref="E1193" location="A126285902A" display="A126285902A" xr:uid="{00000000-0004-0000-0000-00009E040000}"/>
    <hyperlink ref="E1194" location="A126274162A" display="A126274162A" xr:uid="{00000000-0004-0000-0000-00009F040000}"/>
    <hyperlink ref="E1195" location="A126297490R" display="A126297490R" xr:uid="{00000000-0004-0000-0000-0000A0040000}"/>
    <hyperlink ref="E1196" location="A126285826K" display="A126285826K" xr:uid="{00000000-0004-0000-0000-0000A1040000}"/>
    <hyperlink ref="E1197" location="A126274242A" display="A126274242A" xr:uid="{00000000-0004-0000-0000-0000A2040000}"/>
    <hyperlink ref="E1198" location="A126297570R" display="A126297570R" xr:uid="{00000000-0004-0000-0000-0000A3040000}"/>
    <hyperlink ref="E1199" location="A126285906K" display="A126285906K" xr:uid="{00000000-0004-0000-0000-0000A4040000}"/>
    <hyperlink ref="E1200" location="A126274246K" display="A126274246K" xr:uid="{00000000-0004-0000-0000-0000A5040000}"/>
    <hyperlink ref="E1201" location="A126297574X" display="A126297574X" xr:uid="{00000000-0004-0000-0000-0000A6040000}"/>
    <hyperlink ref="E1202" location="A126285910A" display="A126285910A" xr:uid="{00000000-0004-0000-0000-0000A7040000}"/>
    <hyperlink ref="E1203" location="A126274326K" display="A126274326K" xr:uid="{00000000-0004-0000-0000-0000A8040000}"/>
    <hyperlink ref="E1204" location="A126297654X" display="A126297654X" xr:uid="{00000000-0004-0000-0000-0000A9040000}"/>
    <hyperlink ref="E1205" location="A126285990L" display="A126285990L" xr:uid="{00000000-0004-0000-0000-0000AA040000}"/>
    <hyperlink ref="E1206" location="A126274134T" display="A126274134T" xr:uid="{00000000-0004-0000-0000-0000AB040000}"/>
    <hyperlink ref="E1207" location="A126297462F" display="A126297462F" xr:uid="{00000000-0004-0000-0000-0000AC040000}"/>
    <hyperlink ref="E1208" location="A126285798L" display="A126285798L" xr:uid="{00000000-0004-0000-0000-0000AD040000}"/>
    <hyperlink ref="E1209" location="A126274314A" display="A126274314A" xr:uid="{00000000-0004-0000-0000-0000AE040000}"/>
    <hyperlink ref="E1210" location="A126297642R" display="A126297642R" xr:uid="{00000000-0004-0000-0000-0000AF040000}"/>
    <hyperlink ref="E1211" location="A126285978W" display="A126285978W" xr:uid="{00000000-0004-0000-0000-0000B0040000}"/>
    <hyperlink ref="E1212" location="A126274318K" display="A126274318K" xr:uid="{00000000-0004-0000-0000-0000B1040000}"/>
    <hyperlink ref="E1213" location="A126297646X" display="A126297646X" xr:uid="{00000000-0004-0000-0000-0000B2040000}"/>
    <hyperlink ref="E1214" location="A126285982L" display="A126285982L" xr:uid="{00000000-0004-0000-0000-0000B3040000}"/>
    <hyperlink ref="E1215" location="A126274138A" display="A126274138A" xr:uid="{00000000-0004-0000-0000-0000B4040000}"/>
    <hyperlink ref="E1216" location="A126297466R" display="A126297466R" xr:uid="{00000000-0004-0000-0000-0000B5040000}"/>
    <hyperlink ref="E1217" location="A126285802T" display="A126285802T" xr:uid="{00000000-0004-0000-0000-0000B6040000}"/>
    <hyperlink ref="E1218" location="A126274198C" display="A126274198C" xr:uid="{00000000-0004-0000-0000-0000B7040000}"/>
    <hyperlink ref="E1219" location="A126297526F" display="A126297526F" xr:uid="{00000000-0004-0000-0000-0000B8040000}"/>
    <hyperlink ref="E1220" location="A126285862V" display="A126285862V" xr:uid="{00000000-0004-0000-0000-0000B9040000}"/>
    <hyperlink ref="E1221" location="A126274250A" display="A126274250A" xr:uid="{00000000-0004-0000-0000-0000BA040000}"/>
    <hyperlink ref="E1222" location="A126297578J" display="A126297578J" xr:uid="{00000000-0004-0000-0000-0000BB040000}"/>
    <hyperlink ref="E1223" location="A126285914K" display="A126285914K" xr:uid="{00000000-0004-0000-0000-0000BC040000}"/>
    <hyperlink ref="E1224" location="A126274330A" display="A126274330A" xr:uid="{00000000-0004-0000-0000-0000BD040000}"/>
    <hyperlink ref="E1225" location="A126297658J" display="A126297658J" xr:uid="{00000000-0004-0000-0000-0000BE040000}"/>
    <hyperlink ref="E1226" location="A126285994W" display="A126285994W" xr:uid="{00000000-0004-0000-0000-0000BF040000}"/>
    <hyperlink ref="E1227" location="A126274142T" display="A126274142T" xr:uid="{00000000-0004-0000-0000-0000C0040000}"/>
    <hyperlink ref="E1228" location="A126297470F" display="A126297470F" xr:uid="{00000000-0004-0000-0000-0000C1040000}"/>
    <hyperlink ref="E1229" location="A126285806A" display="A126285806A" xr:uid="{00000000-0004-0000-0000-0000C2040000}"/>
    <hyperlink ref="E1230" location="A126274282V" display="A126274282V" xr:uid="{00000000-0004-0000-0000-0000C3040000}"/>
    <hyperlink ref="E1231" location="A126297610W" display="A126297610W" xr:uid="{00000000-0004-0000-0000-0000C4040000}"/>
    <hyperlink ref="E1232" location="A126285946C" display="A126285946C" xr:uid="{00000000-0004-0000-0000-0000C5040000}"/>
    <hyperlink ref="E1233" location="A126274286C" display="A126274286C" xr:uid="{00000000-0004-0000-0000-0000C6040000}"/>
    <hyperlink ref="E1234" location="A126297614F" display="A126297614F" xr:uid="{00000000-0004-0000-0000-0000C7040000}"/>
    <hyperlink ref="E1235" location="A126285950V" display="A126285950V" xr:uid="{00000000-0004-0000-0000-0000C8040000}"/>
    <hyperlink ref="E1236" location="A126274174K" display="A126274174K" xr:uid="{00000000-0004-0000-0000-0000C9040000}"/>
    <hyperlink ref="E1237" location="A126297502L" display="A126297502L" xr:uid="{00000000-0004-0000-0000-0000CA040000}"/>
    <hyperlink ref="E1238" location="A126285838V" display="A126285838V" xr:uid="{00000000-0004-0000-0000-0000CB040000}"/>
    <hyperlink ref="E1239" location="A126274146A" display="A126274146A" xr:uid="{00000000-0004-0000-0000-0000CC040000}"/>
    <hyperlink ref="E1240" location="A126297474R" display="A126297474R" xr:uid="{00000000-0004-0000-0000-0000CD040000}"/>
    <hyperlink ref="E1241" location="A126285810T" display="A126285810T" xr:uid="{00000000-0004-0000-0000-0000CE040000}"/>
    <hyperlink ref="E1242" location="A126274202J" display="A126274202J" xr:uid="{00000000-0004-0000-0000-0000CF040000}"/>
    <hyperlink ref="E1243" location="A126297530W" display="A126297530W" xr:uid="{00000000-0004-0000-0000-0000D0040000}"/>
    <hyperlink ref="E1244" location="A126285866C" display="A126285866C" xr:uid="{00000000-0004-0000-0000-0000D1040000}"/>
    <hyperlink ref="E1245" location="A126274166K" display="A126274166K" xr:uid="{00000000-0004-0000-0000-0000D2040000}"/>
    <hyperlink ref="E1246" location="A126297494X" display="A126297494X" xr:uid="{00000000-0004-0000-0000-0000D3040000}"/>
    <hyperlink ref="E1247" location="A126285830A" display="A126285830A" xr:uid="{00000000-0004-0000-0000-0000D4040000}"/>
    <hyperlink ref="E1248" location="A126274206T" display="A126274206T" xr:uid="{00000000-0004-0000-0000-0000D5040000}"/>
    <hyperlink ref="E1249" location="A126297534F" display="A126297534F" xr:uid="{00000000-0004-0000-0000-0000D6040000}"/>
    <hyperlink ref="E1250" location="A126285870V" display="A126285870V" xr:uid="{00000000-0004-0000-0000-0000D7040000}"/>
    <hyperlink ref="E1251" location="A126274178V" display="A126274178V" xr:uid="{00000000-0004-0000-0000-0000D8040000}"/>
    <hyperlink ref="E1252" location="A126297506W" display="A126297506W" xr:uid="{00000000-0004-0000-0000-0000D9040000}"/>
    <hyperlink ref="E1253" location="A126285842K" display="A126285842K" xr:uid="{00000000-0004-0000-0000-0000DA040000}"/>
    <hyperlink ref="E1254" location="A126274210J" display="A126274210J" xr:uid="{00000000-0004-0000-0000-0000DB040000}"/>
    <hyperlink ref="E1255" location="A126297538R" display="A126297538R" xr:uid="{00000000-0004-0000-0000-0000DC040000}"/>
    <hyperlink ref="E1256" location="A126285874C" display="A126285874C" xr:uid="{00000000-0004-0000-0000-0000DD040000}"/>
    <hyperlink ref="E1257" location="A126274254K" display="A126274254K" xr:uid="{00000000-0004-0000-0000-0000DE040000}"/>
    <hyperlink ref="E1258" location="A126297582X" display="A126297582X" xr:uid="{00000000-0004-0000-0000-0000DF040000}"/>
    <hyperlink ref="E1259" location="A126285918V" display="A126285918V" xr:uid="{00000000-0004-0000-0000-0000E0040000}"/>
    <hyperlink ref="E1260" location="A126274214T" display="A126274214T" xr:uid="{00000000-0004-0000-0000-0000E1040000}"/>
    <hyperlink ref="E1261" location="A126297542F" display="A126297542F" xr:uid="{00000000-0004-0000-0000-0000E2040000}"/>
    <hyperlink ref="E1262" location="A126285878L" display="A126285878L" xr:uid="{00000000-0004-0000-0000-0000E3040000}"/>
    <hyperlink ref="E1263" location="A126274182K" display="A126274182K" xr:uid="{00000000-0004-0000-0000-0000E4040000}"/>
    <hyperlink ref="E1264" location="A126297510L" display="A126297510L" xr:uid="{00000000-0004-0000-0000-0000E5040000}"/>
    <hyperlink ref="E1265" location="A126285846V" display="A126285846V" xr:uid="{00000000-0004-0000-0000-0000E6040000}"/>
    <hyperlink ref="E1266" location="A126274290V" display="A126274290V" xr:uid="{00000000-0004-0000-0000-0000E7040000}"/>
    <hyperlink ref="E1267" location="A126297618R" display="A126297618R" xr:uid="{00000000-0004-0000-0000-0000E8040000}"/>
    <hyperlink ref="E1268" location="A126285954C" display="A126285954C" xr:uid="{00000000-0004-0000-0000-0000E9040000}"/>
    <hyperlink ref="E1269" location="A126274258V" display="A126274258V" xr:uid="{00000000-0004-0000-0000-0000EA040000}"/>
    <hyperlink ref="E1270" location="A126297586J" display="A126297586J" xr:uid="{00000000-0004-0000-0000-0000EB040000}"/>
    <hyperlink ref="E1271" location="A126285922K" display="A126285922K" xr:uid="{00000000-0004-0000-0000-0000EC040000}"/>
    <hyperlink ref="E1272" location="A126274262K" display="A126274262K" xr:uid="{00000000-0004-0000-0000-0000ED040000}"/>
    <hyperlink ref="E1273" location="A126297590X" display="A126297590X" xr:uid="{00000000-0004-0000-0000-0000EE040000}"/>
    <hyperlink ref="E1274" location="A126285926V" display="A126285926V" xr:uid="{00000000-0004-0000-0000-0000EF040000}"/>
    <hyperlink ref="E1275" location="A126274334K" display="A126274334K" xr:uid="{00000000-0004-0000-0000-0000F0040000}"/>
    <hyperlink ref="E1276" location="A126297662X" display="A126297662X" xr:uid="{00000000-0004-0000-0000-0000F1040000}"/>
    <hyperlink ref="E1277" location="A126285998F" display="A126285998F" xr:uid="{00000000-0004-0000-0000-0000F2040000}"/>
    <hyperlink ref="E1278" location="A126274150T" display="A126274150T" xr:uid="{00000000-0004-0000-0000-0000F3040000}"/>
    <hyperlink ref="E1279" location="A126297478X" display="A126297478X" xr:uid="{00000000-0004-0000-0000-0000F4040000}"/>
    <hyperlink ref="E1280" location="A126285814A" display="A126285814A" xr:uid="{00000000-0004-0000-0000-0000F5040000}"/>
    <hyperlink ref="E1281" location="A126274218A" display="A126274218A" xr:uid="{00000000-0004-0000-0000-0000F6040000}"/>
    <hyperlink ref="E1282" location="A126297546R" display="A126297546R" xr:uid="{00000000-0004-0000-0000-0000F7040000}"/>
    <hyperlink ref="E1283" location="A126285882C" display="A126285882C" xr:uid="{00000000-0004-0000-0000-0000F8040000}"/>
    <hyperlink ref="E1284" location="A126274170A" display="A126274170A" xr:uid="{00000000-0004-0000-0000-0000F9040000}"/>
    <hyperlink ref="E1285" location="A126297498J" display="A126297498J" xr:uid="{00000000-0004-0000-0000-0000FA040000}"/>
    <hyperlink ref="E1286" location="A126285834K" display="A126285834K" xr:uid="{00000000-0004-0000-0000-0000FB040000}"/>
    <hyperlink ref="E1287" location="A126274266V" display="A126274266V" xr:uid="{00000000-0004-0000-0000-0000FC040000}"/>
    <hyperlink ref="E1288" location="A126297594J" display="A126297594J" xr:uid="{00000000-0004-0000-0000-0000FD040000}"/>
    <hyperlink ref="E1289" location="A126285930K" display="A126285930K" xr:uid="{00000000-0004-0000-0000-0000FE040000}"/>
    <hyperlink ref="E1290" location="A126274270K" display="A126274270K" xr:uid="{00000000-0004-0000-0000-0000FF040000}"/>
    <hyperlink ref="E1291" location="A126297598T" display="A126297598T" xr:uid="{00000000-0004-0000-0000-000000050000}"/>
    <hyperlink ref="E1292" location="A126285934V" display="A126285934V" xr:uid="{00000000-0004-0000-0000-000001050000}"/>
    <hyperlink ref="E1293" location="A126274186V" display="A126274186V" xr:uid="{00000000-0004-0000-0000-000002050000}"/>
    <hyperlink ref="E1294" location="A126297514W" display="A126297514W" xr:uid="{00000000-0004-0000-0000-000003050000}"/>
    <hyperlink ref="E1295" location="A126285850K" display="A126285850K" xr:uid="{00000000-0004-0000-0000-000004050000}"/>
    <hyperlink ref="E1296" location="A126274154A" display="A126274154A" xr:uid="{00000000-0004-0000-0000-000005050000}"/>
    <hyperlink ref="E1297" location="A126297482R" display="A126297482R" xr:uid="{00000000-0004-0000-0000-000006050000}"/>
    <hyperlink ref="E1298" location="A126285818K" display="A126285818K" xr:uid="{00000000-0004-0000-0000-000007050000}"/>
    <hyperlink ref="E1299" location="A126274338V" display="A126274338V" xr:uid="{00000000-0004-0000-0000-000008050000}"/>
    <hyperlink ref="E1300" location="A126297666J" display="A126297666J" xr:uid="{00000000-0004-0000-0000-000009050000}"/>
    <hyperlink ref="E1301" location="A126286002L" display="A126286002L" xr:uid="{00000000-0004-0000-0000-00000A050000}"/>
    <hyperlink ref="E1302" location="A126274222T" display="A126274222T" xr:uid="{00000000-0004-0000-0000-00000B050000}"/>
    <hyperlink ref="E1303" location="A126297550F" display="A126297550F" xr:uid="{00000000-0004-0000-0000-00000C050000}"/>
    <hyperlink ref="E1304" location="A126285886L" display="A126285886L" xr:uid="{00000000-0004-0000-0000-00000D050000}"/>
    <hyperlink ref="E1305" location="A126274294C" display="A126274294C" xr:uid="{00000000-0004-0000-0000-00000E050000}"/>
    <hyperlink ref="E1306" location="A126297622F" display="A126297622F" xr:uid="{00000000-0004-0000-0000-00000F050000}"/>
    <hyperlink ref="E1307" location="A126285958L" display="A126285958L" xr:uid="{00000000-0004-0000-0000-000010050000}"/>
    <hyperlink ref="E1308" location="A126275422C" display="A126275422C" xr:uid="{00000000-0004-0000-0000-000011050000}"/>
    <hyperlink ref="E1309" location="A126298750T" display="A126298750T" xr:uid="{00000000-0004-0000-0000-000012050000}"/>
    <hyperlink ref="E1310" location="A126287086A" display="A126287086A" xr:uid="{00000000-0004-0000-0000-000013050000}"/>
    <hyperlink ref="E1311" location="A126275378F" display="A126275378F" xr:uid="{00000000-0004-0000-0000-000014050000}"/>
    <hyperlink ref="E1312" location="A126298706J" display="A126298706J" xr:uid="{00000000-0004-0000-0000-000015050000}"/>
    <hyperlink ref="E1313" location="A126287042X" display="A126287042X" xr:uid="{00000000-0004-0000-0000-000016050000}"/>
    <hyperlink ref="E1314" location="A126275306V" display="A126275306V" xr:uid="{00000000-0004-0000-0000-000017050000}"/>
    <hyperlink ref="E1315" location="A126298634J" display="A126298634J" xr:uid="{00000000-0004-0000-0000-000018050000}"/>
    <hyperlink ref="E1316" location="A126286970W" display="A126286970W" xr:uid="{00000000-0004-0000-0000-000019050000}"/>
    <hyperlink ref="E1317" location="A126275382W" display="A126275382W" xr:uid="{00000000-0004-0000-0000-00001A050000}"/>
    <hyperlink ref="E1318" location="A126298710X" display="A126298710X" xr:uid="{00000000-0004-0000-0000-00001B050000}"/>
    <hyperlink ref="E1319" location="A126287046J" display="A126287046J" xr:uid="{00000000-0004-0000-0000-00001C050000}"/>
    <hyperlink ref="E1320" location="A126275386F" display="A126275386F" xr:uid="{00000000-0004-0000-0000-00001D050000}"/>
    <hyperlink ref="E1321" location="A126298714J" display="A126298714J" xr:uid="{00000000-0004-0000-0000-00001E050000}"/>
    <hyperlink ref="E1322" location="A126287050X" display="A126287050X" xr:uid="{00000000-0004-0000-0000-00001F050000}"/>
    <hyperlink ref="E1323" location="A126275310K" display="A126275310K" xr:uid="{00000000-0004-0000-0000-000020050000}"/>
    <hyperlink ref="E1324" location="A126298638T" display="A126298638T" xr:uid="{00000000-0004-0000-0000-000021050000}"/>
    <hyperlink ref="E1325" location="A126286974F" display="A126286974F" xr:uid="{00000000-0004-0000-0000-000022050000}"/>
    <hyperlink ref="E1326" location="A126275314V" display="A126275314V" xr:uid="{00000000-0004-0000-0000-000023050000}"/>
    <hyperlink ref="E1327" location="A126298642J" display="A126298642J" xr:uid="{00000000-0004-0000-0000-000024050000}"/>
    <hyperlink ref="E1328" location="A126286978R" display="A126286978R" xr:uid="{00000000-0004-0000-0000-000025050000}"/>
    <hyperlink ref="E1329" location="A126275354L" display="A126275354L" xr:uid="{00000000-0004-0000-0000-000026050000}"/>
    <hyperlink ref="E1330" location="A126298682A" display="A126298682A" xr:uid="{00000000-0004-0000-0000-000027050000}"/>
    <hyperlink ref="E1331" location="A126287018X" display="A126287018X" xr:uid="{00000000-0004-0000-0000-000028050000}"/>
    <hyperlink ref="E1332" location="A126275270C" display="A126275270C" xr:uid="{00000000-0004-0000-0000-000029050000}"/>
    <hyperlink ref="E1333" location="A126298598K" display="A126298598K" xr:uid="{00000000-0004-0000-0000-00002A050000}"/>
    <hyperlink ref="E1334" location="A126286934L" display="A126286934L" xr:uid="{00000000-0004-0000-0000-00002B050000}"/>
    <hyperlink ref="E1335" location="A126275390W" display="A126275390W" xr:uid="{00000000-0004-0000-0000-00002C050000}"/>
    <hyperlink ref="E1336" location="A126298718T" display="A126298718T" xr:uid="{00000000-0004-0000-0000-00002D050000}"/>
    <hyperlink ref="E1337" location="A126287054J" display="A126287054J" xr:uid="{00000000-0004-0000-0000-00002E050000}"/>
    <hyperlink ref="E1338" location="A126275358W" display="A126275358W" xr:uid="{00000000-0004-0000-0000-00002F050000}"/>
    <hyperlink ref="E1339" location="A126298686K" display="A126298686K" xr:uid="{00000000-0004-0000-0000-000030050000}"/>
    <hyperlink ref="E1340" location="A126287022R" display="A126287022R" xr:uid="{00000000-0004-0000-0000-000031050000}"/>
    <hyperlink ref="E1341" location="A126275402V" display="A126275402V" xr:uid="{00000000-0004-0000-0000-000032050000}"/>
    <hyperlink ref="E1342" location="A126298730J" display="A126298730J" xr:uid="{00000000-0004-0000-0000-000033050000}"/>
    <hyperlink ref="E1343" location="A126287066T" display="A126287066T" xr:uid="{00000000-0004-0000-0000-000034050000}"/>
    <hyperlink ref="E1344" location="A126275274L" display="A126275274L" xr:uid="{00000000-0004-0000-0000-000035050000}"/>
    <hyperlink ref="E1345" location="A126298602R" display="A126298602R" xr:uid="{00000000-0004-0000-0000-000036050000}"/>
    <hyperlink ref="E1346" location="A126286938W" display="A126286938W" xr:uid="{00000000-0004-0000-0000-000037050000}"/>
    <hyperlink ref="E1347" location="A126275210A" display="A126275210A" xr:uid="{00000000-0004-0000-0000-000038050000}"/>
    <hyperlink ref="E1348" location="A126298538J" display="A126298538J" xr:uid="{00000000-0004-0000-0000-000039050000}"/>
    <hyperlink ref="E1349" location="A126286874W" display="A126286874W" xr:uid="{00000000-0004-0000-0000-00003A050000}"/>
    <hyperlink ref="E1350" location="A126275238C" display="A126275238C" xr:uid="{00000000-0004-0000-0000-00003B050000}"/>
    <hyperlink ref="E1351" location="A126298566T" display="A126298566T" xr:uid="{00000000-0004-0000-0000-00003C050000}"/>
    <hyperlink ref="E1352" location="A126286902V" display="A126286902V" xr:uid="{00000000-0004-0000-0000-00003D050000}"/>
    <hyperlink ref="E1353" location="A126275318C" display="A126275318C" xr:uid="{00000000-0004-0000-0000-00003E050000}"/>
    <hyperlink ref="E1354" location="A126298646T" display="A126298646T" xr:uid="{00000000-0004-0000-0000-00003F050000}"/>
    <hyperlink ref="E1355" location="A126286982F" display="A126286982F" xr:uid="{00000000-0004-0000-0000-000040050000}"/>
    <hyperlink ref="E1356" location="A126275242V" display="A126275242V" xr:uid="{00000000-0004-0000-0000-000041050000}"/>
    <hyperlink ref="E1357" location="A126298570J" display="A126298570J" xr:uid="{00000000-0004-0000-0000-000042050000}"/>
    <hyperlink ref="E1358" location="A126286906C" display="A126286906C" xr:uid="{00000000-0004-0000-0000-000043050000}"/>
    <hyperlink ref="E1359" location="A126275322V" display="A126275322V" xr:uid="{00000000-0004-0000-0000-000044050000}"/>
    <hyperlink ref="E1360" location="A126298650J" display="A126298650J" xr:uid="{00000000-0004-0000-0000-000045050000}"/>
    <hyperlink ref="E1361" location="A126286986R" display="A126286986R" xr:uid="{00000000-0004-0000-0000-000046050000}"/>
    <hyperlink ref="E1362" location="A126275326C" display="A126275326C" xr:uid="{00000000-0004-0000-0000-000047050000}"/>
    <hyperlink ref="E1363" location="A126298654T" display="A126298654T" xr:uid="{00000000-0004-0000-0000-000048050000}"/>
    <hyperlink ref="E1364" location="A126286990F" display="A126286990F" xr:uid="{00000000-0004-0000-0000-000049050000}"/>
    <hyperlink ref="E1365" location="A126275406C" display="A126275406C" xr:uid="{00000000-0004-0000-0000-00004A050000}"/>
    <hyperlink ref="E1366" location="A126298734T" display="A126298734T" xr:uid="{00000000-0004-0000-0000-00004B050000}"/>
    <hyperlink ref="E1367" location="A126287070J" display="A126287070J" xr:uid="{00000000-0004-0000-0000-00004C050000}"/>
    <hyperlink ref="E1368" location="A126275214K" display="A126275214K" xr:uid="{00000000-0004-0000-0000-00004D050000}"/>
    <hyperlink ref="E1369" location="A126298542X" display="A126298542X" xr:uid="{00000000-0004-0000-0000-00004E050000}"/>
    <hyperlink ref="E1370" location="A126286878F" display="A126286878F" xr:uid="{00000000-0004-0000-0000-00004F050000}"/>
    <hyperlink ref="E1371" location="A126275394F" display="A126275394F" xr:uid="{00000000-0004-0000-0000-000050050000}"/>
    <hyperlink ref="E1372" location="A126298722J" display="A126298722J" xr:uid="{00000000-0004-0000-0000-000051050000}"/>
    <hyperlink ref="E1373" location="A126287058T" display="A126287058T" xr:uid="{00000000-0004-0000-0000-000052050000}"/>
    <hyperlink ref="E1374" location="A126275398R" display="A126275398R" xr:uid="{00000000-0004-0000-0000-000053050000}"/>
    <hyperlink ref="E1375" location="A126298726T" display="A126298726T" xr:uid="{00000000-0004-0000-0000-000054050000}"/>
    <hyperlink ref="E1376" location="A126287062J" display="A126287062J" xr:uid="{00000000-0004-0000-0000-000055050000}"/>
    <hyperlink ref="E1377" location="A126275218V" display="A126275218V" xr:uid="{00000000-0004-0000-0000-000056050000}"/>
    <hyperlink ref="E1378" location="A126298546J" display="A126298546J" xr:uid="{00000000-0004-0000-0000-000057050000}"/>
    <hyperlink ref="E1379" location="A126286882W" display="A126286882W" xr:uid="{00000000-0004-0000-0000-000058050000}"/>
    <hyperlink ref="E1380" location="A126275278W" display="A126275278W" xr:uid="{00000000-0004-0000-0000-000059050000}"/>
    <hyperlink ref="E1381" location="A126298606X" display="A126298606X" xr:uid="{00000000-0004-0000-0000-00005A050000}"/>
    <hyperlink ref="E1382" location="A126286942L" display="A126286942L" xr:uid="{00000000-0004-0000-0000-00005B050000}"/>
    <hyperlink ref="E1383" location="A126275330V" display="A126275330V" xr:uid="{00000000-0004-0000-0000-00005C050000}"/>
    <hyperlink ref="E1384" location="A126298658A" display="A126298658A" xr:uid="{00000000-0004-0000-0000-00005D050000}"/>
    <hyperlink ref="E1385" location="A126286994R" display="A126286994R" xr:uid="{00000000-0004-0000-0000-00005E050000}"/>
    <hyperlink ref="E1386" location="A126275410V" display="A126275410V" xr:uid="{00000000-0004-0000-0000-00005F050000}"/>
    <hyperlink ref="E1387" location="A126298738A" display="A126298738A" xr:uid="{00000000-0004-0000-0000-000060050000}"/>
    <hyperlink ref="E1388" location="A126287074T" display="A126287074T" xr:uid="{00000000-0004-0000-0000-000061050000}"/>
    <hyperlink ref="E1389" location="A126275222K" display="A126275222K" xr:uid="{00000000-0004-0000-0000-000062050000}"/>
    <hyperlink ref="E1390" location="A126298550X" display="A126298550X" xr:uid="{00000000-0004-0000-0000-000063050000}"/>
    <hyperlink ref="E1391" location="A126286886F" display="A126286886F" xr:uid="{00000000-0004-0000-0000-000064050000}"/>
    <hyperlink ref="E1392" location="A126275362L" display="A126275362L" xr:uid="{00000000-0004-0000-0000-000065050000}"/>
    <hyperlink ref="E1393" location="A126298690A" display="A126298690A" xr:uid="{00000000-0004-0000-0000-000066050000}"/>
    <hyperlink ref="E1394" location="A126287026X" display="A126287026X" xr:uid="{00000000-0004-0000-0000-000067050000}"/>
    <hyperlink ref="E1395" location="A126275366W" display="A126275366W" xr:uid="{00000000-0004-0000-0000-000068050000}"/>
    <hyperlink ref="E1396" location="A126298694K" display="A126298694K" xr:uid="{00000000-0004-0000-0000-000069050000}"/>
    <hyperlink ref="E1397" location="A126287030R" display="A126287030R" xr:uid="{00000000-0004-0000-0000-00006A050000}"/>
    <hyperlink ref="E1398" location="A126275254C" display="A126275254C" xr:uid="{00000000-0004-0000-0000-00006B050000}"/>
    <hyperlink ref="E1399" location="A126298582T" display="A126298582T" xr:uid="{00000000-0004-0000-0000-00006C050000}"/>
    <hyperlink ref="E1400" location="A126286918L" display="A126286918L" xr:uid="{00000000-0004-0000-0000-00006D050000}"/>
    <hyperlink ref="E1401" location="A126275226V" display="A126275226V" xr:uid="{00000000-0004-0000-0000-00006E050000}"/>
    <hyperlink ref="E1402" location="A126298554J" display="A126298554J" xr:uid="{00000000-0004-0000-0000-00006F050000}"/>
    <hyperlink ref="E1403" location="A126286890W" display="A126286890W" xr:uid="{00000000-0004-0000-0000-000070050000}"/>
    <hyperlink ref="E1404" location="A126275282L" display="A126275282L" xr:uid="{00000000-0004-0000-0000-000071050000}"/>
    <hyperlink ref="E1405" location="A126298610R" display="A126298610R" xr:uid="{00000000-0004-0000-0000-000072050000}"/>
    <hyperlink ref="E1406" location="A126286946W" display="A126286946W" xr:uid="{00000000-0004-0000-0000-000073050000}"/>
    <hyperlink ref="E1407" location="A126275246C" display="A126275246C" xr:uid="{00000000-0004-0000-0000-000074050000}"/>
    <hyperlink ref="E1408" location="A126298574T" display="A126298574T" xr:uid="{00000000-0004-0000-0000-000075050000}"/>
    <hyperlink ref="E1409" location="A126286910V" display="A126286910V" xr:uid="{00000000-0004-0000-0000-000076050000}"/>
    <hyperlink ref="E1410" location="A126275286W" display="A126275286W" xr:uid="{00000000-0004-0000-0000-000077050000}"/>
    <hyperlink ref="E1411" location="A126298614X" display="A126298614X" xr:uid="{00000000-0004-0000-0000-000078050000}"/>
    <hyperlink ref="E1412" location="A126286950L" display="A126286950L" xr:uid="{00000000-0004-0000-0000-000079050000}"/>
    <hyperlink ref="E1413" location="A126275258L" display="A126275258L" xr:uid="{00000000-0004-0000-0000-00007A050000}"/>
    <hyperlink ref="E1414" location="A126298586A" display="A126298586A" xr:uid="{00000000-0004-0000-0000-00007B050000}"/>
    <hyperlink ref="E1415" location="A126286922C" display="A126286922C" xr:uid="{00000000-0004-0000-0000-00007C050000}"/>
    <hyperlink ref="E1416" location="A126275290L" display="A126275290L" xr:uid="{00000000-0004-0000-0000-00007D050000}"/>
    <hyperlink ref="E1417" location="A126298618J" display="A126298618J" xr:uid="{00000000-0004-0000-0000-00007E050000}"/>
    <hyperlink ref="E1418" location="A126286954W" display="A126286954W" xr:uid="{00000000-0004-0000-0000-00007F050000}"/>
    <hyperlink ref="E1419" location="A126275334C" display="A126275334C" xr:uid="{00000000-0004-0000-0000-000080050000}"/>
    <hyperlink ref="E1420" location="A126298662T" display="A126298662T" xr:uid="{00000000-0004-0000-0000-000081050000}"/>
    <hyperlink ref="E1421" location="A126286998X" display="A126286998X" xr:uid="{00000000-0004-0000-0000-000082050000}"/>
    <hyperlink ref="E1422" location="A126275294W" display="A126275294W" xr:uid="{00000000-0004-0000-0000-000083050000}"/>
    <hyperlink ref="E1423" location="A126298622X" display="A126298622X" xr:uid="{00000000-0004-0000-0000-000084050000}"/>
    <hyperlink ref="E1424" location="A126286958F" display="A126286958F" xr:uid="{00000000-0004-0000-0000-000085050000}"/>
    <hyperlink ref="E1425" location="A126275262C" display="A126275262C" xr:uid="{00000000-0004-0000-0000-000086050000}"/>
    <hyperlink ref="E1426" location="A126298590T" display="A126298590T" xr:uid="{00000000-0004-0000-0000-000087050000}"/>
    <hyperlink ref="E1427" location="A126286926L" display="A126286926L" xr:uid="{00000000-0004-0000-0000-000088050000}"/>
    <hyperlink ref="E1428" location="A126275370L" display="A126275370L" xr:uid="{00000000-0004-0000-0000-000089050000}"/>
    <hyperlink ref="E1429" location="A126298698V" display="A126298698V" xr:uid="{00000000-0004-0000-0000-00008A050000}"/>
    <hyperlink ref="E1430" location="A126287034X" display="A126287034X" xr:uid="{00000000-0004-0000-0000-00008B050000}"/>
    <hyperlink ref="E1431" location="A126275338L" display="A126275338L" xr:uid="{00000000-0004-0000-0000-00008C050000}"/>
    <hyperlink ref="E1432" location="A126298666A" display="A126298666A" xr:uid="{00000000-0004-0000-0000-00008D050000}"/>
    <hyperlink ref="E1433" location="A126287002F" display="A126287002F" xr:uid="{00000000-0004-0000-0000-00008E050000}"/>
    <hyperlink ref="E1434" location="A126275342C" display="A126275342C" xr:uid="{00000000-0004-0000-0000-00008F050000}"/>
    <hyperlink ref="E1435" location="A126298670T" display="A126298670T" xr:uid="{00000000-0004-0000-0000-000090050000}"/>
    <hyperlink ref="E1436" location="A126287006R" display="A126287006R" xr:uid="{00000000-0004-0000-0000-000091050000}"/>
    <hyperlink ref="E1437" location="A126275414C" display="A126275414C" xr:uid="{00000000-0004-0000-0000-000092050000}"/>
    <hyperlink ref="E1438" location="A126298742T" display="A126298742T" xr:uid="{00000000-0004-0000-0000-000093050000}"/>
    <hyperlink ref="E1439" location="A126287078A" display="A126287078A" xr:uid="{00000000-0004-0000-0000-000094050000}"/>
    <hyperlink ref="E1440" location="A126275230K" display="A126275230K" xr:uid="{00000000-0004-0000-0000-000095050000}"/>
    <hyperlink ref="E1441" location="A126298558T" display="A126298558T" xr:uid="{00000000-0004-0000-0000-000096050000}"/>
    <hyperlink ref="E1442" location="A126286894F" display="A126286894F" xr:uid="{00000000-0004-0000-0000-000097050000}"/>
    <hyperlink ref="E1443" location="A126275298F" display="A126275298F" xr:uid="{00000000-0004-0000-0000-000098050000}"/>
    <hyperlink ref="E1444" location="A126298626J" display="A126298626J" xr:uid="{00000000-0004-0000-0000-000099050000}"/>
    <hyperlink ref="E1445" location="A126286962W" display="A126286962W" xr:uid="{00000000-0004-0000-0000-00009A050000}"/>
    <hyperlink ref="E1446" location="A126275250V" display="A126275250V" xr:uid="{00000000-0004-0000-0000-00009B050000}"/>
    <hyperlink ref="E1447" location="A126298578A" display="A126298578A" xr:uid="{00000000-0004-0000-0000-00009C050000}"/>
    <hyperlink ref="E1448" location="A126286914C" display="A126286914C" xr:uid="{00000000-0004-0000-0000-00009D050000}"/>
    <hyperlink ref="E1449" location="A126275346L" display="A126275346L" xr:uid="{00000000-0004-0000-0000-00009E050000}"/>
    <hyperlink ref="E1450" location="A126298674A" display="A126298674A" xr:uid="{00000000-0004-0000-0000-00009F050000}"/>
    <hyperlink ref="E1451" location="A126287010F" display="A126287010F" xr:uid="{00000000-0004-0000-0000-0000A0050000}"/>
    <hyperlink ref="E1452" location="A126275350C" display="A126275350C" xr:uid="{00000000-0004-0000-0000-0000A1050000}"/>
    <hyperlink ref="E1453" location="A126298678K" display="A126298678K" xr:uid="{00000000-0004-0000-0000-0000A2050000}"/>
    <hyperlink ref="E1454" location="A126287014R" display="A126287014R" xr:uid="{00000000-0004-0000-0000-0000A3050000}"/>
    <hyperlink ref="E1455" location="A126275266L" display="A126275266L" xr:uid="{00000000-0004-0000-0000-0000A4050000}"/>
    <hyperlink ref="E1456" location="A126298594A" display="A126298594A" xr:uid="{00000000-0004-0000-0000-0000A5050000}"/>
    <hyperlink ref="E1457" location="A126286930C" display="A126286930C" xr:uid="{00000000-0004-0000-0000-0000A6050000}"/>
    <hyperlink ref="E1458" location="A126275234V" display="A126275234V" xr:uid="{00000000-0004-0000-0000-0000A7050000}"/>
    <hyperlink ref="E1459" location="A126298562J" display="A126298562J" xr:uid="{00000000-0004-0000-0000-0000A8050000}"/>
    <hyperlink ref="E1460" location="A126286898R" display="A126286898R" xr:uid="{00000000-0004-0000-0000-0000A9050000}"/>
    <hyperlink ref="E1461" location="A126275418L" display="A126275418L" xr:uid="{00000000-0004-0000-0000-0000AA050000}"/>
    <hyperlink ref="E1462" location="A126298746A" display="A126298746A" xr:uid="{00000000-0004-0000-0000-0000AB050000}"/>
    <hyperlink ref="E1463" location="A126287082T" display="A126287082T" xr:uid="{00000000-0004-0000-0000-0000AC050000}"/>
    <hyperlink ref="E1464" location="A126275302K" display="A126275302K" xr:uid="{00000000-0004-0000-0000-0000AD050000}"/>
    <hyperlink ref="E1465" location="A126298630X" display="A126298630X" xr:uid="{00000000-0004-0000-0000-0000AE050000}"/>
    <hyperlink ref="E1466" location="A126286966F" display="A126286966F" xr:uid="{00000000-0004-0000-0000-0000AF050000}"/>
    <hyperlink ref="E1467" location="A126275374W" display="A126275374W" xr:uid="{00000000-0004-0000-0000-0000B0050000}"/>
    <hyperlink ref="E1468" location="A126298702X" display="A126298702X" xr:uid="{00000000-0004-0000-0000-0000B1050000}"/>
    <hyperlink ref="E1469" location="A126287038J" display="A126287038J" xr:uid="{00000000-0004-0000-0000-0000B2050000}"/>
    <hyperlink ref="E1470" location="A126275638R" display="A126275638R" xr:uid="{00000000-0004-0000-0000-0000B3050000}"/>
    <hyperlink ref="E1471" location="A126298966C" display="A126298966C" xr:uid="{00000000-0004-0000-0000-0000B4050000}"/>
    <hyperlink ref="E1472" location="A126287302J" display="A126287302J" xr:uid="{00000000-0004-0000-0000-0000B5050000}"/>
    <hyperlink ref="E1473" location="A126275594X" display="A126275594X" xr:uid="{00000000-0004-0000-0000-0000B6050000}"/>
    <hyperlink ref="E1474" location="A126298922A" display="A126298922A" xr:uid="{00000000-0004-0000-0000-0000B7050000}"/>
    <hyperlink ref="E1475" location="A126287258K" display="A126287258K" xr:uid="{00000000-0004-0000-0000-0000B8050000}"/>
    <hyperlink ref="E1476" location="A126275522L" display="A126275522L" xr:uid="{00000000-0004-0000-0000-0000B9050000}"/>
    <hyperlink ref="E1477" location="A126298850A" display="A126298850A" xr:uid="{00000000-0004-0000-0000-0000BA050000}"/>
    <hyperlink ref="E1478" location="A126287186K" display="A126287186K" xr:uid="{00000000-0004-0000-0000-0000BB050000}"/>
    <hyperlink ref="E1479" location="A126275598J" display="A126275598J" xr:uid="{00000000-0004-0000-0000-0000BC050000}"/>
    <hyperlink ref="E1480" location="A126298926K" display="A126298926K" xr:uid="{00000000-0004-0000-0000-0000BD050000}"/>
    <hyperlink ref="E1481" location="A126287262A" display="A126287262A" xr:uid="{00000000-0004-0000-0000-0000BE050000}"/>
    <hyperlink ref="E1482" location="A126275602L" display="A126275602L" xr:uid="{00000000-0004-0000-0000-0000BF050000}"/>
    <hyperlink ref="E1483" location="A126298930A" display="A126298930A" xr:uid="{00000000-0004-0000-0000-0000C0050000}"/>
    <hyperlink ref="E1484" location="A126287266K" display="A126287266K" xr:uid="{00000000-0004-0000-0000-0000C1050000}"/>
    <hyperlink ref="E1485" location="A126275526W" display="A126275526W" xr:uid="{00000000-0004-0000-0000-0000C2050000}"/>
    <hyperlink ref="E1486" location="A126298854K" display="A126298854K" xr:uid="{00000000-0004-0000-0000-0000C3050000}"/>
    <hyperlink ref="E1487" location="A126287190A" display="A126287190A" xr:uid="{00000000-0004-0000-0000-0000C4050000}"/>
    <hyperlink ref="E1488" location="A126275530L" display="A126275530L" xr:uid="{00000000-0004-0000-0000-0000C5050000}"/>
    <hyperlink ref="E1489" location="A126298858V" display="A126298858V" xr:uid="{00000000-0004-0000-0000-0000C6050000}"/>
    <hyperlink ref="E1490" location="A126287194K" display="A126287194K" xr:uid="{00000000-0004-0000-0000-0000C7050000}"/>
    <hyperlink ref="E1491" location="A126275570F" display="A126275570F" xr:uid="{00000000-0004-0000-0000-0000C8050000}"/>
    <hyperlink ref="E1492" location="A126298898L" display="A126298898L" xr:uid="{00000000-0004-0000-0000-0000C9050000}"/>
    <hyperlink ref="E1493" location="A126287234T" display="A126287234T" xr:uid="{00000000-0004-0000-0000-0000CA050000}"/>
    <hyperlink ref="E1494" location="A126275486R" display="A126275486R" xr:uid="{00000000-0004-0000-0000-0000CB050000}"/>
    <hyperlink ref="E1495" location="A126298814T" display="A126298814T" xr:uid="{00000000-0004-0000-0000-0000CC050000}"/>
    <hyperlink ref="E1496" location="A126287150J" display="A126287150J" xr:uid="{00000000-0004-0000-0000-0000CD050000}"/>
    <hyperlink ref="E1497" location="A126275606W" display="A126275606W" xr:uid="{00000000-0004-0000-0000-0000CE050000}"/>
    <hyperlink ref="E1498" location="A126298934K" display="A126298934K" xr:uid="{00000000-0004-0000-0000-0000CF050000}"/>
    <hyperlink ref="E1499" location="A126287270A" display="A126287270A" xr:uid="{00000000-0004-0000-0000-0000D0050000}"/>
    <hyperlink ref="E1500" location="A126275574R" display="A126275574R" xr:uid="{00000000-0004-0000-0000-0000D1050000}"/>
    <hyperlink ref="E1501" location="A126298902T" display="A126298902T" xr:uid="{00000000-0004-0000-0000-0000D2050000}"/>
    <hyperlink ref="E1502" location="A126287238A" display="A126287238A" xr:uid="{00000000-0004-0000-0000-0000D3050000}"/>
    <hyperlink ref="E1503" location="A126275618F" display="A126275618F" xr:uid="{00000000-0004-0000-0000-0000D4050000}"/>
    <hyperlink ref="E1504" location="A126298946V" display="A126298946V" xr:uid="{00000000-0004-0000-0000-0000D5050000}"/>
    <hyperlink ref="E1505" location="A126287282K" display="A126287282K" xr:uid="{00000000-0004-0000-0000-0000D6050000}"/>
    <hyperlink ref="E1506" location="A126275490F" display="A126275490F" xr:uid="{00000000-0004-0000-0000-0000D7050000}"/>
    <hyperlink ref="E1507" location="A126298818A" display="A126298818A" xr:uid="{00000000-0004-0000-0000-0000D8050000}"/>
    <hyperlink ref="E1508" location="A126287154T" display="A126287154T" xr:uid="{00000000-0004-0000-0000-0000D9050000}"/>
    <hyperlink ref="E1509" location="A126275426L" display="A126275426L" xr:uid="{00000000-0004-0000-0000-0000DA050000}"/>
    <hyperlink ref="E1510" location="A126298754A" display="A126298754A" xr:uid="{00000000-0004-0000-0000-0000DB050000}"/>
    <hyperlink ref="E1511" location="A126287090T" display="A126287090T" xr:uid="{00000000-0004-0000-0000-0000DC050000}"/>
    <hyperlink ref="E1512" location="A126275454W" display="A126275454W" xr:uid="{00000000-0004-0000-0000-0000DD050000}"/>
    <hyperlink ref="E1513" location="A126298782K" display="A126298782K" xr:uid="{00000000-0004-0000-0000-0000DE050000}"/>
    <hyperlink ref="E1514" location="A126287118J" display="A126287118J" xr:uid="{00000000-0004-0000-0000-0000DF050000}"/>
    <hyperlink ref="E1515" location="A126275534W" display="A126275534W" xr:uid="{00000000-0004-0000-0000-0000E0050000}"/>
    <hyperlink ref="E1516" location="A126298862K" display="A126298862K" xr:uid="{00000000-0004-0000-0000-0000E1050000}"/>
    <hyperlink ref="E1517" location="A126287198V" display="A126287198V" xr:uid="{00000000-0004-0000-0000-0000E2050000}"/>
    <hyperlink ref="E1518" location="A126275458F" display="A126275458F" xr:uid="{00000000-0004-0000-0000-0000E3050000}"/>
    <hyperlink ref="E1519" location="A126298786V" display="A126298786V" xr:uid="{00000000-0004-0000-0000-0000E4050000}"/>
    <hyperlink ref="E1520" location="A126287122X" display="A126287122X" xr:uid="{00000000-0004-0000-0000-0000E5050000}"/>
    <hyperlink ref="E1521" location="A126275538F" display="A126275538F" xr:uid="{00000000-0004-0000-0000-0000E6050000}"/>
    <hyperlink ref="E1522" location="A126298866V" display="A126298866V" xr:uid="{00000000-0004-0000-0000-0000E7050000}"/>
    <hyperlink ref="E1523" location="A126287202X" display="A126287202X" xr:uid="{00000000-0004-0000-0000-0000E8050000}"/>
    <hyperlink ref="E1524" location="A126275542W" display="A126275542W" xr:uid="{00000000-0004-0000-0000-0000E9050000}"/>
    <hyperlink ref="E1525" location="A126298870K" display="A126298870K" xr:uid="{00000000-0004-0000-0000-0000EA050000}"/>
    <hyperlink ref="E1526" location="A126287206J" display="A126287206J" xr:uid="{00000000-0004-0000-0000-0000EB050000}"/>
    <hyperlink ref="E1527" location="A126275622W" display="A126275622W" xr:uid="{00000000-0004-0000-0000-0000EC050000}"/>
    <hyperlink ref="E1528" location="A126298950K" display="A126298950K" xr:uid="{00000000-0004-0000-0000-0000ED050000}"/>
    <hyperlink ref="E1529" location="A126287286V" display="A126287286V" xr:uid="{00000000-0004-0000-0000-0000EE050000}"/>
    <hyperlink ref="E1530" location="A126275430C" display="A126275430C" xr:uid="{00000000-0004-0000-0000-0000EF050000}"/>
    <hyperlink ref="E1531" location="A126298758K" display="A126298758K" xr:uid="{00000000-0004-0000-0000-0000F0050000}"/>
    <hyperlink ref="E1532" location="A126287094A" display="A126287094A" xr:uid="{00000000-0004-0000-0000-0000F1050000}"/>
    <hyperlink ref="E1533" location="A126275610L" display="A126275610L" xr:uid="{00000000-0004-0000-0000-0000F2050000}"/>
    <hyperlink ref="E1534" location="A126298938V" display="A126298938V" xr:uid="{00000000-0004-0000-0000-0000F3050000}"/>
    <hyperlink ref="E1535" location="A126287274K" display="A126287274K" xr:uid="{00000000-0004-0000-0000-0000F4050000}"/>
    <hyperlink ref="E1536" location="A126275614W" display="A126275614W" xr:uid="{00000000-0004-0000-0000-0000F5050000}"/>
    <hyperlink ref="E1537" location="A126298942K" display="A126298942K" xr:uid="{00000000-0004-0000-0000-0000F6050000}"/>
    <hyperlink ref="E1538" location="A126287278V" display="A126287278V" xr:uid="{00000000-0004-0000-0000-0000F7050000}"/>
    <hyperlink ref="E1539" location="A126275434L" display="A126275434L" xr:uid="{00000000-0004-0000-0000-0000F8050000}"/>
    <hyperlink ref="E1540" location="A126298762A" display="A126298762A" xr:uid="{00000000-0004-0000-0000-0000F9050000}"/>
    <hyperlink ref="E1541" location="A126287098K" display="A126287098K" xr:uid="{00000000-0004-0000-0000-0000FA050000}"/>
    <hyperlink ref="E1542" location="A126275494R" display="A126275494R" xr:uid="{00000000-0004-0000-0000-0000FB050000}"/>
    <hyperlink ref="E1543" location="A126298822T" display="A126298822T" xr:uid="{00000000-0004-0000-0000-0000FC050000}"/>
    <hyperlink ref="E1544" location="A126287158A" display="A126287158A" xr:uid="{00000000-0004-0000-0000-0000FD050000}"/>
    <hyperlink ref="E1545" location="A126275546F" display="A126275546F" xr:uid="{00000000-0004-0000-0000-0000FE050000}"/>
    <hyperlink ref="E1546" location="A126298874V" display="A126298874V" xr:uid="{00000000-0004-0000-0000-0000FF050000}"/>
    <hyperlink ref="E1547" location="A126287210X" display="A126287210X" xr:uid="{00000000-0004-0000-0000-000000060000}"/>
    <hyperlink ref="E1548" location="A126275626F" display="A126275626F" xr:uid="{00000000-0004-0000-0000-000001060000}"/>
    <hyperlink ref="E1549" location="A126298954V" display="A126298954V" xr:uid="{00000000-0004-0000-0000-000002060000}"/>
    <hyperlink ref="E1550" location="A126287290K" display="A126287290K" xr:uid="{00000000-0004-0000-0000-000003060000}"/>
    <hyperlink ref="E1551" location="A126275438W" display="A126275438W" xr:uid="{00000000-0004-0000-0000-000004060000}"/>
    <hyperlink ref="E1552" location="A126298766K" display="A126298766K" xr:uid="{00000000-0004-0000-0000-000005060000}"/>
    <hyperlink ref="E1553" location="A126287102R" display="A126287102R" xr:uid="{00000000-0004-0000-0000-000006060000}"/>
    <hyperlink ref="E1554" location="A126275578X" display="A126275578X" xr:uid="{00000000-0004-0000-0000-000007060000}"/>
    <hyperlink ref="E1555" location="A126298906A" display="A126298906A" xr:uid="{00000000-0004-0000-0000-000008060000}"/>
    <hyperlink ref="E1556" location="A126287242T" display="A126287242T" xr:uid="{00000000-0004-0000-0000-000009060000}"/>
    <hyperlink ref="E1557" location="A126275582R" display="A126275582R" xr:uid="{00000000-0004-0000-0000-00000A060000}"/>
    <hyperlink ref="E1558" location="A126298910T" display="A126298910T" xr:uid="{00000000-0004-0000-0000-00000B060000}"/>
    <hyperlink ref="E1559" location="A126287246A" display="A126287246A" xr:uid="{00000000-0004-0000-0000-00000C060000}"/>
    <hyperlink ref="E1560" location="A126275470W" display="A126275470W" xr:uid="{00000000-0004-0000-0000-00000D060000}"/>
    <hyperlink ref="E1561" location="A126298798C" display="A126298798C" xr:uid="{00000000-0004-0000-0000-00000E060000}"/>
    <hyperlink ref="E1562" location="A126287134J" display="A126287134J" xr:uid="{00000000-0004-0000-0000-00000F060000}"/>
    <hyperlink ref="E1563" location="A126275442L" display="A126275442L" xr:uid="{00000000-0004-0000-0000-000010060000}"/>
    <hyperlink ref="E1564" location="A126298770A" display="A126298770A" xr:uid="{00000000-0004-0000-0000-000011060000}"/>
    <hyperlink ref="E1565" location="A126287106X" display="A126287106X" xr:uid="{00000000-0004-0000-0000-000012060000}"/>
    <hyperlink ref="E1566" location="A126275498X" display="A126275498X" xr:uid="{00000000-0004-0000-0000-000013060000}"/>
    <hyperlink ref="E1567" location="A126298826A" display="A126298826A" xr:uid="{00000000-0004-0000-0000-000014060000}"/>
    <hyperlink ref="E1568" location="A126287162T" display="A126287162T" xr:uid="{00000000-0004-0000-0000-000015060000}"/>
    <hyperlink ref="E1569" location="A126275462W" display="A126275462W" xr:uid="{00000000-0004-0000-0000-000016060000}"/>
    <hyperlink ref="E1570" location="A126298790K" display="A126298790K" xr:uid="{00000000-0004-0000-0000-000017060000}"/>
    <hyperlink ref="E1571" location="A126287126J" display="A126287126J" xr:uid="{00000000-0004-0000-0000-000018060000}"/>
    <hyperlink ref="E1572" location="A126275502C" display="A126275502C" xr:uid="{00000000-0004-0000-0000-000019060000}"/>
    <hyperlink ref="E1573" location="A126298830T" display="A126298830T" xr:uid="{00000000-0004-0000-0000-00001A060000}"/>
    <hyperlink ref="E1574" location="A126287166A" display="A126287166A" xr:uid="{00000000-0004-0000-0000-00001B060000}"/>
    <hyperlink ref="E1575" location="A126275474F" display="A126275474F" xr:uid="{00000000-0004-0000-0000-00001C060000}"/>
    <hyperlink ref="E1576" location="A126298802J" display="A126298802J" xr:uid="{00000000-0004-0000-0000-00001D060000}"/>
    <hyperlink ref="E1577" location="A126287138T" display="A126287138T" xr:uid="{00000000-0004-0000-0000-00001E060000}"/>
    <hyperlink ref="E1578" location="A126275506L" display="A126275506L" xr:uid="{00000000-0004-0000-0000-00001F060000}"/>
    <hyperlink ref="E1579" location="A126298834A" display="A126298834A" xr:uid="{00000000-0004-0000-0000-000020060000}"/>
    <hyperlink ref="E1580" location="A126287170T" display="A126287170T" xr:uid="{00000000-0004-0000-0000-000021060000}"/>
    <hyperlink ref="E1581" location="A126275550W" display="A126275550W" xr:uid="{00000000-0004-0000-0000-000022060000}"/>
    <hyperlink ref="E1582" location="A126298878C" display="A126298878C" xr:uid="{00000000-0004-0000-0000-000023060000}"/>
    <hyperlink ref="E1583" location="A126287214J" display="A126287214J" xr:uid="{00000000-0004-0000-0000-000024060000}"/>
    <hyperlink ref="E1584" location="A126275510C" display="A126275510C" xr:uid="{00000000-0004-0000-0000-000025060000}"/>
    <hyperlink ref="E1585" location="A126298838K" display="A126298838K" xr:uid="{00000000-0004-0000-0000-000026060000}"/>
    <hyperlink ref="E1586" location="A126287174A" display="A126287174A" xr:uid="{00000000-0004-0000-0000-000027060000}"/>
    <hyperlink ref="E1587" location="A126275478R" display="A126275478R" xr:uid="{00000000-0004-0000-0000-000028060000}"/>
    <hyperlink ref="E1588" location="A126298806T" display="A126298806T" xr:uid="{00000000-0004-0000-0000-000029060000}"/>
    <hyperlink ref="E1589" location="A126287142J" display="A126287142J" xr:uid="{00000000-0004-0000-0000-00002A060000}"/>
    <hyperlink ref="E1590" location="A126275586X" display="A126275586X" xr:uid="{00000000-0004-0000-0000-00002B060000}"/>
    <hyperlink ref="E1591" location="A126298914A" display="A126298914A" xr:uid="{00000000-0004-0000-0000-00002C060000}"/>
    <hyperlink ref="E1592" location="A126287250T" display="A126287250T" xr:uid="{00000000-0004-0000-0000-00002D060000}"/>
    <hyperlink ref="E1593" location="A126275554F" display="A126275554F" xr:uid="{00000000-0004-0000-0000-00002E060000}"/>
    <hyperlink ref="E1594" location="A126298882V" display="A126298882V" xr:uid="{00000000-0004-0000-0000-00002F060000}"/>
    <hyperlink ref="E1595" location="A126287218T" display="A126287218T" xr:uid="{00000000-0004-0000-0000-000030060000}"/>
    <hyperlink ref="E1596" location="A126275558R" display="A126275558R" xr:uid="{00000000-0004-0000-0000-000031060000}"/>
    <hyperlink ref="E1597" location="A126298886C" display="A126298886C" xr:uid="{00000000-0004-0000-0000-000032060000}"/>
    <hyperlink ref="E1598" location="A126287222J" display="A126287222J" xr:uid="{00000000-0004-0000-0000-000033060000}"/>
    <hyperlink ref="E1599" location="A126275630W" display="A126275630W" xr:uid="{00000000-0004-0000-0000-000034060000}"/>
    <hyperlink ref="E1600" location="A126298958C" display="A126298958C" xr:uid="{00000000-0004-0000-0000-000035060000}"/>
    <hyperlink ref="E1601" location="A126287294V" display="A126287294V" xr:uid="{00000000-0004-0000-0000-000036060000}"/>
    <hyperlink ref="E1602" location="A126275446W" display="A126275446W" xr:uid="{00000000-0004-0000-0000-000037060000}"/>
    <hyperlink ref="E1603" location="A126298774K" display="A126298774K" xr:uid="{00000000-0004-0000-0000-000038060000}"/>
    <hyperlink ref="E1604" location="A126287110R" display="A126287110R" xr:uid="{00000000-0004-0000-0000-000039060000}"/>
    <hyperlink ref="E1605" location="A126275514L" display="A126275514L" xr:uid="{00000000-0004-0000-0000-00003A060000}"/>
    <hyperlink ref="E1606" location="A126298842A" display="A126298842A" xr:uid="{00000000-0004-0000-0000-00003B060000}"/>
    <hyperlink ref="E1607" location="A126287178K" display="A126287178K" xr:uid="{00000000-0004-0000-0000-00003C060000}"/>
    <hyperlink ref="E1608" location="A126275466F" display="A126275466F" xr:uid="{00000000-0004-0000-0000-00003D060000}"/>
    <hyperlink ref="E1609" location="A126298794V" display="A126298794V" xr:uid="{00000000-0004-0000-0000-00003E060000}"/>
    <hyperlink ref="E1610" location="A126287130X" display="A126287130X" xr:uid="{00000000-0004-0000-0000-00003F060000}"/>
    <hyperlink ref="E1611" location="A126275562F" display="A126275562F" xr:uid="{00000000-0004-0000-0000-000040060000}"/>
    <hyperlink ref="E1612" location="A126298890V" display="A126298890V" xr:uid="{00000000-0004-0000-0000-000041060000}"/>
    <hyperlink ref="E1613" location="A126287226T" display="A126287226T" xr:uid="{00000000-0004-0000-0000-000042060000}"/>
    <hyperlink ref="E1614" location="A126275566R" display="A126275566R" xr:uid="{00000000-0004-0000-0000-000043060000}"/>
    <hyperlink ref="E1615" location="A126298894C" display="A126298894C" xr:uid="{00000000-0004-0000-0000-000044060000}"/>
    <hyperlink ref="E1616" location="A126287230J" display="A126287230J" xr:uid="{00000000-0004-0000-0000-000045060000}"/>
    <hyperlink ref="E1617" location="A126275482F" display="A126275482F" xr:uid="{00000000-0004-0000-0000-000046060000}"/>
    <hyperlink ref="E1618" location="A126298810J" display="A126298810J" xr:uid="{00000000-0004-0000-0000-000047060000}"/>
    <hyperlink ref="E1619" location="A126287146T" display="A126287146T" xr:uid="{00000000-0004-0000-0000-000048060000}"/>
    <hyperlink ref="E1620" location="A126275450L" display="A126275450L" xr:uid="{00000000-0004-0000-0000-000049060000}"/>
    <hyperlink ref="E1621" location="A126298778V" display="A126298778V" xr:uid="{00000000-0004-0000-0000-00004A060000}"/>
    <hyperlink ref="E1622" location="A126287114X" display="A126287114X" xr:uid="{00000000-0004-0000-0000-00004B060000}"/>
    <hyperlink ref="E1623" location="A126275634F" display="A126275634F" xr:uid="{00000000-0004-0000-0000-00004C060000}"/>
    <hyperlink ref="E1624" location="A126298962V" display="A126298962V" xr:uid="{00000000-0004-0000-0000-00004D060000}"/>
    <hyperlink ref="E1625" location="A126287298C" display="A126287298C" xr:uid="{00000000-0004-0000-0000-00004E060000}"/>
    <hyperlink ref="E1626" location="A126275518W" display="A126275518W" xr:uid="{00000000-0004-0000-0000-00004F060000}"/>
    <hyperlink ref="E1627" location="A126298846K" display="A126298846K" xr:uid="{00000000-0004-0000-0000-000050060000}"/>
    <hyperlink ref="E1628" location="A126287182A" display="A126287182A" xr:uid="{00000000-0004-0000-0000-000051060000}"/>
    <hyperlink ref="E1629" location="A126275590R" display="A126275590R" xr:uid="{00000000-0004-0000-0000-000052060000}"/>
    <hyperlink ref="E1630" location="A126298918K" display="A126298918K" xr:uid="{00000000-0004-0000-0000-000053060000}"/>
    <hyperlink ref="E1631" location="A126287254A" display="A126287254A" xr:uid="{00000000-0004-0000-0000-000054060000}"/>
    <hyperlink ref="E1632" location="A126274558W" display="A126274558W" xr:uid="{00000000-0004-0000-0000-000055060000}"/>
    <hyperlink ref="E1633" location="A126297886K" display="A126297886K" xr:uid="{00000000-0004-0000-0000-000056060000}"/>
    <hyperlink ref="E1634" location="A126286222R" display="A126286222R" xr:uid="{00000000-0004-0000-0000-000057060000}"/>
    <hyperlink ref="E1635" location="A126274514V" display="A126274514V" xr:uid="{00000000-0004-0000-0000-000058060000}"/>
    <hyperlink ref="E1636" location="A126297842J" display="A126297842J" xr:uid="{00000000-0004-0000-0000-000059060000}"/>
    <hyperlink ref="E1637" location="A126286178T" display="A126286178T" xr:uid="{00000000-0004-0000-0000-00005A060000}"/>
    <hyperlink ref="E1638" location="A126274442V" display="A126274442V" xr:uid="{00000000-0004-0000-0000-00005B060000}"/>
    <hyperlink ref="E1639" location="A126297770J" display="A126297770J" xr:uid="{00000000-0004-0000-0000-00005C060000}"/>
    <hyperlink ref="E1640" location="A126286106F" display="A126286106F" xr:uid="{00000000-0004-0000-0000-00005D060000}"/>
    <hyperlink ref="E1641" location="A126274518C" display="A126274518C" xr:uid="{00000000-0004-0000-0000-00005E060000}"/>
    <hyperlink ref="E1642" location="A126297846T" display="A126297846T" xr:uid="{00000000-0004-0000-0000-00005F060000}"/>
    <hyperlink ref="E1643" location="A126286182J" display="A126286182J" xr:uid="{00000000-0004-0000-0000-000060060000}"/>
    <hyperlink ref="E1644" location="A126274522V" display="A126274522V" xr:uid="{00000000-0004-0000-0000-000061060000}"/>
    <hyperlink ref="E1645" location="A126297850J" display="A126297850J" xr:uid="{00000000-0004-0000-0000-000062060000}"/>
    <hyperlink ref="E1646" location="A126286186T" display="A126286186T" xr:uid="{00000000-0004-0000-0000-000063060000}"/>
    <hyperlink ref="E1647" location="A126274446C" display="A126274446C" xr:uid="{00000000-0004-0000-0000-000064060000}"/>
    <hyperlink ref="E1648" location="A126297774T" display="A126297774T" xr:uid="{00000000-0004-0000-0000-000065060000}"/>
    <hyperlink ref="E1649" location="A126286110W" display="A126286110W" xr:uid="{00000000-0004-0000-0000-000066060000}"/>
    <hyperlink ref="E1650" location="A126274450V" display="A126274450V" xr:uid="{00000000-0004-0000-0000-000067060000}"/>
    <hyperlink ref="E1651" location="A126297778A" display="A126297778A" xr:uid="{00000000-0004-0000-0000-000068060000}"/>
    <hyperlink ref="E1652" location="A126286114F" display="A126286114F" xr:uid="{00000000-0004-0000-0000-000069060000}"/>
    <hyperlink ref="E1653" location="A126274490L" display="A126274490L" xr:uid="{00000000-0004-0000-0000-00006A060000}"/>
    <hyperlink ref="E1654" location="A126297818J" display="A126297818J" xr:uid="{00000000-0004-0000-0000-00006B060000}"/>
    <hyperlink ref="E1655" location="A126286154X" display="A126286154X" xr:uid="{00000000-0004-0000-0000-00006C060000}"/>
    <hyperlink ref="E1656" location="A126274406K" display="A126274406K" xr:uid="{00000000-0004-0000-0000-00006D060000}"/>
    <hyperlink ref="E1657" location="A126297734X" display="A126297734X" xr:uid="{00000000-0004-0000-0000-00006E060000}"/>
    <hyperlink ref="E1658" location="A126286070R" display="A126286070R" xr:uid="{00000000-0004-0000-0000-00006F060000}"/>
    <hyperlink ref="E1659" location="A126274526C" display="A126274526C" xr:uid="{00000000-0004-0000-0000-000070060000}"/>
    <hyperlink ref="E1660" location="A126297854T" display="A126297854T" xr:uid="{00000000-0004-0000-0000-000071060000}"/>
    <hyperlink ref="E1661" location="A126286190J" display="A126286190J" xr:uid="{00000000-0004-0000-0000-000072060000}"/>
    <hyperlink ref="E1662" location="A126274494W" display="A126274494W" xr:uid="{00000000-0004-0000-0000-000073060000}"/>
    <hyperlink ref="E1663" location="A126297822X" display="A126297822X" xr:uid="{00000000-0004-0000-0000-000074060000}"/>
    <hyperlink ref="E1664" location="A126286158J" display="A126286158J" xr:uid="{00000000-0004-0000-0000-000075060000}"/>
    <hyperlink ref="E1665" location="A126274538L" display="A126274538L" xr:uid="{00000000-0004-0000-0000-000076060000}"/>
    <hyperlink ref="E1666" location="A126297866A" display="A126297866A" xr:uid="{00000000-0004-0000-0000-000077060000}"/>
    <hyperlink ref="E1667" location="A126286202F" display="A126286202F" xr:uid="{00000000-0004-0000-0000-000078060000}"/>
    <hyperlink ref="E1668" location="A126274410A" display="A126274410A" xr:uid="{00000000-0004-0000-0000-000079060000}"/>
    <hyperlink ref="E1669" location="A126297738J" display="A126297738J" xr:uid="{00000000-0004-0000-0000-00007A060000}"/>
    <hyperlink ref="E1670" location="A126286074X" display="A126286074X" xr:uid="{00000000-0004-0000-0000-00007B060000}"/>
    <hyperlink ref="E1671" location="A126274346V" display="A126274346V" xr:uid="{00000000-0004-0000-0000-00007C060000}"/>
    <hyperlink ref="E1672" location="A126297674J" display="A126297674J" xr:uid="{00000000-0004-0000-0000-00007D060000}"/>
    <hyperlink ref="E1673" location="A126286010L" display="A126286010L" xr:uid="{00000000-0004-0000-0000-00007E060000}"/>
    <hyperlink ref="E1674" location="A126274374C" display="A126274374C" xr:uid="{00000000-0004-0000-0000-00007F060000}"/>
    <hyperlink ref="E1675" location="A126297702F" display="A126297702F" xr:uid="{00000000-0004-0000-0000-000080060000}"/>
    <hyperlink ref="E1676" location="A126286038R" display="A126286038R" xr:uid="{00000000-0004-0000-0000-000081060000}"/>
    <hyperlink ref="E1677" location="A126274454C" display="A126274454C" xr:uid="{00000000-0004-0000-0000-000082060000}"/>
    <hyperlink ref="E1678" location="A126297782T" display="A126297782T" xr:uid="{00000000-0004-0000-0000-000083060000}"/>
    <hyperlink ref="E1679" location="A126286118R" display="A126286118R" xr:uid="{00000000-0004-0000-0000-000084060000}"/>
    <hyperlink ref="E1680" location="A126274378L" display="A126274378L" xr:uid="{00000000-0004-0000-0000-000085060000}"/>
    <hyperlink ref="E1681" location="A126297706R" display="A126297706R" xr:uid="{00000000-0004-0000-0000-000086060000}"/>
    <hyperlink ref="E1682" location="A126286042F" display="A126286042F" xr:uid="{00000000-0004-0000-0000-000087060000}"/>
    <hyperlink ref="E1683" location="A126274458L" display="A126274458L" xr:uid="{00000000-0004-0000-0000-000088060000}"/>
    <hyperlink ref="E1684" location="A126297786A" display="A126297786A" xr:uid="{00000000-0004-0000-0000-000089060000}"/>
    <hyperlink ref="E1685" location="A126286122F" display="A126286122F" xr:uid="{00000000-0004-0000-0000-00008A060000}"/>
    <hyperlink ref="E1686" location="A126274462C" display="A126274462C" xr:uid="{00000000-0004-0000-0000-00008B060000}"/>
    <hyperlink ref="E1687" location="A126297790T" display="A126297790T" xr:uid="{00000000-0004-0000-0000-00008C060000}"/>
    <hyperlink ref="E1688" location="A126286126R" display="A126286126R" xr:uid="{00000000-0004-0000-0000-00008D060000}"/>
    <hyperlink ref="E1689" location="A126274542C" display="A126274542C" xr:uid="{00000000-0004-0000-0000-00008E060000}"/>
    <hyperlink ref="E1690" location="A126297870T" display="A126297870T" xr:uid="{00000000-0004-0000-0000-00008F060000}"/>
    <hyperlink ref="E1691" location="A126286206R" display="A126286206R" xr:uid="{00000000-0004-0000-0000-000090060000}"/>
    <hyperlink ref="E1692" location="A126274350K" display="A126274350K" xr:uid="{00000000-0004-0000-0000-000091060000}"/>
    <hyperlink ref="E1693" location="A126297678T" display="A126297678T" xr:uid="{00000000-0004-0000-0000-000092060000}"/>
    <hyperlink ref="E1694" location="A126286014W" display="A126286014W" xr:uid="{00000000-0004-0000-0000-000093060000}"/>
    <hyperlink ref="E1695" location="A126274530V" display="A126274530V" xr:uid="{00000000-0004-0000-0000-000094060000}"/>
    <hyperlink ref="E1696" location="A126297858A" display="A126297858A" xr:uid="{00000000-0004-0000-0000-000095060000}"/>
    <hyperlink ref="E1697" location="A126286194T" display="A126286194T" xr:uid="{00000000-0004-0000-0000-000096060000}"/>
    <hyperlink ref="E1698" location="A126274534C" display="A126274534C" xr:uid="{00000000-0004-0000-0000-000097060000}"/>
    <hyperlink ref="E1699" location="A126297862T" display="A126297862T" xr:uid="{00000000-0004-0000-0000-000098060000}"/>
    <hyperlink ref="E1700" location="A126286198A" display="A126286198A" xr:uid="{00000000-0004-0000-0000-000099060000}"/>
    <hyperlink ref="E1701" location="A126274354V" display="A126274354V" xr:uid="{00000000-0004-0000-0000-00009A060000}"/>
    <hyperlink ref="E1702" location="A126297682J" display="A126297682J" xr:uid="{00000000-0004-0000-0000-00009B060000}"/>
    <hyperlink ref="E1703" location="A126286018F" display="A126286018F" xr:uid="{00000000-0004-0000-0000-00009C060000}"/>
    <hyperlink ref="E1704" location="A126274414K" display="A126274414K" xr:uid="{00000000-0004-0000-0000-00009D060000}"/>
    <hyperlink ref="E1705" location="A126297742X" display="A126297742X" xr:uid="{00000000-0004-0000-0000-00009E060000}"/>
    <hyperlink ref="E1706" location="A126286078J" display="A126286078J" xr:uid="{00000000-0004-0000-0000-00009F060000}"/>
    <hyperlink ref="E1707" location="A126274466L" display="A126274466L" xr:uid="{00000000-0004-0000-0000-0000A0060000}"/>
    <hyperlink ref="E1708" location="A126297794A" display="A126297794A" xr:uid="{00000000-0004-0000-0000-0000A1060000}"/>
    <hyperlink ref="E1709" location="A126286130F" display="A126286130F" xr:uid="{00000000-0004-0000-0000-0000A2060000}"/>
    <hyperlink ref="E1710" location="A126274546L" display="A126274546L" xr:uid="{00000000-0004-0000-0000-0000A3060000}"/>
    <hyperlink ref="E1711" location="A126297874A" display="A126297874A" xr:uid="{00000000-0004-0000-0000-0000A4060000}"/>
    <hyperlink ref="E1712" location="A126286210F" display="A126286210F" xr:uid="{00000000-0004-0000-0000-0000A5060000}"/>
    <hyperlink ref="E1713" location="A126274358C" display="A126274358C" xr:uid="{00000000-0004-0000-0000-0000A6060000}"/>
    <hyperlink ref="E1714" location="A126297686T" display="A126297686T" xr:uid="{00000000-0004-0000-0000-0000A7060000}"/>
    <hyperlink ref="E1715" location="A126286022W" display="A126286022W" xr:uid="{00000000-0004-0000-0000-0000A8060000}"/>
    <hyperlink ref="E1716" location="A126274498F" display="A126274498F" xr:uid="{00000000-0004-0000-0000-0000A9060000}"/>
    <hyperlink ref="E1717" location="A126297826J" display="A126297826J" xr:uid="{00000000-0004-0000-0000-0000AA060000}"/>
    <hyperlink ref="E1718" location="A126286162X" display="A126286162X" xr:uid="{00000000-0004-0000-0000-0000AB060000}"/>
    <hyperlink ref="E1719" location="A126274502K" display="A126274502K" xr:uid="{00000000-0004-0000-0000-0000AC060000}"/>
    <hyperlink ref="E1720" location="A126297830X" display="A126297830X" xr:uid="{00000000-0004-0000-0000-0000AD060000}"/>
    <hyperlink ref="E1721" location="A126286166J" display="A126286166J" xr:uid="{00000000-0004-0000-0000-0000AE060000}"/>
    <hyperlink ref="E1722" location="A126274390C" display="A126274390C" xr:uid="{00000000-0004-0000-0000-0000AF060000}"/>
    <hyperlink ref="E1723" location="A126297718X" display="A126297718X" xr:uid="{00000000-0004-0000-0000-0000B0060000}"/>
    <hyperlink ref="E1724" location="A126286054R" display="A126286054R" xr:uid="{00000000-0004-0000-0000-0000B1060000}"/>
    <hyperlink ref="E1725" location="A126274362V" display="A126274362V" xr:uid="{00000000-0004-0000-0000-0000B2060000}"/>
    <hyperlink ref="E1726" location="A126297690J" display="A126297690J" xr:uid="{00000000-0004-0000-0000-0000B3060000}"/>
    <hyperlink ref="E1727" location="A126286026F" display="A126286026F" xr:uid="{00000000-0004-0000-0000-0000B4060000}"/>
    <hyperlink ref="E1728" location="A126274418V" display="A126274418V" xr:uid="{00000000-0004-0000-0000-0000B5060000}"/>
    <hyperlink ref="E1729" location="A126297746J" display="A126297746J" xr:uid="{00000000-0004-0000-0000-0000B6060000}"/>
    <hyperlink ref="E1730" location="A126286082X" display="A126286082X" xr:uid="{00000000-0004-0000-0000-0000B7060000}"/>
    <hyperlink ref="E1731" location="A126274382C" display="A126274382C" xr:uid="{00000000-0004-0000-0000-0000B8060000}"/>
    <hyperlink ref="E1732" location="A126297710F" display="A126297710F" xr:uid="{00000000-0004-0000-0000-0000B9060000}"/>
    <hyperlink ref="E1733" location="A126286046R" display="A126286046R" xr:uid="{00000000-0004-0000-0000-0000BA060000}"/>
    <hyperlink ref="E1734" location="A126274422K" display="A126274422K" xr:uid="{00000000-0004-0000-0000-0000BB060000}"/>
    <hyperlink ref="E1735" location="A126297750X" display="A126297750X" xr:uid="{00000000-0004-0000-0000-0000BC060000}"/>
    <hyperlink ref="E1736" location="A126286086J" display="A126286086J" xr:uid="{00000000-0004-0000-0000-0000BD060000}"/>
    <hyperlink ref="E1737" location="A126274394L" display="A126274394L" xr:uid="{00000000-0004-0000-0000-0000BE060000}"/>
    <hyperlink ref="E1738" location="A126297722R" display="A126297722R" xr:uid="{00000000-0004-0000-0000-0000BF060000}"/>
    <hyperlink ref="E1739" location="A126286058X" display="A126286058X" xr:uid="{00000000-0004-0000-0000-0000C0060000}"/>
    <hyperlink ref="E1740" location="A126274426V" display="A126274426V" xr:uid="{00000000-0004-0000-0000-0000C1060000}"/>
    <hyperlink ref="E1741" location="A126297754J" display="A126297754J" xr:uid="{00000000-0004-0000-0000-0000C2060000}"/>
    <hyperlink ref="E1742" location="A126286090X" display="A126286090X" xr:uid="{00000000-0004-0000-0000-0000C3060000}"/>
    <hyperlink ref="E1743" location="A126274470C" display="A126274470C" xr:uid="{00000000-0004-0000-0000-0000C4060000}"/>
    <hyperlink ref="E1744" location="A126297798K" display="A126297798K" xr:uid="{00000000-0004-0000-0000-0000C5060000}"/>
    <hyperlink ref="E1745" location="A126286134R" display="A126286134R" xr:uid="{00000000-0004-0000-0000-0000C6060000}"/>
    <hyperlink ref="E1746" location="A126274430K" display="A126274430K" xr:uid="{00000000-0004-0000-0000-0000C7060000}"/>
    <hyperlink ref="E1747" location="A126297758T" display="A126297758T" xr:uid="{00000000-0004-0000-0000-0000C8060000}"/>
    <hyperlink ref="E1748" location="A126286094J" display="A126286094J" xr:uid="{00000000-0004-0000-0000-0000C9060000}"/>
    <hyperlink ref="E1749" location="A126274398W" display="A126274398W" xr:uid="{00000000-0004-0000-0000-0000CA060000}"/>
    <hyperlink ref="E1750" location="A126297726X" display="A126297726X" xr:uid="{00000000-0004-0000-0000-0000CB060000}"/>
    <hyperlink ref="E1751" location="A126286062R" display="A126286062R" xr:uid="{00000000-0004-0000-0000-0000CC060000}"/>
    <hyperlink ref="E1752" location="A126274506V" display="A126274506V" xr:uid="{00000000-0004-0000-0000-0000CD060000}"/>
    <hyperlink ref="E1753" location="A126297834J" display="A126297834J" xr:uid="{00000000-0004-0000-0000-0000CE060000}"/>
    <hyperlink ref="E1754" location="A126286170X" display="A126286170X" xr:uid="{00000000-0004-0000-0000-0000CF060000}"/>
    <hyperlink ref="E1755" location="A126274474L" display="A126274474L" xr:uid="{00000000-0004-0000-0000-0000D0060000}"/>
    <hyperlink ref="E1756" location="A126297802R" display="A126297802R" xr:uid="{00000000-0004-0000-0000-0000D1060000}"/>
    <hyperlink ref="E1757" location="A126286138X" display="A126286138X" xr:uid="{00000000-0004-0000-0000-0000D2060000}"/>
    <hyperlink ref="E1758" location="A126274478W" display="A126274478W" xr:uid="{00000000-0004-0000-0000-0000D3060000}"/>
    <hyperlink ref="E1759" location="A126297806X" display="A126297806X" xr:uid="{00000000-0004-0000-0000-0000D4060000}"/>
    <hyperlink ref="E1760" location="A126286142R" display="A126286142R" xr:uid="{00000000-0004-0000-0000-0000D5060000}"/>
    <hyperlink ref="E1761" location="A126274550C" display="A126274550C" xr:uid="{00000000-0004-0000-0000-0000D6060000}"/>
    <hyperlink ref="E1762" location="A126297878K" display="A126297878K" xr:uid="{00000000-0004-0000-0000-0000D7060000}"/>
    <hyperlink ref="E1763" location="A126286214R" display="A126286214R" xr:uid="{00000000-0004-0000-0000-0000D8060000}"/>
    <hyperlink ref="E1764" location="A126274366C" display="A126274366C" xr:uid="{00000000-0004-0000-0000-0000D9060000}"/>
    <hyperlink ref="E1765" location="A126297694T" display="A126297694T" xr:uid="{00000000-0004-0000-0000-0000DA060000}"/>
    <hyperlink ref="E1766" location="A126286030W" display="A126286030W" xr:uid="{00000000-0004-0000-0000-0000DB060000}"/>
    <hyperlink ref="E1767" location="A126274434V" display="A126274434V" xr:uid="{00000000-0004-0000-0000-0000DC060000}"/>
    <hyperlink ref="E1768" location="A126297762J" display="A126297762J" xr:uid="{00000000-0004-0000-0000-0000DD060000}"/>
    <hyperlink ref="E1769" location="A126286098T" display="A126286098T" xr:uid="{00000000-0004-0000-0000-0000DE060000}"/>
    <hyperlink ref="E1770" location="A126274386L" display="A126274386L" xr:uid="{00000000-0004-0000-0000-0000DF060000}"/>
    <hyperlink ref="E1771" location="A126297714R" display="A126297714R" xr:uid="{00000000-0004-0000-0000-0000E0060000}"/>
    <hyperlink ref="E1772" location="A126286050F" display="A126286050F" xr:uid="{00000000-0004-0000-0000-0000E1060000}"/>
    <hyperlink ref="E1773" location="A126274482L" display="A126274482L" xr:uid="{00000000-0004-0000-0000-0000E2060000}"/>
    <hyperlink ref="E1774" location="A126297810R" display="A126297810R" xr:uid="{00000000-0004-0000-0000-0000E3060000}"/>
    <hyperlink ref="E1775" location="A126286146X" display="A126286146X" xr:uid="{00000000-0004-0000-0000-0000E4060000}"/>
    <hyperlink ref="E1776" location="A126274486W" display="A126274486W" xr:uid="{00000000-0004-0000-0000-0000E5060000}"/>
    <hyperlink ref="E1777" location="A126297814X" display="A126297814X" xr:uid="{00000000-0004-0000-0000-0000E6060000}"/>
    <hyperlink ref="E1778" location="A126286150R" display="A126286150R" xr:uid="{00000000-0004-0000-0000-0000E7060000}"/>
    <hyperlink ref="E1779" location="A126274402A" display="A126274402A" xr:uid="{00000000-0004-0000-0000-0000E8060000}"/>
    <hyperlink ref="E1780" location="A126297730R" display="A126297730R" xr:uid="{00000000-0004-0000-0000-0000E9060000}"/>
    <hyperlink ref="E1781" location="A126286066X" display="A126286066X" xr:uid="{00000000-0004-0000-0000-0000EA060000}"/>
    <hyperlink ref="E1782" location="A126274370V" display="A126274370V" xr:uid="{00000000-0004-0000-0000-0000EB060000}"/>
    <hyperlink ref="E1783" location="A126297698A" display="A126297698A" xr:uid="{00000000-0004-0000-0000-0000EC060000}"/>
    <hyperlink ref="E1784" location="A126286034F" display="A126286034F" xr:uid="{00000000-0004-0000-0000-0000ED060000}"/>
    <hyperlink ref="E1785" location="A126274554L" display="A126274554L" xr:uid="{00000000-0004-0000-0000-0000EE060000}"/>
    <hyperlink ref="E1786" location="A126297882A" display="A126297882A" xr:uid="{00000000-0004-0000-0000-0000EF060000}"/>
    <hyperlink ref="E1787" location="A126286218X" display="A126286218X" xr:uid="{00000000-0004-0000-0000-0000F0060000}"/>
    <hyperlink ref="E1788" location="A126274438C" display="A126274438C" xr:uid="{00000000-0004-0000-0000-0000F1060000}"/>
    <hyperlink ref="E1789" location="A126297766T" display="A126297766T" xr:uid="{00000000-0004-0000-0000-0000F2060000}"/>
    <hyperlink ref="E1790" location="A126286102W" display="A126286102W" xr:uid="{00000000-0004-0000-0000-0000F3060000}"/>
    <hyperlink ref="E1791" location="A126274510K" display="A126274510K" xr:uid="{00000000-0004-0000-0000-0000F4060000}"/>
    <hyperlink ref="E1792" location="A126297838T" display="A126297838T" xr:uid="{00000000-0004-0000-0000-0000F5060000}"/>
    <hyperlink ref="E1793" location="A126286174J" display="A126286174J" xr:uid="{00000000-0004-0000-0000-0000F6060000}"/>
    <hyperlink ref="E1794" location="A126274774R" display="A126274774R" xr:uid="{00000000-0004-0000-0000-0000F7060000}"/>
    <hyperlink ref="E1795" location="A126298102V" display="A126298102V" xr:uid="{00000000-0004-0000-0000-0000F8060000}"/>
    <hyperlink ref="E1796" location="A126286438A" display="A126286438A" xr:uid="{00000000-0004-0000-0000-0000F9060000}"/>
    <hyperlink ref="E1797" location="A126274730L" display="A126274730L" xr:uid="{00000000-0004-0000-0000-0000FA060000}"/>
    <hyperlink ref="E1798" location="A126298058W" display="A126298058W" xr:uid="{00000000-0004-0000-0000-0000FB060000}"/>
    <hyperlink ref="E1799" location="A126286394K" display="A126286394K" xr:uid="{00000000-0004-0000-0000-0000FC060000}"/>
    <hyperlink ref="E1800" location="A126274658F" display="A126274658F" xr:uid="{00000000-0004-0000-0000-0000FD060000}"/>
    <hyperlink ref="E1801" location="A126297986V" display="A126297986V" xr:uid="{00000000-0004-0000-0000-0000FE060000}"/>
    <hyperlink ref="E1802" location="A126286322X" display="A126286322X" xr:uid="{00000000-0004-0000-0000-0000FF060000}"/>
    <hyperlink ref="E1803" location="A126274734W" display="A126274734W" xr:uid="{00000000-0004-0000-0000-000000070000}"/>
    <hyperlink ref="E1804" location="A126298062L" display="A126298062L" xr:uid="{00000000-0004-0000-0000-000001070000}"/>
    <hyperlink ref="E1805" location="A126286398V" display="A126286398V" xr:uid="{00000000-0004-0000-0000-000002070000}"/>
    <hyperlink ref="E1806" location="A126274738F" display="A126274738F" xr:uid="{00000000-0004-0000-0000-000003070000}"/>
    <hyperlink ref="E1807" location="A126298066W" display="A126298066W" xr:uid="{00000000-0004-0000-0000-000004070000}"/>
    <hyperlink ref="E1808" location="A126286402X" display="A126286402X" xr:uid="{00000000-0004-0000-0000-000005070000}"/>
    <hyperlink ref="E1809" location="A126274662W" display="A126274662W" xr:uid="{00000000-0004-0000-0000-000006070000}"/>
    <hyperlink ref="E1810" location="A126297990K" display="A126297990K" xr:uid="{00000000-0004-0000-0000-000007070000}"/>
    <hyperlink ref="E1811" location="A126286326J" display="A126286326J" xr:uid="{00000000-0004-0000-0000-000008070000}"/>
    <hyperlink ref="E1812" location="A126274666F" display="A126274666F" xr:uid="{00000000-0004-0000-0000-000009070000}"/>
    <hyperlink ref="E1813" location="A126297994V" display="A126297994V" xr:uid="{00000000-0004-0000-0000-00000A070000}"/>
    <hyperlink ref="E1814" location="A126286330X" display="A126286330X" xr:uid="{00000000-0004-0000-0000-00000B070000}"/>
    <hyperlink ref="E1815" location="A126274706L" display="A126274706L" xr:uid="{00000000-0004-0000-0000-00000C070000}"/>
    <hyperlink ref="E1816" location="A126298034C" display="A126298034C" xr:uid="{00000000-0004-0000-0000-00000D070000}"/>
    <hyperlink ref="E1817" location="A126286370T" display="A126286370T" xr:uid="{00000000-0004-0000-0000-00000E070000}"/>
    <hyperlink ref="E1818" location="A126274622C" display="A126274622C" xr:uid="{00000000-0004-0000-0000-00000F070000}"/>
    <hyperlink ref="E1819" location="A126297950T" display="A126297950T" xr:uid="{00000000-0004-0000-0000-000010070000}"/>
    <hyperlink ref="E1820" location="A126286286A" display="A126286286A" xr:uid="{00000000-0004-0000-0000-000011070000}"/>
    <hyperlink ref="E1821" location="A126274742W" display="A126274742W" xr:uid="{00000000-0004-0000-0000-000012070000}"/>
    <hyperlink ref="E1822" location="A126298070L" display="A126298070L" xr:uid="{00000000-0004-0000-0000-000013070000}"/>
    <hyperlink ref="E1823" location="A126286406J" display="A126286406J" xr:uid="{00000000-0004-0000-0000-000014070000}"/>
    <hyperlink ref="E1824" location="A126274710C" display="A126274710C" xr:uid="{00000000-0004-0000-0000-000015070000}"/>
    <hyperlink ref="E1825" location="A126298038L" display="A126298038L" xr:uid="{00000000-0004-0000-0000-000016070000}"/>
    <hyperlink ref="E1826" location="A126286374A" display="A126286374A" xr:uid="{00000000-0004-0000-0000-000017070000}"/>
    <hyperlink ref="E1827" location="A126274754F" display="A126274754F" xr:uid="{00000000-0004-0000-0000-000018070000}"/>
    <hyperlink ref="E1828" location="A126298082W" display="A126298082W" xr:uid="{00000000-0004-0000-0000-000019070000}"/>
    <hyperlink ref="E1829" location="A126286418T" display="A126286418T" xr:uid="{00000000-0004-0000-0000-00001A070000}"/>
    <hyperlink ref="E1830" location="A126274626L" display="A126274626L" xr:uid="{00000000-0004-0000-0000-00001B070000}"/>
    <hyperlink ref="E1831" location="A126297954A" display="A126297954A" xr:uid="{00000000-0004-0000-0000-00001C070000}"/>
    <hyperlink ref="E1832" location="A126286290T" display="A126286290T" xr:uid="{00000000-0004-0000-0000-00001D070000}"/>
    <hyperlink ref="E1833" location="A126274562L" display="A126274562L" xr:uid="{00000000-0004-0000-0000-00001E070000}"/>
    <hyperlink ref="E1834" location="A126297890A" display="A126297890A" xr:uid="{00000000-0004-0000-0000-00001F070000}"/>
    <hyperlink ref="E1835" location="A126286226X" display="A126286226X" xr:uid="{00000000-0004-0000-0000-000020070000}"/>
    <hyperlink ref="E1836" location="A126274590W" display="A126274590W" xr:uid="{00000000-0004-0000-0000-000021070000}"/>
    <hyperlink ref="E1837" location="A126297918T" display="A126297918T" xr:uid="{00000000-0004-0000-0000-000022070000}"/>
    <hyperlink ref="E1838" location="A126286254J" display="A126286254J" xr:uid="{00000000-0004-0000-0000-000023070000}"/>
    <hyperlink ref="E1839" location="A126274670W" display="A126274670W" xr:uid="{00000000-0004-0000-0000-000024070000}"/>
    <hyperlink ref="E1840" location="A126297998C" display="A126297998C" xr:uid="{00000000-0004-0000-0000-000025070000}"/>
    <hyperlink ref="E1841" location="A126286334J" display="A126286334J" xr:uid="{00000000-0004-0000-0000-000026070000}"/>
    <hyperlink ref="E1842" location="A126274594F" display="A126274594F" xr:uid="{00000000-0004-0000-0000-000027070000}"/>
    <hyperlink ref="E1843" location="A126297922J" display="A126297922J" xr:uid="{00000000-0004-0000-0000-000028070000}"/>
    <hyperlink ref="E1844" location="A126286258T" display="A126286258T" xr:uid="{00000000-0004-0000-0000-000029070000}"/>
    <hyperlink ref="E1845" location="A126274674F" display="A126274674F" xr:uid="{00000000-0004-0000-0000-00002A070000}"/>
    <hyperlink ref="E1846" location="A126298002K" display="A126298002K" xr:uid="{00000000-0004-0000-0000-00002B070000}"/>
    <hyperlink ref="E1847" location="A126286338T" display="A126286338T" xr:uid="{00000000-0004-0000-0000-00002C070000}"/>
    <hyperlink ref="E1848" location="A126274678R" display="A126274678R" xr:uid="{00000000-0004-0000-0000-00002D070000}"/>
    <hyperlink ref="E1849" location="A126298006V" display="A126298006V" xr:uid="{00000000-0004-0000-0000-00002E070000}"/>
    <hyperlink ref="E1850" location="A126286342J" display="A126286342J" xr:uid="{00000000-0004-0000-0000-00002F070000}"/>
    <hyperlink ref="E1851" location="A126274758R" display="A126274758R" xr:uid="{00000000-0004-0000-0000-000030070000}"/>
    <hyperlink ref="E1852" location="A126298086F" display="A126298086F" xr:uid="{00000000-0004-0000-0000-000031070000}"/>
    <hyperlink ref="E1853" location="A126286422J" display="A126286422J" xr:uid="{00000000-0004-0000-0000-000032070000}"/>
    <hyperlink ref="E1854" location="A126274566W" display="A126274566W" xr:uid="{00000000-0004-0000-0000-000033070000}"/>
    <hyperlink ref="E1855" location="A126297894K" display="A126297894K" xr:uid="{00000000-0004-0000-0000-000034070000}"/>
    <hyperlink ref="E1856" location="A126286230R" display="A126286230R" xr:uid="{00000000-0004-0000-0000-000035070000}"/>
    <hyperlink ref="E1857" location="A126274746F" display="A126274746F" xr:uid="{00000000-0004-0000-0000-000036070000}"/>
    <hyperlink ref="E1858" location="A126298074W" display="A126298074W" xr:uid="{00000000-0004-0000-0000-000037070000}"/>
    <hyperlink ref="E1859" location="A126286410X" display="A126286410X" xr:uid="{00000000-0004-0000-0000-000038070000}"/>
    <hyperlink ref="E1860" location="A126274750W" display="A126274750W" xr:uid="{00000000-0004-0000-0000-000039070000}"/>
    <hyperlink ref="E1861" location="A126298078F" display="A126298078F" xr:uid="{00000000-0004-0000-0000-00003A070000}"/>
    <hyperlink ref="E1862" location="A126286414J" display="A126286414J" xr:uid="{00000000-0004-0000-0000-00003B070000}"/>
    <hyperlink ref="E1863" location="A126274570L" display="A126274570L" xr:uid="{00000000-0004-0000-0000-00003C070000}"/>
    <hyperlink ref="E1864" location="A126297898V" display="A126297898V" xr:uid="{00000000-0004-0000-0000-00003D070000}"/>
    <hyperlink ref="E1865" location="A126286234X" display="A126286234X" xr:uid="{00000000-0004-0000-0000-00003E070000}"/>
    <hyperlink ref="E1866" location="A126274630C" display="A126274630C" xr:uid="{00000000-0004-0000-0000-00003F070000}"/>
    <hyperlink ref="E1867" location="A126297958K" display="A126297958K" xr:uid="{00000000-0004-0000-0000-000040070000}"/>
    <hyperlink ref="E1868" location="A126286294A" display="A126286294A" xr:uid="{00000000-0004-0000-0000-000041070000}"/>
    <hyperlink ref="E1869" location="A126274682F" display="A126274682F" xr:uid="{00000000-0004-0000-0000-000042070000}"/>
    <hyperlink ref="E1870" location="A126298010K" display="A126298010K" xr:uid="{00000000-0004-0000-0000-000043070000}"/>
    <hyperlink ref="E1871" location="A126286346T" display="A126286346T" xr:uid="{00000000-0004-0000-0000-000044070000}"/>
    <hyperlink ref="E1872" location="A126274762F" display="A126274762F" xr:uid="{00000000-0004-0000-0000-000045070000}"/>
    <hyperlink ref="E1873" location="A126298090W" display="A126298090W" xr:uid="{00000000-0004-0000-0000-000046070000}"/>
    <hyperlink ref="E1874" location="A126286426T" display="A126286426T" xr:uid="{00000000-0004-0000-0000-000047070000}"/>
    <hyperlink ref="E1875" location="A126274574W" display="A126274574W" xr:uid="{00000000-0004-0000-0000-000048070000}"/>
    <hyperlink ref="E1876" location="A126297902X" display="A126297902X" xr:uid="{00000000-0004-0000-0000-000049070000}"/>
    <hyperlink ref="E1877" location="A126286238J" display="A126286238J" xr:uid="{00000000-0004-0000-0000-00004A070000}"/>
    <hyperlink ref="E1878" location="A126274714L" display="A126274714L" xr:uid="{00000000-0004-0000-0000-00004B070000}"/>
    <hyperlink ref="E1879" location="A126298042C" display="A126298042C" xr:uid="{00000000-0004-0000-0000-00004C070000}"/>
    <hyperlink ref="E1880" location="A126286378K" display="A126286378K" xr:uid="{00000000-0004-0000-0000-00004D070000}"/>
    <hyperlink ref="E1881" location="A126274718W" display="A126274718W" xr:uid="{00000000-0004-0000-0000-00004E070000}"/>
    <hyperlink ref="E1882" location="A126298046L" display="A126298046L" xr:uid="{00000000-0004-0000-0000-00004F070000}"/>
    <hyperlink ref="E1883" location="A126286382A" display="A126286382A" xr:uid="{00000000-0004-0000-0000-000050070000}"/>
    <hyperlink ref="E1884" location="A126274606C" display="A126274606C" xr:uid="{00000000-0004-0000-0000-000051070000}"/>
    <hyperlink ref="E1885" location="A126297934T" display="A126297934T" xr:uid="{00000000-0004-0000-0000-000052070000}"/>
    <hyperlink ref="E1886" location="A126286270J" display="A126286270J" xr:uid="{00000000-0004-0000-0000-000053070000}"/>
    <hyperlink ref="E1887" location="A126274578F" display="A126274578F" xr:uid="{00000000-0004-0000-0000-000054070000}"/>
    <hyperlink ref="E1888" location="A126297906J" display="A126297906J" xr:uid="{00000000-0004-0000-0000-000055070000}"/>
    <hyperlink ref="E1889" location="A126286242X" display="A126286242X" xr:uid="{00000000-0004-0000-0000-000056070000}"/>
    <hyperlink ref="E1890" location="A126274634L" display="A126274634L" xr:uid="{00000000-0004-0000-0000-000057070000}"/>
    <hyperlink ref="E1891" location="A126297962A" display="A126297962A" xr:uid="{00000000-0004-0000-0000-000058070000}"/>
    <hyperlink ref="E1892" location="A126286298K" display="A126286298K" xr:uid="{00000000-0004-0000-0000-000059070000}"/>
    <hyperlink ref="E1893" location="A126274598R" display="A126274598R" xr:uid="{00000000-0004-0000-0000-00005A070000}"/>
    <hyperlink ref="E1894" location="A126297926T" display="A126297926T" xr:uid="{00000000-0004-0000-0000-00005B070000}"/>
    <hyperlink ref="E1895" location="A126286262J" display="A126286262J" xr:uid="{00000000-0004-0000-0000-00005C070000}"/>
    <hyperlink ref="E1896" location="A126274638W" display="A126274638W" xr:uid="{00000000-0004-0000-0000-00005D070000}"/>
    <hyperlink ref="E1897" location="A126297966K" display="A126297966K" xr:uid="{00000000-0004-0000-0000-00005E070000}"/>
    <hyperlink ref="E1898" location="A126286302R" display="A126286302R" xr:uid="{00000000-0004-0000-0000-00005F070000}"/>
    <hyperlink ref="E1899" location="A126274610V" display="A126274610V" xr:uid="{00000000-0004-0000-0000-000060070000}"/>
    <hyperlink ref="E1900" location="A126297938A" display="A126297938A" xr:uid="{00000000-0004-0000-0000-000061070000}"/>
    <hyperlink ref="E1901" location="A126286274T" display="A126286274T" xr:uid="{00000000-0004-0000-0000-000062070000}"/>
    <hyperlink ref="E1902" location="A126274642L" display="A126274642L" xr:uid="{00000000-0004-0000-0000-000063070000}"/>
    <hyperlink ref="E1903" location="A126297970A" display="A126297970A" xr:uid="{00000000-0004-0000-0000-000064070000}"/>
    <hyperlink ref="E1904" location="A126286306X" display="A126286306X" xr:uid="{00000000-0004-0000-0000-000065070000}"/>
    <hyperlink ref="E1905" location="A126274686R" display="A126274686R" xr:uid="{00000000-0004-0000-0000-000066070000}"/>
    <hyperlink ref="E1906" location="A126298014V" display="A126298014V" xr:uid="{00000000-0004-0000-0000-000067070000}"/>
    <hyperlink ref="E1907" location="A126286350J" display="A126286350J" xr:uid="{00000000-0004-0000-0000-000068070000}"/>
    <hyperlink ref="E1908" location="A126274646W" display="A126274646W" xr:uid="{00000000-0004-0000-0000-000069070000}"/>
    <hyperlink ref="E1909" location="A126297974K" display="A126297974K" xr:uid="{00000000-0004-0000-0000-00006A070000}"/>
    <hyperlink ref="E1910" location="A126286310R" display="A126286310R" xr:uid="{00000000-0004-0000-0000-00006B070000}"/>
    <hyperlink ref="E1911" location="A126274614C" display="A126274614C" xr:uid="{00000000-0004-0000-0000-00006C070000}"/>
    <hyperlink ref="E1912" location="A126297942T" display="A126297942T" xr:uid="{00000000-0004-0000-0000-00006D070000}"/>
    <hyperlink ref="E1913" location="A126286278A" display="A126286278A" xr:uid="{00000000-0004-0000-0000-00006E070000}"/>
    <hyperlink ref="E1914" location="A126274722L" display="A126274722L" xr:uid="{00000000-0004-0000-0000-00006F070000}"/>
    <hyperlink ref="E1915" location="A126298050C" display="A126298050C" xr:uid="{00000000-0004-0000-0000-000070070000}"/>
    <hyperlink ref="E1916" location="A126286386K" display="A126286386K" xr:uid="{00000000-0004-0000-0000-000071070000}"/>
    <hyperlink ref="E1917" location="A126274690F" display="A126274690F" xr:uid="{00000000-0004-0000-0000-000072070000}"/>
    <hyperlink ref="E1918" location="A126298018C" display="A126298018C" xr:uid="{00000000-0004-0000-0000-000073070000}"/>
    <hyperlink ref="E1919" location="A126286354T" display="A126286354T" xr:uid="{00000000-0004-0000-0000-000074070000}"/>
    <hyperlink ref="E1920" location="A126274694R" display="A126274694R" xr:uid="{00000000-0004-0000-0000-000075070000}"/>
    <hyperlink ref="E1921" location="A126298022V" display="A126298022V" xr:uid="{00000000-0004-0000-0000-000076070000}"/>
    <hyperlink ref="E1922" location="A126286358A" display="A126286358A" xr:uid="{00000000-0004-0000-0000-000077070000}"/>
    <hyperlink ref="E1923" location="A126274766R" display="A126274766R" xr:uid="{00000000-0004-0000-0000-000078070000}"/>
    <hyperlink ref="E1924" location="A126298094F" display="A126298094F" xr:uid="{00000000-0004-0000-0000-000079070000}"/>
    <hyperlink ref="E1925" location="A126286430J" display="A126286430J" xr:uid="{00000000-0004-0000-0000-00007A070000}"/>
    <hyperlink ref="E1926" location="A126274582W" display="A126274582W" xr:uid="{00000000-0004-0000-0000-00007B070000}"/>
    <hyperlink ref="E1927" location="A126297910X" display="A126297910X" xr:uid="{00000000-0004-0000-0000-00007C070000}"/>
    <hyperlink ref="E1928" location="A126286246J" display="A126286246J" xr:uid="{00000000-0004-0000-0000-00007D070000}"/>
    <hyperlink ref="E1929" location="A126274650L" display="A126274650L" xr:uid="{00000000-0004-0000-0000-00007E070000}"/>
    <hyperlink ref="E1930" location="A126297978V" display="A126297978V" xr:uid="{00000000-0004-0000-0000-00007F070000}"/>
    <hyperlink ref="E1931" location="A126286314X" display="A126286314X" xr:uid="{00000000-0004-0000-0000-000080070000}"/>
    <hyperlink ref="E1932" location="A126274602V" display="A126274602V" xr:uid="{00000000-0004-0000-0000-000081070000}"/>
    <hyperlink ref="E1933" location="A126297930J" display="A126297930J" xr:uid="{00000000-0004-0000-0000-000082070000}"/>
    <hyperlink ref="E1934" location="A126286266T" display="A126286266T" xr:uid="{00000000-0004-0000-0000-000083070000}"/>
    <hyperlink ref="E1935" location="A126274698X" display="A126274698X" xr:uid="{00000000-0004-0000-0000-000084070000}"/>
    <hyperlink ref="E1936" location="A126298026C" display="A126298026C" xr:uid="{00000000-0004-0000-0000-000085070000}"/>
    <hyperlink ref="E1937" location="A126286362T" display="A126286362T" xr:uid="{00000000-0004-0000-0000-000086070000}"/>
    <hyperlink ref="E1938" location="A126274702C" display="A126274702C" xr:uid="{00000000-0004-0000-0000-000087070000}"/>
    <hyperlink ref="E1939" location="A126298030V" display="A126298030V" xr:uid="{00000000-0004-0000-0000-000088070000}"/>
    <hyperlink ref="E1940" location="A126286366A" display="A126286366A" xr:uid="{00000000-0004-0000-0000-000089070000}"/>
    <hyperlink ref="E1941" location="A126274618L" display="A126274618L" xr:uid="{00000000-0004-0000-0000-00008A070000}"/>
    <hyperlink ref="E1942" location="A126297946A" display="A126297946A" xr:uid="{00000000-0004-0000-0000-00008B070000}"/>
    <hyperlink ref="E1943" location="A126286282T" display="A126286282T" xr:uid="{00000000-0004-0000-0000-00008C070000}"/>
    <hyperlink ref="E1944" location="A126274586F" display="A126274586F" xr:uid="{00000000-0004-0000-0000-00008D070000}"/>
    <hyperlink ref="E1945" location="A126297914J" display="A126297914J" xr:uid="{00000000-0004-0000-0000-00008E070000}"/>
    <hyperlink ref="E1946" location="A126286250X" display="A126286250X" xr:uid="{00000000-0004-0000-0000-00008F070000}"/>
    <hyperlink ref="E1947" location="A126274770F" display="A126274770F" xr:uid="{00000000-0004-0000-0000-000090070000}"/>
    <hyperlink ref="E1948" location="A126298098R" display="A126298098R" xr:uid="{00000000-0004-0000-0000-000091070000}"/>
    <hyperlink ref="E1949" location="A126286434T" display="A126286434T" xr:uid="{00000000-0004-0000-0000-000092070000}"/>
    <hyperlink ref="E1950" location="A126274654W" display="A126274654W" xr:uid="{00000000-0004-0000-0000-000093070000}"/>
    <hyperlink ref="E1951" location="A126297982K" display="A126297982K" xr:uid="{00000000-0004-0000-0000-000094070000}"/>
    <hyperlink ref="E1952" location="A126286318J" display="A126286318J" xr:uid="{00000000-0004-0000-0000-000095070000}"/>
    <hyperlink ref="E1953" location="A126274726W" display="A126274726W" xr:uid="{00000000-0004-0000-0000-000096070000}"/>
    <hyperlink ref="E1954" location="A126298054L" display="A126298054L" xr:uid="{00000000-0004-0000-0000-000097070000}"/>
    <hyperlink ref="E1955" location="A126286390A" display="A126286390A" xr:uid="{00000000-0004-0000-0000-000098070000}"/>
    <hyperlink ref="E1956" location="A126274990J" display="A126274990J" xr:uid="{00000000-0004-0000-0000-000099070000}"/>
    <hyperlink ref="E1957" location="A126298318F" display="A126298318F" xr:uid="{00000000-0004-0000-0000-00009A070000}"/>
    <hyperlink ref="E1958" location="A126286654V" display="A126286654V" xr:uid="{00000000-0004-0000-0000-00009B070000}"/>
    <hyperlink ref="E1959" location="A126274946X" display="A126274946X" xr:uid="{00000000-0004-0000-0000-00009C070000}"/>
    <hyperlink ref="E1960" location="A126298274R" display="A126298274R" xr:uid="{00000000-0004-0000-0000-00009D070000}"/>
    <hyperlink ref="E1961" location="A126286610T" display="A126286610T" xr:uid="{00000000-0004-0000-0000-00009E070000}"/>
    <hyperlink ref="E1962" location="A126274874X" display="A126274874X" xr:uid="{00000000-0004-0000-0000-00009F070000}"/>
    <hyperlink ref="E1963" location="A126298202C" display="A126298202C" xr:uid="{00000000-0004-0000-0000-0000A0070000}"/>
    <hyperlink ref="E1964" location="A126286538K" display="A126286538K" xr:uid="{00000000-0004-0000-0000-0000A1070000}"/>
    <hyperlink ref="E1965" location="A126274950R" display="A126274950R" xr:uid="{00000000-0004-0000-0000-0000A2070000}"/>
    <hyperlink ref="E1966" location="A126298278X" display="A126298278X" xr:uid="{00000000-0004-0000-0000-0000A3070000}"/>
    <hyperlink ref="E1967" location="A126286614A" display="A126286614A" xr:uid="{00000000-0004-0000-0000-0000A4070000}"/>
    <hyperlink ref="E1968" location="A126274954X" display="A126274954X" xr:uid="{00000000-0004-0000-0000-0000A5070000}"/>
    <hyperlink ref="E1969" location="A126298282R" display="A126298282R" xr:uid="{00000000-0004-0000-0000-0000A6070000}"/>
    <hyperlink ref="E1970" location="A126286618K" display="A126286618K" xr:uid="{00000000-0004-0000-0000-0000A7070000}"/>
    <hyperlink ref="E1971" location="A126274878J" display="A126274878J" xr:uid="{00000000-0004-0000-0000-0000A8070000}"/>
    <hyperlink ref="E1972" location="A126298206L" display="A126298206L" xr:uid="{00000000-0004-0000-0000-0000A9070000}"/>
    <hyperlink ref="E1973" location="A126286542A" display="A126286542A" xr:uid="{00000000-0004-0000-0000-0000AA070000}"/>
    <hyperlink ref="E1974" location="A126274882X" display="A126274882X" xr:uid="{00000000-0004-0000-0000-0000AB070000}"/>
    <hyperlink ref="E1975" location="A126298210C" display="A126298210C" xr:uid="{00000000-0004-0000-0000-0000AC070000}"/>
    <hyperlink ref="E1976" location="A126286546K" display="A126286546K" xr:uid="{00000000-0004-0000-0000-0000AD070000}"/>
    <hyperlink ref="E1977" location="A126274922F" display="A126274922F" xr:uid="{00000000-0004-0000-0000-0000AE070000}"/>
    <hyperlink ref="E1978" location="A126298250W" display="A126298250W" xr:uid="{00000000-0004-0000-0000-0000AF070000}"/>
    <hyperlink ref="E1979" location="A126286586C" display="A126286586C" xr:uid="{00000000-0004-0000-0000-0000B0070000}"/>
    <hyperlink ref="E1980" location="A126274838R" display="A126274838R" xr:uid="{00000000-0004-0000-0000-0000B1070000}"/>
    <hyperlink ref="E1981" location="A126298166F" display="A126298166F" xr:uid="{00000000-0004-0000-0000-0000B2070000}"/>
    <hyperlink ref="E1982" location="A126286502J" display="A126286502J" xr:uid="{00000000-0004-0000-0000-0000B3070000}"/>
    <hyperlink ref="E1983" location="A126274958J" display="A126274958J" xr:uid="{00000000-0004-0000-0000-0000B4070000}"/>
    <hyperlink ref="E1984" location="A126298286X" display="A126298286X" xr:uid="{00000000-0004-0000-0000-0000B5070000}"/>
    <hyperlink ref="E1985" location="A126286622A" display="A126286622A" xr:uid="{00000000-0004-0000-0000-0000B6070000}"/>
    <hyperlink ref="E1986" location="A126274926R" display="A126274926R" xr:uid="{00000000-0004-0000-0000-0000B7070000}"/>
    <hyperlink ref="E1987" location="A126298254F" display="A126298254F" xr:uid="{00000000-0004-0000-0000-0000B8070000}"/>
    <hyperlink ref="E1988" location="A126286590V" display="A126286590V" xr:uid="{00000000-0004-0000-0000-0000B9070000}"/>
    <hyperlink ref="E1989" location="A126274970X" display="A126274970X" xr:uid="{00000000-0004-0000-0000-0000BA070000}"/>
    <hyperlink ref="E1990" location="A126298298J" display="A126298298J" xr:uid="{00000000-0004-0000-0000-0000BB070000}"/>
    <hyperlink ref="E1991" location="A126286634K" display="A126286634K" xr:uid="{00000000-0004-0000-0000-0000BC070000}"/>
    <hyperlink ref="E1992" location="A126274842F" display="A126274842F" xr:uid="{00000000-0004-0000-0000-0000BD070000}"/>
    <hyperlink ref="E1993" location="A126298170W" display="A126298170W" xr:uid="{00000000-0004-0000-0000-0000BE070000}"/>
    <hyperlink ref="E1994" location="A126286506T" display="A126286506T" xr:uid="{00000000-0004-0000-0000-0000BF070000}"/>
    <hyperlink ref="E1995" location="A126274778X" display="A126274778X" xr:uid="{00000000-0004-0000-0000-0000C0070000}"/>
    <hyperlink ref="E1996" location="A126298106C" display="A126298106C" xr:uid="{00000000-0004-0000-0000-0000C1070000}"/>
    <hyperlink ref="E1997" location="A126286442T" display="A126286442T" xr:uid="{00000000-0004-0000-0000-0000C2070000}"/>
    <hyperlink ref="E1998" location="A126274806W" display="A126274806W" xr:uid="{00000000-0004-0000-0000-0000C3070000}"/>
    <hyperlink ref="E1999" location="A126298134L" display="A126298134L" xr:uid="{00000000-0004-0000-0000-0000C4070000}"/>
    <hyperlink ref="E2000" location="A126286470A" display="A126286470A" xr:uid="{00000000-0004-0000-0000-0000C5070000}"/>
    <hyperlink ref="E2001" location="A126274886J" display="A126274886J" xr:uid="{00000000-0004-0000-0000-0000C6070000}"/>
    <hyperlink ref="E2002" location="A126298214L" display="A126298214L" xr:uid="{00000000-0004-0000-0000-0000C7070000}"/>
    <hyperlink ref="E2003" location="A126286550A" display="A126286550A" xr:uid="{00000000-0004-0000-0000-0000C8070000}"/>
    <hyperlink ref="E2004" location="A126274810L" display="A126274810L" xr:uid="{00000000-0004-0000-0000-0000C9070000}"/>
    <hyperlink ref="E2005" location="A126298138W" display="A126298138W" xr:uid="{00000000-0004-0000-0000-0000CA070000}"/>
    <hyperlink ref="E2006" location="A126286474K" display="A126286474K" xr:uid="{00000000-0004-0000-0000-0000CB070000}"/>
    <hyperlink ref="E2007" location="A126274890X" display="A126274890X" xr:uid="{00000000-0004-0000-0000-0000CC070000}"/>
    <hyperlink ref="E2008" location="A126298218W" display="A126298218W" xr:uid="{00000000-0004-0000-0000-0000CD070000}"/>
    <hyperlink ref="E2009" location="A126286554K" display="A126286554K" xr:uid="{00000000-0004-0000-0000-0000CE070000}"/>
    <hyperlink ref="E2010" location="A126274894J" display="A126274894J" xr:uid="{00000000-0004-0000-0000-0000CF070000}"/>
    <hyperlink ref="E2011" location="A126298222L" display="A126298222L" xr:uid="{00000000-0004-0000-0000-0000D0070000}"/>
    <hyperlink ref="E2012" location="A126286558V" display="A126286558V" xr:uid="{00000000-0004-0000-0000-0000D1070000}"/>
    <hyperlink ref="E2013" location="A126274974J" display="A126274974J" xr:uid="{00000000-0004-0000-0000-0000D2070000}"/>
    <hyperlink ref="E2014" location="A126298302L" display="A126298302L" xr:uid="{00000000-0004-0000-0000-0000D3070000}"/>
    <hyperlink ref="E2015" location="A126286638V" display="A126286638V" xr:uid="{00000000-0004-0000-0000-0000D4070000}"/>
    <hyperlink ref="E2016" location="A126274782R" display="A126274782R" xr:uid="{00000000-0004-0000-0000-0000D5070000}"/>
    <hyperlink ref="E2017" location="A126298110V" display="A126298110V" xr:uid="{00000000-0004-0000-0000-0000D6070000}"/>
    <hyperlink ref="E2018" location="A126286446A" display="A126286446A" xr:uid="{00000000-0004-0000-0000-0000D7070000}"/>
    <hyperlink ref="E2019" location="A126274962X" display="A126274962X" xr:uid="{00000000-0004-0000-0000-0000D8070000}"/>
    <hyperlink ref="E2020" location="A126298290R" display="A126298290R" xr:uid="{00000000-0004-0000-0000-0000D9070000}"/>
    <hyperlink ref="E2021" location="A126286626K" display="A126286626K" xr:uid="{00000000-0004-0000-0000-0000DA070000}"/>
    <hyperlink ref="E2022" location="A126274966J" display="A126274966J" xr:uid="{00000000-0004-0000-0000-0000DB070000}"/>
    <hyperlink ref="E2023" location="A126298294X" display="A126298294X" xr:uid="{00000000-0004-0000-0000-0000DC070000}"/>
    <hyperlink ref="E2024" location="A126286630A" display="A126286630A" xr:uid="{00000000-0004-0000-0000-0000DD070000}"/>
    <hyperlink ref="E2025" location="A126274786X" display="A126274786X" xr:uid="{00000000-0004-0000-0000-0000DE070000}"/>
    <hyperlink ref="E2026" location="A126298114C" display="A126298114C" xr:uid="{00000000-0004-0000-0000-0000DF070000}"/>
    <hyperlink ref="E2027" location="A126286450T" display="A126286450T" xr:uid="{00000000-0004-0000-0000-0000E0070000}"/>
    <hyperlink ref="E2028" location="A126274846R" display="A126274846R" xr:uid="{00000000-0004-0000-0000-0000E1070000}"/>
    <hyperlink ref="E2029" location="A126298174F" display="A126298174F" xr:uid="{00000000-0004-0000-0000-0000E2070000}"/>
    <hyperlink ref="E2030" location="A126286510J" display="A126286510J" xr:uid="{00000000-0004-0000-0000-0000E3070000}"/>
    <hyperlink ref="E2031" location="A126274898T" display="A126274898T" xr:uid="{00000000-0004-0000-0000-0000E4070000}"/>
    <hyperlink ref="E2032" location="A126298226W" display="A126298226W" xr:uid="{00000000-0004-0000-0000-0000E5070000}"/>
    <hyperlink ref="E2033" location="A126286562K" display="A126286562K" xr:uid="{00000000-0004-0000-0000-0000E6070000}"/>
    <hyperlink ref="E2034" location="A126274978T" display="A126274978T" xr:uid="{00000000-0004-0000-0000-0000E7070000}"/>
    <hyperlink ref="E2035" location="A126298306W" display="A126298306W" xr:uid="{00000000-0004-0000-0000-0000E8070000}"/>
    <hyperlink ref="E2036" location="A126286642K" display="A126286642K" xr:uid="{00000000-0004-0000-0000-0000E9070000}"/>
    <hyperlink ref="E2037" location="A126274790R" display="A126274790R" xr:uid="{00000000-0004-0000-0000-0000EA070000}"/>
    <hyperlink ref="E2038" location="A126298118L" display="A126298118L" xr:uid="{00000000-0004-0000-0000-0000EB070000}"/>
    <hyperlink ref="E2039" location="A126286454A" display="A126286454A" xr:uid="{00000000-0004-0000-0000-0000EC070000}"/>
    <hyperlink ref="E2040" location="A126274930F" display="A126274930F" xr:uid="{00000000-0004-0000-0000-0000ED070000}"/>
    <hyperlink ref="E2041" location="A126298258R" display="A126298258R" xr:uid="{00000000-0004-0000-0000-0000EE070000}"/>
    <hyperlink ref="E2042" location="A126286594C" display="A126286594C" xr:uid="{00000000-0004-0000-0000-0000EF070000}"/>
    <hyperlink ref="E2043" location="A126274934R" display="A126274934R" xr:uid="{00000000-0004-0000-0000-0000F0070000}"/>
    <hyperlink ref="E2044" location="A126298262F" display="A126298262F" xr:uid="{00000000-0004-0000-0000-0000F1070000}"/>
    <hyperlink ref="E2045" location="A126286598L" display="A126286598L" xr:uid="{00000000-0004-0000-0000-0000F2070000}"/>
    <hyperlink ref="E2046" location="A126274822W" display="A126274822W" xr:uid="{00000000-0004-0000-0000-0000F3070000}"/>
    <hyperlink ref="E2047" location="A126298150L" display="A126298150L" xr:uid="{00000000-0004-0000-0000-0000F4070000}"/>
    <hyperlink ref="E2048" location="A126286486V" display="A126286486V" xr:uid="{00000000-0004-0000-0000-0000F5070000}"/>
    <hyperlink ref="E2049" location="A126274794X" display="A126274794X" xr:uid="{00000000-0004-0000-0000-0000F6070000}"/>
    <hyperlink ref="E2050" location="A126298122C" display="A126298122C" xr:uid="{00000000-0004-0000-0000-0000F7070000}"/>
    <hyperlink ref="E2051" location="A126286458K" display="A126286458K" xr:uid="{00000000-0004-0000-0000-0000F8070000}"/>
    <hyperlink ref="E2052" location="A126274850F" display="A126274850F" xr:uid="{00000000-0004-0000-0000-0000F9070000}"/>
    <hyperlink ref="E2053" location="A126298178R" display="A126298178R" xr:uid="{00000000-0004-0000-0000-0000FA070000}"/>
    <hyperlink ref="E2054" location="A126286514T" display="A126286514T" xr:uid="{00000000-0004-0000-0000-0000FB070000}"/>
    <hyperlink ref="E2055" location="A126274814W" display="A126274814W" xr:uid="{00000000-0004-0000-0000-0000FC070000}"/>
    <hyperlink ref="E2056" location="A126298142L" display="A126298142L" xr:uid="{00000000-0004-0000-0000-0000FD070000}"/>
    <hyperlink ref="E2057" location="A126286478V" display="A126286478V" xr:uid="{00000000-0004-0000-0000-0000FE070000}"/>
    <hyperlink ref="E2058" location="A126274854R" display="A126274854R" xr:uid="{00000000-0004-0000-0000-0000FF070000}"/>
    <hyperlink ref="E2059" location="A126298182F" display="A126298182F" xr:uid="{00000000-0004-0000-0000-000000080000}"/>
    <hyperlink ref="E2060" location="A126286518A" display="A126286518A" xr:uid="{00000000-0004-0000-0000-000001080000}"/>
    <hyperlink ref="E2061" location="A126274826F" display="A126274826F" xr:uid="{00000000-0004-0000-0000-000002080000}"/>
    <hyperlink ref="E2062" location="A126298154W" display="A126298154W" xr:uid="{00000000-0004-0000-0000-000003080000}"/>
    <hyperlink ref="E2063" location="A126286490K" display="A126286490K" xr:uid="{00000000-0004-0000-0000-000004080000}"/>
    <hyperlink ref="E2064" location="A126274858X" display="A126274858X" xr:uid="{00000000-0004-0000-0000-000005080000}"/>
    <hyperlink ref="E2065" location="A126298186R" display="A126298186R" xr:uid="{00000000-0004-0000-0000-000006080000}"/>
    <hyperlink ref="E2066" location="A126286522T" display="A126286522T" xr:uid="{00000000-0004-0000-0000-000007080000}"/>
    <hyperlink ref="E2067" location="A126274902W" display="A126274902W" xr:uid="{00000000-0004-0000-0000-000008080000}"/>
    <hyperlink ref="E2068" location="A126298230L" display="A126298230L" xr:uid="{00000000-0004-0000-0000-000009080000}"/>
    <hyperlink ref="E2069" location="A126286566V" display="A126286566V" xr:uid="{00000000-0004-0000-0000-00000A080000}"/>
    <hyperlink ref="E2070" location="A126274862R" display="A126274862R" xr:uid="{00000000-0004-0000-0000-00000B080000}"/>
    <hyperlink ref="E2071" location="A126298190F" display="A126298190F" xr:uid="{00000000-0004-0000-0000-00000C080000}"/>
    <hyperlink ref="E2072" location="A126286526A" display="A126286526A" xr:uid="{00000000-0004-0000-0000-00000D080000}"/>
    <hyperlink ref="E2073" location="A126274830W" display="A126274830W" xr:uid="{00000000-0004-0000-0000-00000E080000}"/>
    <hyperlink ref="E2074" location="A126298158F" display="A126298158F" xr:uid="{00000000-0004-0000-0000-00000F080000}"/>
    <hyperlink ref="E2075" location="A126286494V" display="A126286494V" xr:uid="{00000000-0004-0000-0000-000010080000}"/>
    <hyperlink ref="E2076" location="A126274938X" display="A126274938X" xr:uid="{00000000-0004-0000-0000-000011080000}"/>
    <hyperlink ref="E2077" location="A126298266R" display="A126298266R" xr:uid="{00000000-0004-0000-0000-000012080000}"/>
    <hyperlink ref="E2078" location="A126286602T" display="A126286602T" xr:uid="{00000000-0004-0000-0000-000013080000}"/>
    <hyperlink ref="E2079" location="A126274906F" display="A126274906F" xr:uid="{00000000-0004-0000-0000-000014080000}"/>
    <hyperlink ref="E2080" location="A126298234W" display="A126298234W" xr:uid="{00000000-0004-0000-0000-000015080000}"/>
    <hyperlink ref="E2081" location="A126286570K" display="A126286570K" xr:uid="{00000000-0004-0000-0000-000016080000}"/>
    <hyperlink ref="E2082" location="A126274910W" display="A126274910W" xr:uid="{00000000-0004-0000-0000-000017080000}"/>
    <hyperlink ref="E2083" location="A126298238F" display="A126298238F" xr:uid="{00000000-0004-0000-0000-000018080000}"/>
    <hyperlink ref="E2084" location="A126286574V" display="A126286574V" xr:uid="{00000000-0004-0000-0000-000019080000}"/>
    <hyperlink ref="E2085" location="A126274982J" display="A126274982J" xr:uid="{00000000-0004-0000-0000-00001A080000}"/>
    <hyperlink ref="E2086" location="A126298310L" display="A126298310L" xr:uid="{00000000-0004-0000-0000-00001B080000}"/>
    <hyperlink ref="E2087" location="A126286646V" display="A126286646V" xr:uid="{00000000-0004-0000-0000-00001C080000}"/>
    <hyperlink ref="E2088" location="A126274798J" display="A126274798J" xr:uid="{00000000-0004-0000-0000-00001D080000}"/>
    <hyperlink ref="E2089" location="A126298126L" display="A126298126L" xr:uid="{00000000-0004-0000-0000-00001E080000}"/>
    <hyperlink ref="E2090" location="A126286462A" display="A126286462A" xr:uid="{00000000-0004-0000-0000-00001F080000}"/>
    <hyperlink ref="E2091" location="A126274866X" display="A126274866X" xr:uid="{00000000-0004-0000-0000-000020080000}"/>
    <hyperlink ref="E2092" location="A126298194R" display="A126298194R" xr:uid="{00000000-0004-0000-0000-000021080000}"/>
    <hyperlink ref="E2093" location="A126286530T" display="A126286530T" xr:uid="{00000000-0004-0000-0000-000022080000}"/>
    <hyperlink ref="E2094" location="A126274818F" display="A126274818F" xr:uid="{00000000-0004-0000-0000-000023080000}"/>
    <hyperlink ref="E2095" location="A126298146W" display="A126298146W" xr:uid="{00000000-0004-0000-0000-000024080000}"/>
    <hyperlink ref="E2096" location="A126286482K" display="A126286482K" xr:uid="{00000000-0004-0000-0000-000025080000}"/>
    <hyperlink ref="E2097" location="A126274914F" display="A126274914F" xr:uid="{00000000-0004-0000-0000-000026080000}"/>
    <hyperlink ref="E2098" location="A126298242W" display="A126298242W" xr:uid="{00000000-0004-0000-0000-000027080000}"/>
    <hyperlink ref="E2099" location="A126286578C" display="A126286578C" xr:uid="{00000000-0004-0000-0000-000028080000}"/>
    <hyperlink ref="E2100" location="A126274918R" display="A126274918R" xr:uid="{00000000-0004-0000-0000-000029080000}"/>
    <hyperlink ref="E2101" location="A126298246F" display="A126298246F" xr:uid="{00000000-0004-0000-0000-00002A080000}"/>
    <hyperlink ref="E2102" location="A126286582V" display="A126286582V" xr:uid="{00000000-0004-0000-0000-00002B080000}"/>
    <hyperlink ref="E2103" location="A126274834F" display="A126274834F" xr:uid="{00000000-0004-0000-0000-00002C080000}"/>
    <hyperlink ref="E2104" location="A126298162W" display="A126298162W" xr:uid="{00000000-0004-0000-0000-00002D080000}"/>
    <hyperlink ref="E2105" location="A126286498C" display="A126286498C" xr:uid="{00000000-0004-0000-0000-00002E080000}"/>
    <hyperlink ref="E2106" location="A126274802L" display="A126274802L" xr:uid="{00000000-0004-0000-0000-00002F080000}"/>
    <hyperlink ref="E2107" location="A126298130C" display="A126298130C" xr:uid="{00000000-0004-0000-0000-000030080000}"/>
    <hyperlink ref="E2108" location="A126286466K" display="A126286466K" xr:uid="{00000000-0004-0000-0000-000031080000}"/>
    <hyperlink ref="E2109" location="A126274986T" display="A126274986T" xr:uid="{00000000-0004-0000-0000-000032080000}"/>
    <hyperlink ref="E2110" location="A126298314W" display="A126298314W" xr:uid="{00000000-0004-0000-0000-000033080000}"/>
    <hyperlink ref="E2111" location="A126286650K" display="A126286650K" xr:uid="{00000000-0004-0000-0000-000034080000}"/>
    <hyperlink ref="E2112" location="A126274870R" display="A126274870R" xr:uid="{00000000-0004-0000-0000-000035080000}"/>
    <hyperlink ref="E2113" location="A126298198X" display="A126298198X" xr:uid="{00000000-0004-0000-0000-000036080000}"/>
    <hyperlink ref="E2114" location="A126286534A" display="A126286534A" xr:uid="{00000000-0004-0000-0000-000037080000}"/>
    <hyperlink ref="E2115" location="A126274942R" display="A126274942R" xr:uid="{00000000-0004-0000-0000-000038080000}"/>
    <hyperlink ref="E2116" location="A126298270F" display="A126298270F" xr:uid="{00000000-0004-0000-0000-000039080000}"/>
    <hyperlink ref="E2117" location="A126286606A" display="A126286606A" xr:uid="{00000000-0004-0000-0000-00003A080000}"/>
    <hyperlink ref="E2118" location="A126274126T" display="A126274126T" xr:uid="{00000000-0004-0000-0000-00003B080000}"/>
    <hyperlink ref="E2119" location="A126297454F" display="A126297454F" xr:uid="{00000000-0004-0000-0000-00003C080000}"/>
    <hyperlink ref="E2120" location="A126285790V" display="A126285790V" xr:uid="{00000000-0004-0000-0000-00003D080000}"/>
    <hyperlink ref="E2121" location="A126274082A" display="A126274082A" xr:uid="{00000000-0004-0000-0000-00003E080000}"/>
    <hyperlink ref="E2122" location="A126297410C" display="A126297410C" xr:uid="{00000000-0004-0000-0000-00003F080000}"/>
    <hyperlink ref="E2123" location="A126285746K" display="A126285746K" xr:uid="{00000000-0004-0000-0000-000040080000}"/>
    <hyperlink ref="E2124" location="A126274010R" display="A126274010R" xr:uid="{00000000-0004-0000-0000-000041080000}"/>
    <hyperlink ref="E2125" location="A126297338W" display="A126297338W" xr:uid="{00000000-0004-0000-0000-000042080000}"/>
    <hyperlink ref="E2126" location="A126285674K" display="A126285674K" xr:uid="{00000000-0004-0000-0000-000043080000}"/>
    <hyperlink ref="E2127" location="A126274086K" display="A126274086K" xr:uid="{00000000-0004-0000-0000-000044080000}"/>
    <hyperlink ref="E2128" location="A126297414L" display="A126297414L" xr:uid="{00000000-0004-0000-0000-000045080000}"/>
    <hyperlink ref="E2129" location="A126285750A" display="A126285750A" xr:uid="{00000000-0004-0000-0000-000046080000}"/>
    <hyperlink ref="E2130" location="A126274090A" display="A126274090A" xr:uid="{00000000-0004-0000-0000-000047080000}"/>
    <hyperlink ref="E2131" location="A126297418W" display="A126297418W" xr:uid="{00000000-0004-0000-0000-000048080000}"/>
    <hyperlink ref="E2132" location="A126285754K" display="A126285754K" xr:uid="{00000000-0004-0000-0000-000049080000}"/>
    <hyperlink ref="E2133" location="A126274014X" display="A126274014X" xr:uid="{00000000-0004-0000-0000-00004A080000}"/>
    <hyperlink ref="E2134" location="A126297342L" display="A126297342L" xr:uid="{00000000-0004-0000-0000-00004B080000}"/>
    <hyperlink ref="E2135" location="A126285678V" display="A126285678V" xr:uid="{00000000-0004-0000-0000-00004C080000}"/>
    <hyperlink ref="E2136" location="A126274018J" display="A126274018J" xr:uid="{00000000-0004-0000-0000-00004D080000}"/>
    <hyperlink ref="E2137" location="A126297346W" display="A126297346W" xr:uid="{00000000-0004-0000-0000-00004E080000}"/>
    <hyperlink ref="E2138" location="A126285682K" display="A126285682K" xr:uid="{00000000-0004-0000-0000-00004F080000}"/>
    <hyperlink ref="E2139" location="A126274058A" display="A126274058A" xr:uid="{00000000-0004-0000-0000-000050080000}"/>
    <hyperlink ref="E2140" location="A126297386R" display="A126297386R" xr:uid="{00000000-0004-0000-0000-000051080000}"/>
    <hyperlink ref="E2141" location="A126285722T" display="A126285722T" xr:uid="{00000000-0004-0000-0000-000052080000}"/>
    <hyperlink ref="E2142" location="A126273974R" display="A126273974R" xr:uid="{00000000-0004-0000-0000-000053080000}"/>
    <hyperlink ref="E2143" location="A126297302V" display="A126297302V" xr:uid="{00000000-0004-0000-0000-000054080000}"/>
    <hyperlink ref="E2144" location="A126285638A" display="A126285638A" xr:uid="{00000000-0004-0000-0000-000055080000}"/>
    <hyperlink ref="E2145" location="A126274094K" display="A126274094K" xr:uid="{00000000-0004-0000-0000-000056080000}"/>
    <hyperlink ref="E2146" location="A126297422L" display="A126297422L" xr:uid="{00000000-0004-0000-0000-000057080000}"/>
    <hyperlink ref="E2147" location="A126285758V" display="A126285758V" xr:uid="{00000000-0004-0000-0000-000058080000}"/>
    <hyperlink ref="E2148" location="A126274062T" display="A126274062T" xr:uid="{00000000-0004-0000-0000-000059080000}"/>
    <hyperlink ref="E2149" location="A126297390F" display="A126297390F" xr:uid="{00000000-0004-0000-0000-00005A080000}"/>
    <hyperlink ref="E2150" location="A126285726A" display="A126285726A" xr:uid="{00000000-0004-0000-0000-00005B080000}"/>
    <hyperlink ref="E2151" location="A126274106J" display="A126274106J" xr:uid="{00000000-0004-0000-0000-00005C080000}"/>
    <hyperlink ref="E2152" location="A126297434W" display="A126297434W" xr:uid="{00000000-0004-0000-0000-00005D080000}"/>
    <hyperlink ref="E2153" location="A126285770K" display="A126285770K" xr:uid="{00000000-0004-0000-0000-00005E080000}"/>
    <hyperlink ref="E2154" location="A126273978X" display="A126273978X" xr:uid="{00000000-0004-0000-0000-00005F080000}"/>
    <hyperlink ref="E2155" location="A126297306C" display="A126297306C" xr:uid="{00000000-0004-0000-0000-000060080000}"/>
    <hyperlink ref="E2156" location="A126285642T" display="A126285642T" xr:uid="{00000000-0004-0000-0000-000061080000}"/>
    <hyperlink ref="E2157" location="A126273914L" display="A126273914L" xr:uid="{00000000-0004-0000-0000-000062080000}"/>
    <hyperlink ref="E2158" location="A126297242C" display="A126297242C" xr:uid="{00000000-0004-0000-0000-000063080000}"/>
    <hyperlink ref="E2159" location="A126285578K" display="A126285578K" xr:uid="{00000000-0004-0000-0000-000064080000}"/>
    <hyperlink ref="E2160" location="A126273942W" display="A126273942W" xr:uid="{00000000-0004-0000-0000-000065080000}"/>
    <hyperlink ref="E2161" location="A126297270L" display="A126297270L" xr:uid="{00000000-0004-0000-0000-000066080000}"/>
    <hyperlink ref="E2162" location="A126285606J" display="A126285606J" xr:uid="{00000000-0004-0000-0000-000067080000}"/>
    <hyperlink ref="E2163" location="A126274022X" display="A126274022X" xr:uid="{00000000-0004-0000-0000-000068080000}"/>
    <hyperlink ref="E2164" location="A126297350L" display="A126297350L" xr:uid="{00000000-0004-0000-0000-000069080000}"/>
    <hyperlink ref="E2165" location="A126285686V" display="A126285686V" xr:uid="{00000000-0004-0000-0000-00006A080000}"/>
    <hyperlink ref="E2166" location="A126273946F" display="A126273946F" xr:uid="{00000000-0004-0000-0000-00006B080000}"/>
    <hyperlink ref="E2167" location="A126297274W" display="A126297274W" xr:uid="{00000000-0004-0000-0000-00006C080000}"/>
    <hyperlink ref="E2168" location="A126285610X" display="A126285610X" xr:uid="{00000000-0004-0000-0000-00006D080000}"/>
    <hyperlink ref="E2169" location="A126274026J" display="A126274026J" xr:uid="{00000000-0004-0000-0000-00006E080000}"/>
    <hyperlink ref="E2170" location="A126297354W" display="A126297354W" xr:uid="{00000000-0004-0000-0000-00006F080000}"/>
    <hyperlink ref="E2171" location="A126285690K" display="A126285690K" xr:uid="{00000000-0004-0000-0000-000070080000}"/>
    <hyperlink ref="E2172" location="A126274030X" display="A126274030X" xr:uid="{00000000-0004-0000-0000-000071080000}"/>
    <hyperlink ref="E2173" location="A126297358F" display="A126297358F" xr:uid="{00000000-0004-0000-0000-000072080000}"/>
    <hyperlink ref="E2174" location="A126285694V" display="A126285694V" xr:uid="{00000000-0004-0000-0000-000073080000}"/>
    <hyperlink ref="E2175" location="A126274110X" display="A126274110X" xr:uid="{00000000-0004-0000-0000-000074080000}"/>
    <hyperlink ref="E2176" location="A126297438F" display="A126297438F" xr:uid="{00000000-0004-0000-0000-000075080000}"/>
    <hyperlink ref="E2177" location="A126285774V" display="A126285774V" xr:uid="{00000000-0004-0000-0000-000076080000}"/>
    <hyperlink ref="E2178" location="A126273918W" display="A126273918W" xr:uid="{00000000-0004-0000-0000-000077080000}"/>
    <hyperlink ref="E2179" location="A126297246L" display="A126297246L" xr:uid="{00000000-0004-0000-0000-000078080000}"/>
    <hyperlink ref="E2180" location="A126285582A" display="A126285582A" xr:uid="{00000000-0004-0000-0000-000079080000}"/>
    <hyperlink ref="E2181" location="A126274098V" display="A126274098V" xr:uid="{00000000-0004-0000-0000-00007A080000}"/>
    <hyperlink ref="E2182" location="A126297426W" display="A126297426W" xr:uid="{00000000-0004-0000-0000-00007B080000}"/>
    <hyperlink ref="E2183" location="A126285762K" display="A126285762K" xr:uid="{00000000-0004-0000-0000-00007C080000}"/>
    <hyperlink ref="E2184" location="A126274102X" display="A126274102X" xr:uid="{00000000-0004-0000-0000-00007D080000}"/>
    <hyperlink ref="E2185" location="A126297430L" display="A126297430L" xr:uid="{00000000-0004-0000-0000-00007E080000}"/>
    <hyperlink ref="E2186" location="A126285766V" display="A126285766V" xr:uid="{00000000-0004-0000-0000-00007F080000}"/>
    <hyperlink ref="E2187" location="A126273922L" display="A126273922L" xr:uid="{00000000-0004-0000-0000-000080080000}"/>
    <hyperlink ref="E2188" location="A126297250C" display="A126297250C" xr:uid="{00000000-0004-0000-0000-000081080000}"/>
    <hyperlink ref="E2189" location="A126285586K" display="A126285586K" xr:uid="{00000000-0004-0000-0000-000082080000}"/>
    <hyperlink ref="E2190" location="A126273982R" display="A126273982R" xr:uid="{00000000-0004-0000-0000-000083080000}"/>
    <hyperlink ref="E2191" location="A126297310V" display="A126297310V" xr:uid="{00000000-0004-0000-0000-000084080000}"/>
    <hyperlink ref="E2192" location="A126285646A" display="A126285646A" xr:uid="{00000000-0004-0000-0000-000085080000}"/>
    <hyperlink ref="E2193" location="A126274034J" display="A126274034J" xr:uid="{00000000-0004-0000-0000-000086080000}"/>
    <hyperlink ref="E2194" location="A126297362W" display="A126297362W" xr:uid="{00000000-0004-0000-0000-000087080000}"/>
    <hyperlink ref="E2195" location="A126285698C" display="A126285698C" xr:uid="{00000000-0004-0000-0000-000088080000}"/>
    <hyperlink ref="E2196" location="A126274114J" display="A126274114J" xr:uid="{00000000-0004-0000-0000-000089080000}"/>
    <hyperlink ref="E2197" location="A126297442W" display="A126297442W" xr:uid="{00000000-0004-0000-0000-00008A080000}"/>
    <hyperlink ref="E2198" location="A126285778C" display="A126285778C" xr:uid="{00000000-0004-0000-0000-00008B080000}"/>
    <hyperlink ref="E2199" location="A126273926W" display="A126273926W" xr:uid="{00000000-0004-0000-0000-00008C080000}"/>
    <hyperlink ref="E2200" location="A126297254L" display="A126297254L" xr:uid="{00000000-0004-0000-0000-00008D080000}"/>
    <hyperlink ref="E2201" location="A126285590A" display="A126285590A" xr:uid="{00000000-0004-0000-0000-00008E080000}"/>
    <hyperlink ref="E2202" location="A126274066A" display="A126274066A" xr:uid="{00000000-0004-0000-0000-00008F080000}"/>
    <hyperlink ref="E2203" location="A126297394R" display="A126297394R" xr:uid="{00000000-0004-0000-0000-000090080000}"/>
    <hyperlink ref="E2204" location="A126285730T" display="A126285730T" xr:uid="{00000000-0004-0000-0000-000091080000}"/>
    <hyperlink ref="E2205" location="A126274070T" display="A126274070T" xr:uid="{00000000-0004-0000-0000-000092080000}"/>
    <hyperlink ref="E2206" location="A126297398X" display="A126297398X" xr:uid="{00000000-0004-0000-0000-000093080000}"/>
    <hyperlink ref="E2207" location="A126285734A" display="A126285734A" xr:uid="{00000000-0004-0000-0000-000094080000}"/>
    <hyperlink ref="E2208" location="A126273958R" display="A126273958R" xr:uid="{00000000-0004-0000-0000-000095080000}"/>
    <hyperlink ref="E2209" location="A126297286F" display="A126297286F" xr:uid="{00000000-0004-0000-0000-000096080000}"/>
    <hyperlink ref="E2210" location="A126285622J" display="A126285622J" xr:uid="{00000000-0004-0000-0000-000097080000}"/>
    <hyperlink ref="E2211" location="A126273930L" display="A126273930L" xr:uid="{00000000-0004-0000-0000-000098080000}"/>
    <hyperlink ref="E2212" location="A126297258W" display="A126297258W" xr:uid="{00000000-0004-0000-0000-000099080000}"/>
    <hyperlink ref="E2213" location="A126285594K" display="A126285594K" xr:uid="{00000000-0004-0000-0000-00009A080000}"/>
    <hyperlink ref="E2214" location="A126273986X" display="A126273986X" xr:uid="{00000000-0004-0000-0000-00009B080000}"/>
    <hyperlink ref="E2215" location="A126297314C" display="A126297314C" xr:uid="{00000000-0004-0000-0000-00009C080000}"/>
    <hyperlink ref="E2216" location="A126285650T" display="A126285650T" xr:uid="{00000000-0004-0000-0000-00009D080000}"/>
    <hyperlink ref="E2217" location="A126273950W" display="A126273950W" xr:uid="{00000000-0004-0000-0000-00009E080000}"/>
    <hyperlink ref="E2218" location="A126297278F" display="A126297278F" xr:uid="{00000000-0004-0000-0000-00009F080000}"/>
    <hyperlink ref="E2219" location="A126285614J" display="A126285614J" xr:uid="{00000000-0004-0000-0000-0000A0080000}"/>
    <hyperlink ref="E2220" location="A126273990R" display="A126273990R" xr:uid="{00000000-0004-0000-0000-0000A1080000}"/>
    <hyperlink ref="E2221" location="A126297318L" display="A126297318L" xr:uid="{00000000-0004-0000-0000-0000A2080000}"/>
    <hyperlink ref="E2222" location="A126285654A" display="A126285654A" xr:uid="{00000000-0004-0000-0000-0000A3080000}"/>
    <hyperlink ref="E2223" location="A126273962F" display="A126273962F" xr:uid="{00000000-0004-0000-0000-0000A4080000}"/>
    <hyperlink ref="E2224" location="A126297290W" display="A126297290W" xr:uid="{00000000-0004-0000-0000-0000A5080000}"/>
    <hyperlink ref="E2225" location="A126285626T" display="A126285626T" xr:uid="{00000000-0004-0000-0000-0000A6080000}"/>
    <hyperlink ref="E2226" location="A126273994X" display="A126273994X" xr:uid="{00000000-0004-0000-0000-0000A7080000}"/>
    <hyperlink ref="E2227" location="A126297322C" display="A126297322C" xr:uid="{00000000-0004-0000-0000-0000A8080000}"/>
    <hyperlink ref="E2228" location="A126285658K" display="A126285658K" xr:uid="{00000000-0004-0000-0000-0000A9080000}"/>
    <hyperlink ref="E2229" location="A126274038T" display="A126274038T" xr:uid="{00000000-0004-0000-0000-0000AA080000}"/>
    <hyperlink ref="E2230" location="A126297366F" display="A126297366F" xr:uid="{00000000-0004-0000-0000-0000AB080000}"/>
    <hyperlink ref="E2231" location="A126285702J" display="A126285702J" xr:uid="{00000000-0004-0000-0000-0000AC080000}"/>
    <hyperlink ref="E2232" location="A126273998J" display="A126273998J" xr:uid="{00000000-0004-0000-0000-0000AD080000}"/>
    <hyperlink ref="E2233" location="A126297326L" display="A126297326L" xr:uid="{00000000-0004-0000-0000-0000AE080000}"/>
    <hyperlink ref="E2234" location="A126285662A" display="A126285662A" xr:uid="{00000000-0004-0000-0000-0000AF080000}"/>
    <hyperlink ref="E2235" location="A126273966R" display="A126273966R" xr:uid="{00000000-0004-0000-0000-0000B0080000}"/>
    <hyperlink ref="E2236" location="A126297294F" display="A126297294F" xr:uid="{00000000-0004-0000-0000-0000B1080000}"/>
    <hyperlink ref="E2237" location="A126285630J" display="A126285630J" xr:uid="{00000000-0004-0000-0000-0000B2080000}"/>
    <hyperlink ref="E2238" location="A126274074A" display="A126274074A" xr:uid="{00000000-0004-0000-0000-0000B3080000}"/>
    <hyperlink ref="E2239" location="A126297402C" display="A126297402C" xr:uid="{00000000-0004-0000-0000-0000B4080000}"/>
    <hyperlink ref="E2240" location="A126285738K" display="A126285738K" xr:uid="{00000000-0004-0000-0000-0000B5080000}"/>
    <hyperlink ref="E2241" location="A126274042J" display="A126274042J" xr:uid="{00000000-0004-0000-0000-0000B6080000}"/>
    <hyperlink ref="E2242" location="A126297370W" display="A126297370W" xr:uid="{00000000-0004-0000-0000-0000B7080000}"/>
    <hyperlink ref="E2243" location="A126285706T" display="A126285706T" xr:uid="{00000000-0004-0000-0000-0000B8080000}"/>
    <hyperlink ref="E2244" location="A126274046T" display="A126274046T" xr:uid="{00000000-0004-0000-0000-0000B9080000}"/>
    <hyperlink ref="E2245" location="A126297374F" display="A126297374F" xr:uid="{00000000-0004-0000-0000-0000BA080000}"/>
    <hyperlink ref="E2246" location="A126285710J" display="A126285710J" xr:uid="{00000000-0004-0000-0000-0000BB080000}"/>
    <hyperlink ref="E2247" location="A126274118T" display="A126274118T" xr:uid="{00000000-0004-0000-0000-0000BC080000}"/>
    <hyperlink ref="E2248" location="A126297446F" display="A126297446F" xr:uid="{00000000-0004-0000-0000-0000BD080000}"/>
    <hyperlink ref="E2249" location="A126285782V" display="A126285782V" xr:uid="{00000000-0004-0000-0000-0000BE080000}"/>
    <hyperlink ref="E2250" location="A126273934W" display="A126273934W" xr:uid="{00000000-0004-0000-0000-0000BF080000}"/>
    <hyperlink ref="E2251" location="A126297262L" display="A126297262L" xr:uid="{00000000-0004-0000-0000-0000C0080000}"/>
    <hyperlink ref="E2252" location="A126285598V" display="A126285598V" xr:uid="{00000000-0004-0000-0000-0000C1080000}"/>
    <hyperlink ref="E2253" location="A126274002R" display="A126274002R" xr:uid="{00000000-0004-0000-0000-0000C2080000}"/>
    <hyperlink ref="E2254" location="A126297330C" display="A126297330C" xr:uid="{00000000-0004-0000-0000-0000C3080000}"/>
    <hyperlink ref="E2255" location="A126285666K" display="A126285666K" xr:uid="{00000000-0004-0000-0000-0000C4080000}"/>
    <hyperlink ref="E2256" location="A126273954F" display="A126273954F" xr:uid="{00000000-0004-0000-0000-0000C5080000}"/>
    <hyperlink ref="E2257" location="A126297282W" display="A126297282W" xr:uid="{00000000-0004-0000-0000-0000C6080000}"/>
    <hyperlink ref="E2258" location="A126285618T" display="A126285618T" xr:uid="{00000000-0004-0000-0000-0000C7080000}"/>
    <hyperlink ref="E2259" location="A126274050J" display="A126274050J" xr:uid="{00000000-0004-0000-0000-0000C8080000}"/>
    <hyperlink ref="E2260" location="A126297378R" display="A126297378R" xr:uid="{00000000-0004-0000-0000-0000C9080000}"/>
    <hyperlink ref="E2261" location="A126285714T" display="A126285714T" xr:uid="{00000000-0004-0000-0000-0000CA080000}"/>
    <hyperlink ref="E2262" location="A126274054T" display="A126274054T" xr:uid="{00000000-0004-0000-0000-0000CB080000}"/>
    <hyperlink ref="E2263" location="A126297382F" display="A126297382F" xr:uid="{00000000-0004-0000-0000-0000CC080000}"/>
    <hyperlink ref="E2264" location="A126285718A" display="A126285718A" xr:uid="{00000000-0004-0000-0000-0000CD080000}"/>
    <hyperlink ref="E2265" location="A126273970F" display="A126273970F" xr:uid="{00000000-0004-0000-0000-0000CE080000}"/>
    <hyperlink ref="E2266" location="A126297298R" display="A126297298R" xr:uid="{00000000-0004-0000-0000-0000CF080000}"/>
    <hyperlink ref="E2267" location="A126285634T" display="A126285634T" xr:uid="{00000000-0004-0000-0000-0000D0080000}"/>
    <hyperlink ref="E2268" location="A126273938F" display="A126273938F" xr:uid="{00000000-0004-0000-0000-0000D1080000}"/>
    <hyperlink ref="E2269" location="A126297266W" display="A126297266W" xr:uid="{00000000-0004-0000-0000-0000D2080000}"/>
    <hyperlink ref="E2270" location="A126285602X" display="A126285602X" xr:uid="{00000000-0004-0000-0000-0000D3080000}"/>
    <hyperlink ref="E2271" location="A126274122J" display="A126274122J" xr:uid="{00000000-0004-0000-0000-0000D4080000}"/>
    <hyperlink ref="E2272" location="A126297450W" display="A126297450W" xr:uid="{00000000-0004-0000-0000-0000D5080000}"/>
    <hyperlink ref="E2273" location="A126285786C" display="A126285786C" xr:uid="{00000000-0004-0000-0000-0000D6080000}"/>
    <hyperlink ref="E2274" location="A126274006X" display="A126274006X" xr:uid="{00000000-0004-0000-0000-0000D7080000}"/>
    <hyperlink ref="E2275" location="A126297334L" display="A126297334L" xr:uid="{00000000-0004-0000-0000-0000D8080000}"/>
    <hyperlink ref="E2276" location="A126285670A" display="A126285670A" xr:uid="{00000000-0004-0000-0000-0000D9080000}"/>
    <hyperlink ref="E2277" location="A126274078K" display="A126274078K" xr:uid="{00000000-0004-0000-0000-0000DA080000}"/>
    <hyperlink ref="E2278" location="A126297406L" display="A126297406L" xr:uid="{00000000-0004-0000-0000-0000DB080000}"/>
    <hyperlink ref="E2279" location="A126285742A" display="A126285742A" xr:uid="{00000000-0004-0000-0000-0000DC080000}"/>
  </hyperlinks>
  <pageMargins left="0.7" right="0.7" top="0.75" bottom="0.75" header="0.3" footer="0.3"/>
  <drawing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0</v>
      </c>
      <c r="C1" s="3" t="s">
        <v>1</v>
      </c>
      <c r="D1" s="3" t="s">
        <v>2</v>
      </c>
      <c r="E1" s="3" t="s">
        <v>3</v>
      </c>
      <c r="F1" s="3" t="s">
        <v>4</v>
      </c>
      <c r="G1" s="3" t="s">
        <v>5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24</v>
      </c>
      <c r="AA1" s="3" t="s">
        <v>25</v>
      </c>
      <c r="AB1" s="3" t="s">
        <v>26</v>
      </c>
      <c r="AC1" s="3" t="s">
        <v>27</v>
      </c>
      <c r="AD1" s="3" t="s">
        <v>28</v>
      </c>
      <c r="AE1" s="3" t="s">
        <v>29</v>
      </c>
      <c r="AF1" s="3" t="s">
        <v>30</v>
      </c>
      <c r="AG1" s="3" t="s">
        <v>31</v>
      </c>
      <c r="AH1" s="3" t="s">
        <v>32</v>
      </c>
      <c r="AI1" s="3" t="s">
        <v>33</v>
      </c>
      <c r="AJ1" s="3" t="s">
        <v>34</v>
      </c>
      <c r="AK1" s="3" t="s">
        <v>35</v>
      </c>
      <c r="AL1" s="3" t="s">
        <v>36</v>
      </c>
      <c r="AM1" s="3" t="s">
        <v>37</v>
      </c>
      <c r="AN1" s="3" t="s">
        <v>38</v>
      </c>
      <c r="AO1" s="3" t="s">
        <v>39</v>
      </c>
      <c r="AP1" s="3" t="s">
        <v>40</v>
      </c>
      <c r="AQ1" s="3" t="s">
        <v>41</v>
      </c>
      <c r="AR1" s="3" t="s">
        <v>42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48</v>
      </c>
      <c r="AY1" s="3" t="s">
        <v>49</v>
      </c>
      <c r="AZ1" s="3" t="s">
        <v>50</v>
      </c>
      <c r="BA1" s="3" t="s">
        <v>51</v>
      </c>
      <c r="BB1" s="3" t="s">
        <v>52</v>
      </c>
      <c r="BC1" s="3" t="s">
        <v>53</v>
      </c>
      <c r="BD1" s="3" t="s">
        <v>54</v>
      </c>
      <c r="BE1" s="3" t="s">
        <v>55</v>
      </c>
      <c r="BF1" s="3" t="s">
        <v>56</v>
      </c>
      <c r="BG1" s="3" t="s">
        <v>57</v>
      </c>
      <c r="BH1" s="3" t="s">
        <v>58</v>
      </c>
      <c r="BI1" s="3" t="s">
        <v>59</v>
      </c>
      <c r="BJ1" s="3" t="s">
        <v>60</v>
      </c>
      <c r="BK1" s="3" t="s">
        <v>61</v>
      </c>
      <c r="BL1" s="3" t="s">
        <v>62</v>
      </c>
      <c r="BM1" s="3" t="s">
        <v>63</v>
      </c>
      <c r="BN1" s="3" t="s">
        <v>64</v>
      </c>
      <c r="BO1" s="3" t="s">
        <v>65</v>
      </c>
      <c r="BP1" s="3" t="s">
        <v>66</v>
      </c>
      <c r="BQ1" s="3" t="s">
        <v>67</v>
      </c>
      <c r="BR1" s="3" t="s">
        <v>68</v>
      </c>
      <c r="BS1" s="3" t="s">
        <v>69</v>
      </c>
      <c r="BT1" s="3" t="s">
        <v>70</v>
      </c>
      <c r="BU1" s="3" t="s">
        <v>71</v>
      </c>
      <c r="BV1" s="3" t="s">
        <v>72</v>
      </c>
      <c r="BW1" s="3" t="s">
        <v>73</v>
      </c>
      <c r="BX1" s="3" t="s">
        <v>74</v>
      </c>
      <c r="BY1" s="3" t="s">
        <v>75</v>
      </c>
      <c r="BZ1" s="3" t="s">
        <v>76</v>
      </c>
      <c r="CA1" s="3" t="s">
        <v>77</v>
      </c>
      <c r="CB1" s="3" t="s">
        <v>78</v>
      </c>
      <c r="CC1" s="3" t="s">
        <v>79</v>
      </c>
      <c r="CD1" s="3" t="s">
        <v>80</v>
      </c>
      <c r="CE1" s="3" t="s">
        <v>81</v>
      </c>
      <c r="CF1" s="3" t="s">
        <v>82</v>
      </c>
      <c r="CG1" s="3" t="s">
        <v>83</v>
      </c>
      <c r="CH1" s="3" t="s">
        <v>84</v>
      </c>
      <c r="CI1" s="3" t="s">
        <v>85</v>
      </c>
      <c r="CJ1" s="3" t="s">
        <v>86</v>
      </c>
      <c r="CK1" s="3" t="s">
        <v>87</v>
      </c>
      <c r="CL1" s="3" t="s">
        <v>88</v>
      </c>
      <c r="CM1" s="3" t="s">
        <v>89</v>
      </c>
      <c r="CN1" s="3" t="s">
        <v>90</v>
      </c>
      <c r="CO1" s="3" t="s">
        <v>91</v>
      </c>
      <c r="CP1" s="3" t="s">
        <v>92</v>
      </c>
      <c r="CQ1" s="3" t="s">
        <v>93</v>
      </c>
      <c r="CR1" s="3" t="s">
        <v>94</v>
      </c>
      <c r="CS1" s="3" t="s">
        <v>95</v>
      </c>
      <c r="CT1" s="3" t="s">
        <v>96</v>
      </c>
      <c r="CU1" s="3" t="s">
        <v>97</v>
      </c>
      <c r="CV1" s="3" t="s">
        <v>98</v>
      </c>
      <c r="CW1" s="3" t="s">
        <v>99</v>
      </c>
      <c r="CX1" s="3" t="s">
        <v>100</v>
      </c>
      <c r="CY1" s="3" t="s">
        <v>101</v>
      </c>
      <c r="CZ1" s="3" t="s">
        <v>102</v>
      </c>
      <c r="DA1" s="3" t="s">
        <v>103</v>
      </c>
      <c r="DB1" s="3" t="s">
        <v>104</v>
      </c>
      <c r="DC1" s="3" t="s">
        <v>105</v>
      </c>
      <c r="DD1" s="3" t="s">
        <v>106</v>
      </c>
      <c r="DE1" s="3" t="s">
        <v>107</v>
      </c>
      <c r="DF1" s="3" t="s">
        <v>108</v>
      </c>
      <c r="DG1" s="3" t="s">
        <v>109</v>
      </c>
      <c r="DH1" s="3" t="s">
        <v>110</v>
      </c>
      <c r="DI1" s="3" t="s">
        <v>111</v>
      </c>
      <c r="DJ1" s="3" t="s">
        <v>112</v>
      </c>
      <c r="DK1" s="3" t="s">
        <v>113</v>
      </c>
      <c r="DL1" s="3" t="s">
        <v>114</v>
      </c>
      <c r="DM1" s="3" t="s">
        <v>115</v>
      </c>
      <c r="DN1" s="3" t="s">
        <v>116</v>
      </c>
      <c r="DO1" s="3" t="s">
        <v>117</v>
      </c>
      <c r="DP1" s="3" t="s">
        <v>118</v>
      </c>
      <c r="DQ1" s="3" t="s">
        <v>119</v>
      </c>
      <c r="DR1" s="3" t="s">
        <v>120</v>
      </c>
      <c r="DS1" s="3" t="s">
        <v>121</v>
      </c>
      <c r="DT1" s="3" t="s">
        <v>122</v>
      </c>
      <c r="DU1" s="3" t="s">
        <v>123</v>
      </c>
      <c r="DV1" s="3" t="s">
        <v>124</v>
      </c>
      <c r="DW1" s="3" t="s">
        <v>125</v>
      </c>
      <c r="DX1" s="3" t="s">
        <v>126</v>
      </c>
      <c r="DY1" s="3" t="s">
        <v>127</v>
      </c>
      <c r="DZ1" s="3" t="s">
        <v>128</v>
      </c>
      <c r="EA1" s="3" t="s">
        <v>129</v>
      </c>
      <c r="EB1" s="3" t="s">
        <v>130</v>
      </c>
      <c r="EC1" s="3" t="s">
        <v>131</v>
      </c>
      <c r="ED1" s="3" t="s">
        <v>132</v>
      </c>
      <c r="EE1" s="3" t="s">
        <v>133</v>
      </c>
      <c r="EF1" s="3" t="s">
        <v>134</v>
      </c>
      <c r="EG1" s="3" t="s">
        <v>135</v>
      </c>
      <c r="EH1" s="3" t="s">
        <v>136</v>
      </c>
      <c r="EI1" s="3" t="s">
        <v>137</v>
      </c>
      <c r="EJ1" s="3" t="s">
        <v>78</v>
      </c>
      <c r="EK1" s="3" t="s">
        <v>79</v>
      </c>
      <c r="EL1" s="3" t="s">
        <v>80</v>
      </c>
      <c r="EM1" s="3" t="s">
        <v>81</v>
      </c>
      <c r="EN1" s="3" t="s">
        <v>82</v>
      </c>
      <c r="EO1" s="3" t="s">
        <v>83</v>
      </c>
      <c r="EP1" s="3" t="s">
        <v>84</v>
      </c>
      <c r="EQ1" s="3" t="s">
        <v>85</v>
      </c>
      <c r="ER1" s="3" t="s">
        <v>86</v>
      </c>
      <c r="ES1" s="3" t="s">
        <v>138</v>
      </c>
      <c r="ET1" s="3" t="s">
        <v>139</v>
      </c>
      <c r="EU1" s="3" t="s">
        <v>140</v>
      </c>
      <c r="EV1" s="3" t="s">
        <v>90</v>
      </c>
      <c r="EW1" s="3" t="s">
        <v>91</v>
      </c>
      <c r="EX1" s="3" t="s">
        <v>92</v>
      </c>
      <c r="EY1" s="3" t="s">
        <v>93</v>
      </c>
      <c r="EZ1" s="3" t="s">
        <v>94</v>
      </c>
      <c r="FA1" s="3" t="s">
        <v>95</v>
      </c>
      <c r="FB1" s="3" t="s">
        <v>96</v>
      </c>
      <c r="FC1" s="3" t="s">
        <v>97</v>
      </c>
      <c r="FD1" s="3" t="s">
        <v>98</v>
      </c>
      <c r="FE1" s="3" t="s">
        <v>99</v>
      </c>
      <c r="FF1" s="3" t="s">
        <v>100</v>
      </c>
      <c r="FG1" s="3" t="s">
        <v>101</v>
      </c>
      <c r="FH1" s="3" t="s">
        <v>141</v>
      </c>
      <c r="FI1" s="3" t="s">
        <v>142</v>
      </c>
      <c r="FJ1" s="3" t="s">
        <v>143</v>
      </c>
      <c r="FK1" s="3" t="s">
        <v>144</v>
      </c>
      <c r="FL1" s="3" t="s">
        <v>145</v>
      </c>
      <c r="FM1" s="3" t="s">
        <v>146</v>
      </c>
      <c r="FN1" s="3" t="s">
        <v>147</v>
      </c>
      <c r="FO1" s="3" t="s">
        <v>148</v>
      </c>
      <c r="FP1" s="3" t="s">
        <v>149</v>
      </c>
      <c r="FQ1" s="3" t="s">
        <v>150</v>
      </c>
      <c r="FR1" s="3" t="s">
        <v>151</v>
      </c>
      <c r="FS1" s="3" t="s">
        <v>152</v>
      </c>
      <c r="FT1" s="3" t="s">
        <v>153</v>
      </c>
      <c r="FU1" s="3" t="s">
        <v>154</v>
      </c>
      <c r="FV1" s="3" t="s">
        <v>155</v>
      </c>
      <c r="FW1" s="3" t="s">
        <v>156</v>
      </c>
      <c r="FX1" s="3" t="s">
        <v>157</v>
      </c>
      <c r="FY1" s="3" t="s">
        <v>158</v>
      </c>
      <c r="FZ1" s="3" t="s">
        <v>159</v>
      </c>
      <c r="GA1" s="3" t="s">
        <v>160</v>
      </c>
      <c r="GB1" s="3" t="s">
        <v>161</v>
      </c>
      <c r="GC1" s="3" t="s">
        <v>162</v>
      </c>
      <c r="GD1" s="3" t="s">
        <v>163</v>
      </c>
      <c r="GE1" s="3" t="s">
        <v>164</v>
      </c>
      <c r="GF1" s="3" t="s">
        <v>165</v>
      </c>
      <c r="GG1" s="3" t="s">
        <v>166</v>
      </c>
      <c r="GH1" s="3" t="s">
        <v>167</v>
      </c>
      <c r="GI1" s="3" t="s">
        <v>168</v>
      </c>
      <c r="GJ1" s="3" t="s">
        <v>169</v>
      </c>
      <c r="GK1" s="3" t="s">
        <v>170</v>
      </c>
      <c r="GL1" s="3" t="s">
        <v>171</v>
      </c>
      <c r="GM1" s="3" t="s">
        <v>172</v>
      </c>
      <c r="GN1" s="3" t="s">
        <v>173</v>
      </c>
      <c r="GO1" s="3" t="s">
        <v>174</v>
      </c>
      <c r="GP1" s="3" t="s">
        <v>175</v>
      </c>
      <c r="GQ1" s="3" t="s">
        <v>176</v>
      </c>
      <c r="GR1" s="3" t="s">
        <v>177</v>
      </c>
      <c r="GS1" s="3" t="s">
        <v>178</v>
      </c>
      <c r="GT1" s="3" t="s">
        <v>179</v>
      </c>
      <c r="GU1" s="3" t="s">
        <v>180</v>
      </c>
      <c r="GV1" s="3" t="s">
        <v>181</v>
      </c>
      <c r="GW1" s="3" t="s">
        <v>182</v>
      </c>
      <c r="GX1" s="3" t="s">
        <v>183</v>
      </c>
      <c r="GY1" s="3" t="s">
        <v>184</v>
      </c>
      <c r="GZ1" s="3" t="s">
        <v>185</v>
      </c>
      <c r="HA1" s="3" t="s">
        <v>186</v>
      </c>
      <c r="HB1" s="3" t="s">
        <v>187</v>
      </c>
      <c r="HC1" s="3" t="s">
        <v>188</v>
      </c>
      <c r="HD1" s="3" t="s">
        <v>189</v>
      </c>
      <c r="HE1" s="3" t="s">
        <v>190</v>
      </c>
      <c r="HF1" s="3" t="s">
        <v>191</v>
      </c>
      <c r="HG1" s="3" t="s">
        <v>192</v>
      </c>
      <c r="HH1" s="3" t="s">
        <v>193</v>
      </c>
      <c r="HI1" s="3" t="s">
        <v>194</v>
      </c>
      <c r="HJ1" s="3" t="s">
        <v>195</v>
      </c>
      <c r="HK1" s="3" t="s">
        <v>196</v>
      </c>
      <c r="HL1" s="3" t="s">
        <v>197</v>
      </c>
      <c r="HM1" s="3" t="s">
        <v>198</v>
      </c>
      <c r="HN1" s="3" t="s">
        <v>199</v>
      </c>
      <c r="HO1" s="3" t="s">
        <v>200</v>
      </c>
      <c r="HP1" s="3" t="s">
        <v>201</v>
      </c>
      <c r="HQ1" s="3" t="s">
        <v>202</v>
      </c>
      <c r="HR1" s="3" t="s">
        <v>203</v>
      </c>
      <c r="HS1" s="3" t="s">
        <v>204</v>
      </c>
      <c r="HT1" s="3" t="s">
        <v>205</v>
      </c>
      <c r="HU1" s="3" t="s">
        <v>206</v>
      </c>
      <c r="HV1" s="3" t="s">
        <v>207</v>
      </c>
      <c r="HW1" s="3" t="s">
        <v>208</v>
      </c>
      <c r="HX1" s="3" t="s">
        <v>209</v>
      </c>
      <c r="HY1" s="3" t="s">
        <v>210</v>
      </c>
      <c r="HZ1" s="3" t="s">
        <v>211</v>
      </c>
      <c r="IA1" s="3" t="s">
        <v>212</v>
      </c>
      <c r="IB1" s="3" t="s">
        <v>213</v>
      </c>
      <c r="IC1" s="3" t="s">
        <v>214</v>
      </c>
      <c r="ID1" s="3" t="s">
        <v>215</v>
      </c>
      <c r="IE1" s="3" t="s">
        <v>216</v>
      </c>
      <c r="IF1" s="3" t="s">
        <v>217</v>
      </c>
      <c r="IG1" s="3" t="s">
        <v>218</v>
      </c>
      <c r="IH1" s="3" t="s">
        <v>219</v>
      </c>
      <c r="II1" s="3" t="s">
        <v>220</v>
      </c>
      <c r="IJ1" s="3" t="s">
        <v>221</v>
      </c>
      <c r="IK1" s="3" t="s">
        <v>222</v>
      </c>
      <c r="IL1" s="3" t="s">
        <v>223</v>
      </c>
      <c r="IM1" s="3" t="s">
        <v>224</v>
      </c>
      <c r="IN1" s="3" t="s">
        <v>225</v>
      </c>
      <c r="IO1" s="3" t="s">
        <v>226</v>
      </c>
      <c r="IP1" s="3" t="s">
        <v>227</v>
      </c>
      <c r="IQ1" s="3" t="s">
        <v>228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241</v>
      </c>
      <c r="C10" s="8" t="s">
        <v>242</v>
      </c>
      <c r="D10" s="8" t="s">
        <v>243</v>
      </c>
      <c r="E10" s="8" t="s">
        <v>244</v>
      </c>
      <c r="F10" s="8" t="s">
        <v>245</v>
      </c>
      <c r="G10" s="8" t="s">
        <v>246</v>
      </c>
      <c r="H10" s="8" t="s">
        <v>247</v>
      </c>
      <c r="I10" s="8" t="s">
        <v>248</v>
      </c>
      <c r="J10" s="8" t="s">
        <v>249</v>
      </c>
      <c r="K10" s="8" t="s">
        <v>250</v>
      </c>
      <c r="L10" s="8" t="s">
        <v>251</v>
      </c>
      <c r="M10" s="8" t="s">
        <v>252</v>
      </c>
      <c r="N10" s="8" t="s">
        <v>253</v>
      </c>
      <c r="O10" s="8" t="s">
        <v>254</v>
      </c>
      <c r="P10" s="8" t="s">
        <v>255</v>
      </c>
      <c r="Q10" s="8" t="s">
        <v>256</v>
      </c>
      <c r="R10" s="8" t="s">
        <v>257</v>
      </c>
      <c r="S10" s="8" t="s">
        <v>258</v>
      </c>
      <c r="T10" s="8" t="s">
        <v>259</v>
      </c>
      <c r="U10" s="8" t="s">
        <v>260</v>
      </c>
      <c r="V10" s="8" t="s">
        <v>261</v>
      </c>
      <c r="W10" s="8" t="s">
        <v>262</v>
      </c>
      <c r="X10" s="8" t="s">
        <v>263</v>
      </c>
      <c r="Y10" s="8" t="s">
        <v>264</v>
      </c>
      <c r="Z10" s="8" t="s">
        <v>265</v>
      </c>
      <c r="AA10" s="8" t="s">
        <v>266</v>
      </c>
      <c r="AB10" s="8" t="s">
        <v>267</v>
      </c>
      <c r="AC10" s="8" t="s">
        <v>268</v>
      </c>
      <c r="AD10" s="8" t="s">
        <v>269</v>
      </c>
      <c r="AE10" s="8" t="s">
        <v>270</v>
      </c>
      <c r="AF10" s="8" t="s">
        <v>271</v>
      </c>
      <c r="AG10" s="8" t="s">
        <v>272</v>
      </c>
      <c r="AH10" s="8" t="s">
        <v>273</v>
      </c>
      <c r="AI10" s="8" t="s">
        <v>274</v>
      </c>
      <c r="AJ10" s="8" t="s">
        <v>275</v>
      </c>
      <c r="AK10" s="8" t="s">
        <v>276</v>
      </c>
      <c r="AL10" s="8" t="s">
        <v>277</v>
      </c>
      <c r="AM10" s="8" t="s">
        <v>278</v>
      </c>
      <c r="AN10" s="8" t="s">
        <v>279</v>
      </c>
      <c r="AO10" s="8" t="s">
        <v>280</v>
      </c>
      <c r="AP10" s="8" t="s">
        <v>281</v>
      </c>
      <c r="AQ10" s="8" t="s">
        <v>282</v>
      </c>
      <c r="AR10" s="8" t="s">
        <v>283</v>
      </c>
      <c r="AS10" s="8" t="s">
        <v>284</v>
      </c>
      <c r="AT10" s="8" t="s">
        <v>285</v>
      </c>
      <c r="AU10" s="8" t="s">
        <v>286</v>
      </c>
      <c r="AV10" s="8" t="s">
        <v>287</v>
      </c>
      <c r="AW10" s="8" t="s">
        <v>288</v>
      </c>
      <c r="AX10" s="8" t="s">
        <v>289</v>
      </c>
      <c r="AY10" s="8" t="s">
        <v>290</v>
      </c>
      <c r="AZ10" s="8" t="s">
        <v>291</v>
      </c>
      <c r="BA10" s="8" t="s">
        <v>292</v>
      </c>
      <c r="BB10" s="8" t="s">
        <v>293</v>
      </c>
      <c r="BC10" s="8" t="s">
        <v>294</v>
      </c>
      <c r="BD10" s="8" t="s">
        <v>295</v>
      </c>
      <c r="BE10" s="8" t="s">
        <v>296</v>
      </c>
      <c r="BF10" s="8" t="s">
        <v>297</v>
      </c>
      <c r="BG10" s="8" t="s">
        <v>298</v>
      </c>
      <c r="BH10" s="8" t="s">
        <v>299</v>
      </c>
      <c r="BI10" s="8" t="s">
        <v>300</v>
      </c>
      <c r="BJ10" s="8" t="s">
        <v>301</v>
      </c>
      <c r="BK10" s="8" t="s">
        <v>302</v>
      </c>
      <c r="BL10" s="8" t="s">
        <v>303</v>
      </c>
      <c r="BM10" s="8" t="s">
        <v>304</v>
      </c>
      <c r="BN10" s="8" t="s">
        <v>305</v>
      </c>
      <c r="BO10" s="8" t="s">
        <v>306</v>
      </c>
      <c r="BP10" s="8" t="s">
        <v>307</v>
      </c>
      <c r="BQ10" s="8" t="s">
        <v>308</v>
      </c>
      <c r="BR10" s="8" t="s">
        <v>309</v>
      </c>
      <c r="BS10" s="8" t="s">
        <v>310</v>
      </c>
      <c r="BT10" s="8" t="s">
        <v>311</v>
      </c>
      <c r="BU10" s="8" t="s">
        <v>312</v>
      </c>
      <c r="BV10" s="8" t="s">
        <v>313</v>
      </c>
      <c r="BW10" s="8" t="s">
        <v>314</v>
      </c>
      <c r="BX10" s="8" t="s">
        <v>315</v>
      </c>
      <c r="BY10" s="8" t="s">
        <v>316</v>
      </c>
      <c r="BZ10" s="8" t="s">
        <v>317</v>
      </c>
      <c r="CA10" s="8" t="s">
        <v>318</v>
      </c>
      <c r="CB10" s="8" t="s">
        <v>319</v>
      </c>
      <c r="CC10" s="8" t="s">
        <v>320</v>
      </c>
      <c r="CD10" s="8" t="s">
        <v>321</v>
      </c>
      <c r="CE10" s="8" t="s">
        <v>322</v>
      </c>
      <c r="CF10" s="8" t="s">
        <v>323</v>
      </c>
      <c r="CG10" s="8" t="s">
        <v>324</v>
      </c>
      <c r="CH10" s="8" t="s">
        <v>325</v>
      </c>
      <c r="CI10" s="8" t="s">
        <v>326</v>
      </c>
      <c r="CJ10" s="8" t="s">
        <v>327</v>
      </c>
      <c r="CK10" s="8" t="s">
        <v>328</v>
      </c>
      <c r="CL10" s="8" t="s">
        <v>329</v>
      </c>
      <c r="CM10" s="8" t="s">
        <v>330</v>
      </c>
      <c r="CN10" s="8" t="s">
        <v>331</v>
      </c>
      <c r="CO10" s="8" t="s">
        <v>332</v>
      </c>
      <c r="CP10" s="8" t="s">
        <v>333</v>
      </c>
      <c r="CQ10" s="8" t="s">
        <v>334</v>
      </c>
      <c r="CR10" s="8" t="s">
        <v>335</v>
      </c>
      <c r="CS10" s="8" t="s">
        <v>336</v>
      </c>
      <c r="CT10" s="8" t="s">
        <v>337</v>
      </c>
      <c r="CU10" s="8" t="s">
        <v>338</v>
      </c>
      <c r="CV10" s="8" t="s">
        <v>339</v>
      </c>
      <c r="CW10" s="8" t="s">
        <v>340</v>
      </c>
      <c r="CX10" s="8" t="s">
        <v>341</v>
      </c>
      <c r="CY10" s="8" t="s">
        <v>342</v>
      </c>
      <c r="CZ10" s="8" t="s">
        <v>343</v>
      </c>
      <c r="DA10" s="8" t="s">
        <v>344</v>
      </c>
      <c r="DB10" s="8" t="s">
        <v>345</v>
      </c>
      <c r="DC10" s="8" t="s">
        <v>346</v>
      </c>
      <c r="DD10" s="8" t="s">
        <v>347</v>
      </c>
      <c r="DE10" s="8" t="s">
        <v>348</v>
      </c>
      <c r="DF10" s="8" t="s">
        <v>349</v>
      </c>
      <c r="DG10" s="8" t="s">
        <v>350</v>
      </c>
      <c r="DH10" s="8" t="s">
        <v>351</v>
      </c>
      <c r="DI10" s="8" t="s">
        <v>352</v>
      </c>
      <c r="DJ10" s="8" t="s">
        <v>353</v>
      </c>
      <c r="DK10" s="8" t="s">
        <v>354</v>
      </c>
      <c r="DL10" s="8" t="s">
        <v>355</v>
      </c>
      <c r="DM10" s="8" t="s">
        <v>356</v>
      </c>
      <c r="DN10" s="8" t="s">
        <v>357</v>
      </c>
      <c r="DO10" s="8" t="s">
        <v>358</v>
      </c>
      <c r="DP10" s="8" t="s">
        <v>359</v>
      </c>
      <c r="DQ10" s="8" t="s">
        <v>360</v>
      </c>
      <c r="DR10" s="8" t="s">
        <v>361</v>
      </c>
      <c r="DS10" s="8" t="s">
        <v>362</v>
      </c>
      <c r="DT10" s="8" t="s">
        <v>363</v>
      </c>
      <c r="DU10" s="8" t="s">
        <v>364</v>
      </c>
      <c r="DV10" s="8" t="s">
        <v>365</v>
      </c>
      <c r="DW10" s="8" t="s">
        <v>366</v>
      </c>
      <c r="DX10" s="8" t="s">
        <v>367</v>
      </c>
      <c r="DY10" s="8" t="s">
        <v>368</v>
      </c>
      <c r="DZ10" s="8" t="s">
        <v>369</v>
      </c>
      <c r="EA10" s="8" t="s">
        <v>370</v>
      </c>
      <c r="EB10" s="8" t="s">
        <v>371</v>
      </c>
      <c r="EC10" s="8" t="s">
        <v>372</v>
      </c>
      <c r="ED10" s="8" t="s">
        <v>373</v>
      </c>
      <c r="EE10" s="8" t="s">
        <v>374</v>
      </c>
      <c r="EF10" s="8" t="s">
        <v>375</v>
      </c>
      <c r="EG10" s="8" t="s">
        <v>376</v>
      </c>
      <c r="EH10" s="8" t="s">
        <v>377</v>
      </c>
      <c r="EI10" s="8" t="s">
        <v>378</v>
      </c>
      <c r="EJ10" s="8" t="s">
        <v>379</v>
      </c>
      <c r="EK10" s="8" t="s">
        <v>380</v>
      </c>
      <c r="EL10" s="8" t="s">
        <v>381</v>
      </c>
      <c r="EM10" s="8" t="s">
        <v>382</v>
      </c>
      <c r="EN10" s="8" t="s">
        <v>383</v>
      </c>
      <c r="EO10" s="8" t="s">
        <v>384</v>
      </c>
      <c r="EP10" s="8" t="s">
        <v>385</v>
      </c>
      <c r="EQ10" s="8" t="s">
        <v>386</v>
      </c>
      <c r="ER10" s="8" t="s">
        <v>387</v>
      </c>
      <c r="ES10" s="8" t="s">
        <v>388</v>
      </c>
      <c r="ET10" s="8" t="s">
        <v>389</v>
      </c>
      <c r="EU10" s="8" t="s">
        <v>390</v>
      </c>
      <c r="EV10" s="8" t="s">
        <v>391</v>
      </c>
      <c r="EW10" s="8" t="s">
        <v>392</v>
      </c>
      <c r="EX10" s="8" t="s">
        <v>393</v>
      </c>
      <c r="EY10" s="8" t="s">
        <v>394</v>
      </c>
      <c r="EZ10" s="8" t="s">
        <v>395</v>
      </c>
      <c r="FA10" s="8" t="s">
        <v>396</v>
      </c>
      <c r="FB10" s="8" t="s">
        <v>397</v>
      </c>
      <c r="FC10" s="8" t="s">
        <v>398</v>
      </c>
      <c r="FD10" s="8" t="s">
        <v>399</v>
      </c>
      <c r="FE10" s="8" t="s">
        <v>400</v>
      </c>
      <c r="FF10" s="8" t="s">
        <v>401</v>
      </c>
      <c r="FG10" s="8" t="s">
        <v>402</v>
      </c>
      <c r="FH10" s="8" t="s">
        <v>403</v>
      </c>
      <c r="FI10" s="8" t="s">
        <v>404</v>
      </c>
      <c r="FJ10" s="8" t="s">
        <v>405</v>
      </c>
      <c r="FK10" s="8" t="s">
        <v>406</v>
      </c>
      <c r="FL10" s="8" t="s">
        <v>407</v>
      </c>
      <c r="FM10" s="8" t="s">
        <v>408</v>
      </c>
      <c r="FN10" s="8" t="s">
        <v>409</v>
      </c>
      <c r="FO10" s="8" t="s">
        <v>410</v>
      </c>
      <c r="FP10" s="8" t="s">
        <v>411</v>
      </c>
      <c r="FQ10" s="8" t="s">
        <v>412</v>
      </c>
      <c r="FR10" s="8" t="s">
        <v>413</v>
      </c>
      <c r="FS10" s="8" t="s">
        <v>414</v>
      </c>
      <c r="FT10" s="8" t="s">
        <v>415</v>
      </c>
      <c r="FU10" s="8" t="s">
        <v>416</v>
      </c>
      <c r="FV10" s="8" t="s">
        <v>417</v>
      </c>
      <c r="FW10" s="8" t="s">
        <v>418</v>
      </c>
      <c r="FX10" s="8" t="s">
        <v>419</v>
      </c>
      <c r="FY10" s="8" t="s">
        <v>420</v>
      </c>
      <c r="FZ10" s="8" t="s">
        <v>421</v>
      </c>
      <c r="GA10" s="8" t="s">
        <v>422</v>
      </c>
      <c r="GB10" s="8" t="s">
        <v>423</v>
      </c>
      <c r="GC10" s="8" t="s">
        <v>424</v>
      </c>
      <c r="GD10" s="8" t="s">
        <v>425</v>
      </c>
      <c r="GE10" s="8" t="s">
        <v>426</v>
      </c>
      <c r="GF10" s="8" t="s">
        <v>427</v>
      </c>
      <c r="GG10" s="8" t="s">
        <v>428</v>
      </c>
      <c r="GH10" s="8" t="s">
        <v>429</v>
      </c>
      <c r="GI10" s="8" t="s">
        <v>430</v>
      </c>
      <c r="GJ10" s="8" t="s">
        <v>431</v>
      </c>
      <c r="GK10" s="8" t="s">
        <v>432</v>
      </c>
      <c r="GL10" s="8" t="s">
        <v>433</v>
      </c>
      <c r="GM10" s="8" t="s">
        <v>434</v>
      </c>
      <c r="GN10" s="8" t="s">
        <v>435</v>
      </c>
      <c r="GO10" s="8" t="s">
        <v>436</v>
      </c>
      <c r="GP10" s="8" t="s">
        <v>437</v>
      </c>
      <c r="GQ10" s="8" t="s">
        <v>438</v>
      </c>
      <c r="GR10" s="8" t="s">
        <v>439</v>
      </c>
      <c r="GS10" s="8" t="s">
        <v>440</v>
      </c>
      <c r="GT10" s="8" t="s">
        <v>441</v>
      </c>
      <c r="GU10" s="8" t="s">
        <v>442</v>
      </c>
      <c r="GV10" s="8" t="s">
        <v>443</v>
      </c>
      <c r="GW10" s="8" t="s">
        <v>444</v>
      </c>
      <c r="GX10" s="8" t="s">
        <v>445</v>
      </c>
      <c r="GY10" s="8" t="s">
        <v>446</v>
      </c>
      <c r="GZ10" s="8" t="s">
        <v>447</v>
      </c>
      <c r="HA10" s="8" t="s">
        <v>448</v>
      </c>
      <c r="HB10" s="8" t="s">
        <v>449</v>
      </c>
      <c r="HC10" s="8" t="s">
        <v>450</v>
      </c>
      <c r="HD10" s="8" t="s">
        <v>451</v>
      </c>
      <c r="HE10" s="8" t="s">
        <v>452</v>
      </c>
      <c r="HF10" s="8" t="s">
        <v>453</v>
      </c>
      <c r="HG10" s="8" t="s">
        <v>454</v>
      </c>
      <c r="HH10" s="8" t="s">
        <v>455</v>
      </c>
      <c r="HI10" s="8" t="s">
        <v>456</v>
      </c>
      <c r="HJ10" s="8" t="s">
        <v>457</v>
      </c>
      <c r="HK10" s="8" t="s">
        <v>458</v>
      </c>
      <c r="HL10" s="8" t="s">
        <v>459</v>
      </c>
      <c r="HM10" s="8" t="s">
        <v>460</v>
      </c>
      <c r="HN10" s="8" t="s">
        <v>461</v>
      </c>
      <c r="HO10" s="8" t="s">
        <v>462</v>
      </c>
      <c r="HP10" s="8" t="s">
        <v>463</v>
      </c>
      <c r="HQ10" s="8" t="s">
        <v>464</v>
      </c>
      <c r="HR10" s="8" t="s">
        <v>465</v>
      </c>
      <c r="HS10" s="8" t="s">
        <v>466</v>
      </c>
      <c r="HT10" s="8" t="s">
        <v>467</v>
      </c>
      <c r="HU10" s="8" t="s">
        <v>468</v>
      </c>
      <c r="HV10" s="8" t="s">
        <v>469</v>
      </c>
      <c r="HW10" s="8" t="s">
        <v>470</v>
      </c>
      <c r="HX10" s="8" t="s">
        <v>471</v>
      </c>
      <c r="HY10" s="8" t="s">
        <v>472</v>
      </c>
      <c r="HZ10" s="8" t="s">
        <v>473</v>
      </c>
      <c r="IA10" s="8" t="s">
        <v>474</v>
      </c>
      <c r="IB10" s="8" t="s">
        <v>475</v>
      </c>
      <c r="IC10" s="8" t="s">
        <v>476</v>
      </c>
      <c r="ID10" s="8" t="s">
        <v>477</v>
      </c>
      <c r="IE10" s="8" t="s">
        <v>478</v>
      </c>
      <c r="IF10" s="8" t="s">
        <v>479</v>
      </c>
      <c r="IG10" s="8" t="s">
        <v>480</v>
      </c>
      <c r="IH10" s="8" t="s">
        <v>481</v>
      </c>
      <c r="II10" s="8" t="s">
        <v>482</v>
      </c>
      <c r="IJ10" s="8" t="s">
        <v>483</v>
      </c>
      <c r="IK10" s="8" t="s">
        <v>484</v>
      </c>
      <c r="IL10" s="8" t="s">
        <v>485</v>
      </c>
      <c r="IM10" s="8" t="s">
        <v>486</v>
      </c>
      <c r="IN10" s="8" t="s">
        <v>487</v>
      </c>
      <c r="IO10" s="8" t="s">
        <v>488</v>
      </c>
      <c r="IP10" s="8" t="s">
        <v>489</v>
      </c>
      <c r="IQ10" s="8" t="s">
        <v>490</v>
      </c>
    </row>
    <row r="11" spans="1:251">
      <c r="A11" s="10">
        <v>42036</v>
      </c>
      <c r="B11" s="9">
        <v>11661.694</v>
      </c>
      <c r="C11" s="9">
        <v>6292.223</v>
      </c>
      <c r="D11" s="9">
        <v>5369.4709999999995</v>
      </c>
      <c r="E11" s="9">
        <v>2147.44</v>
      </c>
      <c r="F11" s="9">
        <v>1140.307</v>
      </c>
      <c r="G11" s="9">
        <v>1007.133</v>
      </c>
      <c r="H11" s="9">
        <v>925.375</v>
      </c>
      <c r="I11" s="9">
        <v>528.86</v>
      </c>
      <c r="J11" s="9">
        <v>396.51499999999999</v>
      </c>
      <c r="K11" s="9">
        <v>401.25200000000001</v>
      </c>
      <c r="L11" s="9">
        <v>246.40299999999999</v>
      </c>
      <c r="M11" s="9">
        <v>154.84899999999999</v>
      </c>
      <c r="N11" s="9">
        <v>523.59400000000005</v>
      </c>
      <c r="O11" s="9">
        <v>281.928</v>
      </c>
      <c r="P11" s="9">
        <v>241.666</v>
      </c>
      <c r="Q11" s="9">
        <v>495.95400000000001</v>
      </c>
      <c r="R11" s="9">
        <v>300.53300000000002</v>
      </c>
      <c r="S11" s="9">
        <v>195.42099999999999</v>
      </c>
      <c r="T11" s="9">
        <v>429.42</v>
      </c>
      <c r="U11" s="9">
        <v>228.327</v>
      </c>
      <c r="V11" s="9">
        <v>201.09399999999999</v>
      </c>
      <c r="W11" s="9">
        <v>252.547</v>
      </c>
      <c r="X11" s="9">
        <v>162.67599999999999</v>
      </c>
      <c r="Y11" s="9">
        <v>89.870999999999995</v>
      </c>
      <c r="Z11" s="9">
        <v>348.15699999999998</v>
      </c>
      <c r="AA11" s="9">
        <v>185.52699999999999</v>
      </c>
      <c r="AB11" s="9">
        <v>162.631</v>
      </c>
      <c r="AC11" s="9">
        <v>139.35900000000001</v>
      </c>
      <c r="AD11" s="9">
        <v>99.475999999999999</v>
      </c>
      <c r="AE11" s="9">
        <v>39.883000000000003</v>
      </c>
      <c r="AF11" s="9">
        <v>133.94200000000001</v>
      </c>
      <c r="AG11" s="9">
        <v>61.11</v>
      </c>
      <c r="AH11" s="9">
        <v>72.831999999999994</v>
      </c>
      <c r="AI11" s="9">
        <v>74.855999999999995</v>
      </c>
      <c r="AJ11" s="9">
        <v>24.940999999999999</v>
      </c>
      <c r="AK11" s="9">
        <v>49.915999999999997</v>
      </c>
      <c r="AL11" s="9">
        <v>324.67</v>
      </c>
      <c r="AM11" s="9">
        <v>180.65600000000001</v>
      </c>
      <c r="AN11" s="9">
        <v>144.01400000000001</v>
      </c>
      <c r="AO11" s="9">
        <v>164.005</v>
      </c>
      <c r="AP11" s="9">
        <v>123.87</v>
      </c>
      <c r="AQ11" s="9">
        <v>40.134999999999998</v>
      </c>
      <c r="AR11" s="9">
        <v>96.16</v>
      </c>
      <c r="AS11" s="9">
        <v>42.634999999999998</v>
      </c>
      <c r="AT11" s="9">
        <v>53.524999999999999</v>
      </c>
      <c r="AU11" s="9">
        <v>64.504999999999995</v>
      </c>
      <c r="AV11" s="9">
        <v>14.151</v>
      </c>
      <c r="AW11" s="9">
        <v>50.353999999999999</v>
      </c>
      <c r="AX11" s="9">
        <v>594.00199999999995</v>
      </c>
      <c r="AY11" s="9">
        <v>340.447</v>
      </c>
      <c r="AZ11" s="9">
        <v>253.55600000000001</v>
      </c>
      <c r="BA11" s="9">
        <v>331.37200000000001</v>
      </c>
      <c r="BB11" s="9">
        <v>188.41300000000001</v>
      </c>
      <c r="BC11" s="9">
        <v>142.959</v>
      </c>
      <c r="BD11" s="9">
        <v>1222.066</v>
      </c>
      <c r="BE11" s="9">
        <v>611.447</v>
      </c>
      <c r="BF11" s="9">
        <v>610.61800000000005</v>
      </c>
      <c r="BG11" s="9">
        <v>9514.2540000000008</v>
      </c>
      <c r="BH11" s="9">
        <v>5151.9160000000002</v>
      </c>
      <c r="BI11" s="9">
        <v>4362.3370000000004</v>
      </c>
      <c r="BJ11" s="9">
        <v>7685.7889999999998</v>
      </c>
      <c r="BK11" s="9">
        <v>3959.54</v>
      </c>
      <c r="BL11" s="9">
        <v>3726.2489999999998</v>
      </c>
      <c r="BM11" s="9">
        <v>7296.6629999999996</v>
      </c>
      <c r="BN11" s="9">
        <v>3776.9810000000002</v>
      </c>
      <c r="BO11" s="9">
        <v>3519.681</v>
      </c>
      <c r="BP11" s="9">
        <v>188.33099999999999</v>
      </c>
      <c r="BQ11" s="9">
        <v>84.552000000000007</v>
      </c>
      <c r="BR11" s="9">
        <v>103.77800000000001</v>
      </c>
      <c r="BS11" s="9">
        <v>200.56700000000001</v>
      </c>
      <c r="BT11" s="9">
        <v>98.006</v>
      </c>
      <c r="BU11" s="9">
        <v>102.562</v>
      </c>
      <c r="BV11" s="9">
        <v>5915.9219999999996</v>
      </c>
      <c r="BW11" s="9">
        <v>3152.27</v>
      </c>
      <c r="BX11" s="9">
        <v>2763.652</v>
      </c>
      <c r="BY11" s="9">
        <v>441.12900000000002</v>
      </c>
      <c r="BZ11" s="9">
        <v>165.39400000000001</v>
      </c>
      <c r="CA11" s="9">
        <v>275.73399999999998</v>
      </c>
      <c r="CB11" s="9">
        <v>141.12200000000001</v>
      </c>
      <c r="CC11" s="9">
        <v>88.221999999999994</v>
      </c>
      <c r="CD11" s="9">
        <v>52.899000000000001</v>
      </c>
      <c r="CE11" s="9">
        <v>138.50700000000001</v>
      </c>
      <c r="CF11" s="9">
        <v>49.625999999999998</v>
      </c>
      <c r="CG11" s="9">
        <v>88.881</v>
      </c>
      <c r="CH11" s="9">
        <v>161.5</v>
      </c>
      <c r="CI11" s="9">
        <v>27.545999999999999</v>
      </c>
      <c r="CJ11" s="9">
        <v>133.95400000000001</v>
      </c>
      <c r="CK11" s="9">
        <v>401.267</v>
      </c>
      <c r="CL11" s="9">
        <v>147.88</v>
      </c>
      <c r="CM11" s="9">
        <v>253.387</v>
      </c>
      <c r="CN11" s="9">
        <v>128.53399999999999</v>
      </c>
      <c r="CO11" s="9">
        <v>85.456000000000003</v>
      </c>
      <c r="CP11" s="9">
        <v>43.079000000000001</v>
      </c>
      <c r="CQ11" s="9">
        <v>126.604</v>
      </c>
      <c r="CR11" s="9">
        <v>37.076000000000001</v>
      </c>
      <c r="CS11" s="9">
        <v>89.528000000000006</v>
      </c>
      <c r="CT11" s="9">
        <v>146.12799999999999</v>
      </c>
      <c r="CU11" s="9">
        <v>25.347999999999999</v>
      </c>
      <c r="CV11" s="9">
        <v>120.78</v>
      </c>
      <c r="CW11" s="9">
        <v>927.471</v>
      </c>
      <c r="CX11" s="9">
        <v>493.995</v>
      </c>
      <c r="CY11" s="9">
        <v>433.476</v>
      </c>
      <c r="CZ11" s="9">
        <v>821.04399999999998</v>
      </c>
      <c r="DA11" s="9">
        <v>422.50900000000001</v>
      </c>
      <c r="DB11" s="9">
        <v>398.53500000000003</v>
      </c>
      <c r="DC11" s="9">
        <v>6864.7449999999999</v>
      </c>
      <c r="DD11" s="9">
        <v>3537.0309999999999</v>
      </c>
      <c r="DE11" s="9">
        <v>3327.7139999999999</v>
      </c>
      <c r="DF11" s="9">
        <v>810.81399999999996</v>
      </c>
      <c r="DG11" s="9">
        <v>380.53800000000001</v>
      </c>
      <c r="DH11" s="9">
        <v>430.27600000000001</v>
      </c>
      <c r="DI11" s="9">
        <v>6874.9750000000004</v>
      </c>
      <c r="DJ11" s="9">
        <v>3579.0010000000002</v>
      </c>
      <c r="DK11" s="9">
        <v>3295.9740000000002</v>
      </c>
      <c r="DL11" s="9">
        <v>1237.9110000000001</v>
      </c>
      <c r="DM11" s="9">
        <v>607.33500000000004</v>
      </c>
      <c r="DN11" s="9">
        <v>630.57600000000002</v>
      </c>
      <c r="DO11" s="9">
        <v>393.947</v>
      </c>
      <c r="DP11" s="9">
        <v>195.71199999999999</v>
      </c>
      <c r="DQ11" s="9">
        <v>198.23500000000001</v>
      </c>
      <c r="DR11" s="9">
        <v>427.09699999999998</v>
      </c>
      <c r="DS11" s="9">
        <v>226.797</v>
      </c>
      <c r="DT11" s="9">
        <v>200.3</v>
      </c>
      <c r="DU11" s="9">
        <v>416.86700000000002</v>
      </c>
      <c r="DV11" s="9">
        <v>184.82599999999999</v>
      </c>
      <c r="DW11" s="9">
        <v>232.041</v>
      </c>
      <c r="DX11" s="9">
        <v>6447.8779999999997</v>
      </c>
      <c r="DY11" s="9">
        <v>3352.2049999999999</v>
      </c>
      <c r="DZ11" s="9">
        <v>3095.6729999999998</v>
      </c>
      <c r="EA11" s="9">
        <v>1828.4649999999999</v>
      </c>
      <c r="EB11" s="9">
        <v>1192.377</v>
      </c>
      <c r="EC11" s="9">
        <v>636.08799999999997</v>
      </c>
      <c r="ED11" s="9">
        <v>1198.902</v>
      </c>
      <c r="EE11" s="9">
        <v>790.23</v>
      </c>
      <c r="EF11" s="9">
        <v>408.67200000000003</v>
      </c>
      <c r="EG11" s="9">
        <v>65.042000000000002</v>
      </c>
      <c r="EH11" s="9">
        <v>35.276000000000003</v>
      </c>
      <c r="EI11" s="9">
        <v>29.765999999999998</v>
      </c>
      <c r="EJ11" s="9">
        <v>25.783999999999999</v>
      </c>
      <c r="EK11" s="9">
        <v>20.710999999999999</v>
      </c>
      <c r="EL11" s="9">
        <v>5.0730000000000004</v>
      </c>
      <c r="EM11" s="9">
        <v>21.579000000000001</v>
      </c>
      <c r="EN11" s="9">
        <v>11.151</v>
      </c>
      <c r="EO11" s="9">
        <v>10.429</v>
      </c>
      <c r="EP11" s="9">
        <v>17.678999999999998</v>
      </c>
      <c r="EQ11" s="9">
        <v>3.4140000000000001</v>
      </c>
      <c r="ER11" s="9">
        <v>14.263999999999999</v>
      </c>
      <c r="ES11" s="9">
        <v>88.736000000000004</v>
      </c>
      <c r="ET11" s="9">
        <v>47.451999999999998</v>
      </c>
      <c r="EU11" s="9">
        <v>41.283000000000001</v>
      </c>
      <c r="EV11" s="9">
        <v>33.540999999999997</v>
      </c>
      <c r="EW11" s="9">
        <v>18.779</v>
      </c>
      <c r="EX11" s="9">
        <v>14.762</v>
      </c>
      <c r="EY11" s="9">
        <v>26.007999999999999</v>
      </c>
      <c r="EZ11" s="9">
        <v>16.068999999999999</v>
      </c>
      <c r="FA11" s="9">
        <v>9.9380000000000006</v>
      </c>
      <c r="FB11" s="9">
        <v>29.187000000000001</v>
      </c>
      <c r="FC11" s="9">
        <v>12.603999999999999</v>
      </c>
      <c r="FD11" s="9">
        <v>16.582999999999998</v>
      </c>
      <c r="FE11" s="9">
        <v>475.78500000000003</v>
      </c>
      <c r="FF11" s="9">
        <v>319.41800000000001</v>
      </c>
      <c r="FG11" s="9">
        <v>156.36699999999999</v>
      </c>
      <c r="FH11" s="9">
        <v>11240.790999999999</v>
      </c>
      <c r="FI11" s="9">
        <v>6024.3270000000002</v>
      </c>
      <c r="FJ11" s="9">
        <v>5216.4639999999999</v>
      </c>
      <c r="FK11" s="9">
        <v>2124.9499999999998</v>
      </c>
      <c r="FL11" s="9">
        <v>1126.8009999999999</v>
      </c>
      <c r="FM11" s="9">
        <v>998.14800000000002</v>
      </c>
      <c r="FN11" s="9">
        <v>918.35799999999995</v>
      </c>
      <c r="FO11" s="9">
        <v>526.322</v>
      </c>
      <c r="FP11" s="9">
        <v>392.036</v>
      </c>
      <c r="FQ11" s="9">
        <v>397.67</v>
      </c>
      <c r="FR11" s="9">
        <v>245.08699999999999</v>
      </c>
      <c r="FS11" s="9">
        <v>152.583</v>
      </c>
      <c r="FT11" s="9">
        <v>520.16</v>
      </c>
      <c r="FU11" s="9">
        <v>280.70699999999999</v>
      </c>
      <c r="FV11" s="9">
        <v>239.453</v>
      </c>
      <c r="FW11" s="9">
        <v>492.87299999999999</v>
      </c>
      <c r="FX11" s="9">
        <v>299.14699999999999</v>
      </c>
      <c r="FY11" s="9">
        <v>193.726</v>
      </c>
      <c r="FZ11" s="9">
        <v>425.48500000000001</v>
      </c>
      <c r="GA11" s="9">
        <v>227.17400000000001</v>
      </c>
      <c r="GB11" s="9">
        <v>198.31100000000001</v>
      </c>
      <c r="GC11" s="9">
        <v>252.05699999999999</v>
      </c>
      <c r="GD11" s="9">
        <v>162.18600000000001</v>
      </c>
      <c r="GE11" s="9">
        <v>89.870999999999995</v>
      </c>
      <c r="GF11" s="9">
        <v>346.13799999999998</v>
      </c>
      <c r="GG11" s="9">
        <v>184.547</v>
      </c>
      <c r="GH11" s="9">
        <v>161.59100000000001</v>
      </c>
      <c r="GI11" s="9">
        <v>138.815</v>
      </c>
      <c r="GJ11" s="9">
        <v>98.932000000000002</v>
      </c>
      <c r="GK11" s="9">
        <v>39.883000000000003</v>
      </c>
      <c r="GL11" s="9">
        <v>133.94200000000001</v>
      </c>
      <c r="GM11" s="9">
        <v>61.11</v>
      </c>
      <c r="GN11" s="9">
        <v>72.831999999999994</v>
      </c>
      <c r="GO11" s="9">
        <v>73.381</v>
      </c>
      <c r="GP11" s="9">
        <v>24.504999999999999</v>
      </c>
      <c r="GQ11" s="9">
        <v>48.875999999999998</v>
      </c>
      <c r="GR11" s="9">
        <v>320.16300000000001</v>
      </c>
      <c r="GS11" s="9">
        <v>179.589</v>
      </c>
      <c r="GT11" s="9">
        <v>140.57400000000001</v>
      </c>
      <c r="GU11" s="9">
        <v>163.58500000000001</v>
      </c>
      <c r="GV11" s="9">
        <v>123.449</v>
      </c>
      <c r="GW11" s="9">
        <v>40.134999999999998</v>
      </c>
      <c r="GX11" s="9">
        <v>93.069000000000003</v>
      </c>
      <c r="GY11" s="9">
        <v>41.988999999999997</v>
      </c>
      <c r="GZ11" s="9">
        <v>51.081000000000003</v>
      </c>
      <c r="HA11" s="9">
        <v>63.51</v>
      </c>
      <c r="HB11" s="9">
        <v>14.151</v>
      </c>
      <c r="HC11" s="9">
        <v>49.359000000000002</v>
      </c>
      <c r="HD11" s="9">
        <v>589.50599999999997</v>
      </c>
      <c r="HE11" s="9">
        <v>338.55500000000001</v>
      </c>
      <c r="HF11" s="9">
        <v>250.95099999999999</v>
      </c>
      <c r="HG11" s="9">
        <v>328.85199999999998</v>
      </c>
      <c r="HH11" s="9">
        <v>187.76599999999999</v>
      </c>
      <c r="HI11" s="9">
        <v>141.08500000000001</v>
      </c>
      <c r="HJ11" s="9">
        <v>1206.5920000000001</v>
      </c>
      <c r="HK11" s="9">
        <v>600.48</v>
      </c>
      <c r="HL11" s="9">
        <v>606.11199999999997</v>
      </c>
      <c r="HM11" s="9">
        <v>9115.8410000000003</v>
      </c>
      <c r="HN11" s="9">
        <v>4897.5259999999998</v>
      </c>
      <c r="HO11" s="9">
        <v>4218.3149999999996</v>
      </c>
      <c r="HP11" s="9">
        <v>7488.0110000000004</v>
      </c>
      <c r="HQ11" s="9">
        <v>3849.0210000000002</v>
      </c>
      <c r="HR11" s="9">
        <v>3638.99</v>
      </c>
      <c r="HS11" s="9">
        <v>7101.4840000000004</v>
      </c>
      <c r="HT11" s="9">
        <v>3668.6619999999998</v>
      </c>
      <c r="HU11" s="9">
        <v>3432.8220000000001</v>
      </c>
      <c r="HV11" s="9">
        <v>186.86500000000001</v>
      </c>
      <c r="HW11" s="9">
        <v>83.195999999999998</v>
      </c>
      <c r="HX11" s="9">
        <v>103.669</v>
      </c>
      <c r="HY11" s="9">
        <v>199.43299999999999</v>
      </c>
      <c r="HZ11" s="9">
        <v>97.162999999999997</v>
      </c>
      <c r="IA11" s="9">
        <v>102.271</v>
      </c>
      <c r="IB11" s="9">
        <v>5769.0969999999998</v>
      </c>
      <c r="IC11" s="9">
        <v>3068.2429999999999</v>
      </c>
      <c r="ID11" s="9">
        <v>2700.8539999999998</v>
      </c>
      <c r="IE11" s="9">
        <v>437.488</v>
      </c>
      <c r="IF11" s="9">
        <v>163.89099999999999</v>
      </c>
      <c r="IG11" s="9">
        <v>273.59699999999998</v>
      </c>
      <c r="IH11" s="9">
        <v>140.02000000000001</v>
      </c>
      <c r="II11" s="9">
        <v>87.629000000000005</v>
      </c>
      <c r="IJ11" s="9">
        <v>52.39</v>
      </c>
      <c r="IK11" s="9">
        <v>138.35</v>
      </c>
      <c r="IL11" s="9">
        <v>49.469000000000001</v>
      </c>
      <c r="IM11" s="9">
        <v>88.881</v>
      </c>
      <c r="IN11" s="9">
        <v>159.11699999999999</v>
      </c>
      <c r="IO11" s="9">
        <v>26.792000000000002</v>
      </c>
      <c r="IP11" s="9">
        <v>132.32499999999999</v>
      </c>
      <c r="IQ11" s="9">
        <v>380.6</v>
      </c>
    </row>
    <row r="12" spans="1:251">
      <c r="A12" s="10">
        <v>42401</v>
      </c>
      <c r="B12" s="9">
        <v>11909.587</v>
      </c>
      <c r="C12" s="9">
        <v>6373.7330000000002</v>
      </c>
      <c r="D12" s="9">
        <v>5535.8530000000001</v>
      </c>
      <c r="E12" s="9">
        <v>2183.2600000000002</v>
      </c>
      <c r="F12" s="9">
        <v>1163.7850000000001</v>
      </c>
      <c r="G12" s="9">
        <v>1019.475</v>
      </c>
      <c r="H12" s="9">
        <v>951.20699999999999</v>
      </c>
      <c r="I12" s="9">
        <v>529.96500000000003</v>
      </c>
      <c r="J12" s="9">
        <v>421.24200000000002</v>
      </c>
      <c r="K12" s="9">
        <v>437.495</v>
      </c>
      <c r="L12" s="9">
        <v>253.67500000000001</v>
      </c>
      <c r="M12" s="9">
        <v>183.82</v>
      </c>
      <c r="N12" s="9">
        <v>513.05600000000004</v>
      </c>
      <c r="O12" s="9">
        <v>275.798</v>
      </c>
      <c r="P12" s="9">
        <v>237.25800000000001</v>
      </c>
      <c r="Q12" s="9">
        <v>537.96500000000003</v>
      </c>
      <c r="R12" s="9">
        <v>299.06700000000001</v>
      </c>
      <c r="S12" s="9">
        <v>238.899</v>
      </c>
      <c r="T12" s="9">
        <v>411.7</v>
      </c>
      <c r="U12" s="9">
        <v>229.52099999999999</v>
      </c>
      <c r="V12" s="9">
        <v>182.179</v>
      </c>
      <c r="W12" s="9">
        <v>273.363</v>
      </c>
      <c r="X12" s="9">
        <v>173.35400000000001</v>
      </c>
      <c r="Y12" s="9">
        <v>100.009</v>
      </c>
      <c r="Z12" s="9">
        <v>328.91199999999998</v>
      </c>
      <c r="AA12" s="9">
        <v>167.02</v>
      </c>
      <c r="AB12" s="9">
        <v>161.892</v>
      </c>
      <c r="AC12" s="9">
        <v>123.04300000000001</v>
      </c>
      <c r="AD12" s="9">
        <v>83.384</v>
      </c>
      <c r="AE12" s="9">
        <v>39.658999999999999</v>
      </c>
      <c r="AF12" s="9">
        <v>121.65900000000001</v>
      </c>
      <c r="AG12" s="9">
        <v>60.813000000000002</v>
      </c>
      <c r="AH12" s="9">
        <v>60.847000000000001</v>
      </c>
      <c r="AI12" s="9">
        <v>84.209000000000003</v>
      </c>
      <c r="AJ12" s="9">
        <v>22.823</v>
      </c>
      <c r="AK12" s="9">
        <v>61.386000000000003</v>
      </c>
      <c r="AL12" s="9">
        <v>348.93099999999998</v>
      </c>
      <c r="AM12" s="9">
        <v>189.59100000000001</v>
      </c>
      <c r="AN12" s="9">
        <v>159.34100000000001</v>
      </c>
      <c r="AO12" s="9">
        <v>187.45099999999999</v>
      </c>
      <c r="AP12" s="9">
        <v>131.31399999999999</v>
      </c>
      <c r="AQ12" s="9">
        <v>56.137999999999998</v>
      </c>
      <c r="AR12" s="9">
        <v>88.197999999999993</v>
      </c>
      <c r="AS12" s="9">
        <v>37.643999999999998</v>
      </c>
      <c r="AT12" s="9">
        <v>50.555</v>
      </c>
      <c r="AU12" s="9">
        <v>73.281999999999996</v>
      </c>
      <c r="AV12" s="9">
        <v>20.634</v>
      </c>
      <c r="AW12" s="9">
        <v>52.649000000000001</v>
      </c>
      <c r="AX12" s="9">
        <v>612.70299999999997</v>
      </c>
      <c r="AY12" s="9">
        <v>347.59699999999998</v>
      </c>
      <c r="AZ12" s="9">
        <v>265.10599999999999</v>
      </c>
      <c r="BA12" s="9">
        <v>338.50400000000002</v>
      </c>
      <c r="BB12" s="9">
        <v>182.369</v>
      </c>
      <c r="BC12" s="9">
        <v>156.136</v>
      </c>
      <c r="BD12" s="9">
        <v>1232.0530000000001</v>
      </c>
      <c r="BE12" s="9">
        <v>633.82000000000005</v>
      </c>
      <c r="BF12" s="9">
        <v>598.23299999999995</v>
      </c>
      <c r="BG12" s="9">
        <v>9726.3259999999991</v>
      </c>
      <c r="BH12" s="9">
        <v>5209.9480000000003</v>
      </c>
      <c r="BI12" s="9">
        <v>4516.3789999999999</v>
      </c>
      <c r="BJ12" s="9">
        <v>7833.2079999999996</v>
      </c>
      <c r="BK12" s="9">
        <v>3960.634</v>
      </c>
      <c r="BL12" s="9">
        <v>3872.5740000000001</v>
      </c>
      <c r="BM12" s="9">
        <v>7446.8339999999998</v>
      </c>
      <c r="BN12" s="9">
        <v>3779.877</v>
      </c>
      <c r="BO12" s="9">
        <v>3666.9569999999999</v>
      </c>
      <c r="BP12" s="9">
        <v>200.173</v>
      </c>
      <c r="BQ12" s="9">
        <v>89.53</v>
      </c>
      <c r="BR12" s="9">
        <v>110.643</v>
      </c>
      <c r="BS12" s="9">
        <v>184.096</v>
      </c>
      <c r="BT12" s="9">
        <v>90.289000000000001</v>
      </c>
      <c r="BU12" s="9">
        <v>93.807000000000002</v>
      </c>
      <c r="BV12" s="9">
        <v>6048.9859999999999</v>
      </c>
      <c r="BW12" s="9">
        <v>3158.4389999999999</v>
      </c>
      <c r="BX12" s="9">
        <v>2890.547</v>
      </c>
      <c r="BY12" s="9">
        <v>442.69900000000001</v>
      </c>
      <c r="BZ12" s="9">
        <v>168.23400000000001</v>
      </c>
      <c r="CA12" s="9">
        <v>274.46499999999997</v>
      </c>
      <c r="CB12" s="9">
        <v>142.31399999999999</v>
      </c>
      <c r="CC12" s="9">
        <v>96.915999999999997</v>
      </c>
      <c r="CD12" s="9">
        <v>45.398000000000003</v>
      </c>
      <c r="CE12" s="9">
        <v>134.14099999999999</v>
      </c>
      <c r="CF12" s="9">
        <v>37.795000000000002</v>
      </c>
      <c r="CG12" s="9">
        <v>96.346000000000004</v>
      </c>
      <c r="CH12" s="9">
        <v>166.244</v>
      </c>
      <c r="CI12" s="9">
        <v>33.523000000000003</v>
      </c>
      <c r="CJ12" s="9">
        <v>132.721</v>
      </c>
      <c r="CK12" s="9">
        <v>402.05599999999998</v>
      </c>
      <c r="CL12" s="9">
        <v>149.55699999999999</v>
      </c>
      <c r="CM12" s="9">
        <v>252.499</v>
      </c>
      <c r="CN12" s="9">
        <v>123.108</v>
      </c>
      <c r="CO12" s="9">
        <v>83.522999999999996</v>
      </c>
      <c r="CP12" s="9">
        <v>39.585000000000001</v>
      </c>
      <c r="CQ12" s="9">
        <v>120.236</v>
      </c>
      <c r="CR12" s="9">
        <v>28.699000000000002</v>
      </c>
      <c r="CS12" s="9">
        <v>91.537999999999997</v>
      </c>
      <c r="CT12" s="9">
        <v>158.71199999999999</v>
      </c>
      <c r="CU12" s="9">
        <v>37.335000000000001</v>
      </c>
      <c r="CV12" s="9">
        <v>121.376</v>
      </c>
      <c r="CW12" s="9">
        <v>939.46699999999998</v>
      </c>
      <c r="CX12" s="9">
        <v>484.404</v>
      </c>
      <c r="CY12" s="9">
        <v>455.06299999999999</v>
      </c>
      <c r="CZ12" s="9">
        <v>817.41300000000001</v>
      </c>
      <c r="DA12" s="9">
        <v>418.267</v>
      </c>
      <c r="DB12" s="9">
        <v>399.14600000000002</v>
      </c>
      <c r="DC12" s="9">
        <v>7015.7960000000003</v>
      </c>
      <c r="DD12" s="9">
        <v>3542.3679999999999</v>
      </c>
      <c r="DE12" s="9">
        <v>3473.4279999999999</v>
      </c>
      <c r="DF12" s="9">
        <v>780.41700000000003</v>
      </c>
      <c r="DG12" s="9">
        <v>367.27800000000002</v>
      </c>
      <c r="DH12" s="9">
        <v>413.13900000000001</v>
      </c>
      <c r="DI12" s="9">
        <v>7052.7910000000002</v>
      </c>
      <c r="DJ12" s="9">
        <v>3593.357</v>
      </c>
      <c r="DK12" s="9">
        <v>3459.4349999999999</v>
      </c>
      <c r="DL12" s="9">
        <v>1218.981</v>
      </c>
      <c r="DM12" s="9">
        <v>599.02300000000002</v>
      </c>
      <c r="DN12" s="9">
        <v>619.95799999999997</v>
      </c>
      <c r="DO12" s="9">
        <v>378.84800000000001</v>
      </c>
      <c r="DP12" s="9">
        <v>186.52099999999999</v>
      </c>
      <c r="DQ12" s="9">
        <v>192.327</v>
      </c>
      <c r="DR12" s="9">
        <v>438.56400000000002</v>
      </c>
      <c r="DS12" s="9">
        <v>231.745</v>
      </c>
      <c r="DT12" s="9">
        <v>206.81899999999999</v>
      </c>
      <c r="DU12" s="9">
        <v>401.56799999999998</v>
      </c>
      <c r="DV12" s="9">
        <v>180.756</v>
      </c>
      <c r="DW12" s="9">
        <v>220.81200000000001</v>
      </c>
      <c r="DX12" s="9">
        <v>6614.2269999999999</v>
      </c>
      <c r="DY12" s="9">
        <v>3361.6120000000001</v>
      </c>
      <c r="DZ12" s="9">
        <v>3252.616</v>
      </c>
      <c r="EA12" s="9">
        <v>1893.1179999999999</v>
      </c>
      <c r="EB12" s="9">
        <v>1249.3130000000001</v>
      </c>
      <c r="EC12" s="9">
        <v>643.80499999999995</v>
      </c>
      <c r="ED12" s="9">
        <v>1255.0050000000001</v>
      </c>
      <c r="EE12" s="9">
        <v>832.38400000000001</v>
      </c>
      <c r="EF12" s="9">
        <v>422.62099999999998</v>
      </c>
      <c r="EG12" s="9">
        <v>75.033000000000001</v>
      </c>
      <c r="EH12" s="9">
        <v>43.747</v>
      </c>
      <c r="EI12" s="9">
        <v>31.285</v>
      </c>
      <c r="EJ12" s="9">
        <v>34.402000000000001</v>
      </c>
      <c r="EK12" s="9">
        <v>26.44</v>
      </c>
      <c r="EL12" s="9">
        <v>7.9619999999999997</v>
      </c>
      <c r="EM12" s="9">
        <v>18.931999999999999</v>
      </c>
      <c r="EN12" s="9">
        <v>9.4920000000000009</v>
      </c>
      <c r="EO12" s="9">
        <v>9.44</v>
      </c>
      <c r="EP12" s="9">
        <v>21.698</v>
      </c>
      <c r="EQ12" s="9">
        <v>7.8150000000000004</v>
      </c>
      <c r="ER12" s="9">
        <v>13.882999999999999</v>
      </c>
      <c r="ES12" s="9">
        <v>84.778999999999996</v>
      </c>
      <c r="ET12" s="9">
        <v>53.612000000000002</v>
      </c>
      <c r="EU12" s="9">
        <v>31.167000000000002</v>
      </c>
      <c r="EV12" s="9">
        <v>27.623999999999999</v>
      </c>
      <c r="EW12" s="9">
        <v>21.283000000000001</v>
      </c>
      <c r="EX12" s="9">
        <v>6.3410000000000002</v>
      </c>
      <c r="EY12" s="9">
        <v>27.535</v>
      </c>
      <c r="EZ12" s="9">
        <v>16.190999999999999</v>
      </c>
      <c r="FA12" s="9">
        <v>11.343999999999999</v>
      </c>
      <c r="FB12" s="9">
        <v>29.62</v>
      </c>
      <c r="FC12" s="9">
        <v>16.138000000000002</v>
      </c>
      <c r="FD12" s="9">
        <v>13.481999999999999</v>
      </c>
      <c r="FE12" s="9">
        <v>478.30200000000002</v>
      </c>
      <c r="FF12" s="9">
        <v>319.57</v>
      </c>
      <c r="FG12" s="9">
        <v>158.732</v>
      </c>
      <c r="FH12" s="9">
        <v>11463.615</v>
      </c>
      <c r="FI12" s="9">
        <v>6099.3580000000002</v>
      </c>
      <c r="FJ12" s="9">
        <v>5364.2569999999996</v>
      </c>
      <c r="FK12" s="9">
        <v>2163.8560000000002</v>
      </c>
      <c r="FL12" s="9">
        <v>1150.662</v>
      </c>
      <c r="FM12" s="9">
        <v>1013.194</v>
      </c>
      <c r="FN12" s="9">
        <v>944.50400000000002</v>
      </c>
      <c r="FO12" s="9">
        <v>525.43200000000002</v>
      </c>
      <c r="FP12" s="9">
        <v>419.07299999999998</v>
      </c>
      <c r="FQ12" s="9">
        <v>434.81</v>
      </c>
      <c r="FR12" s="9">
        <v>251.446</v>
      </c>
      <c r="FS12" s="9">
        <v>183.36500000000001</v>
      </c>
      <c r="FT12" s="9">
        <v>509.03800000000001</v>
      </c>
      <c r="FU12" s="9">
        <v>273.49400000000003</v>
      </c>
      <c r="FV12" s="9">
        <v>235.54400000000001</v>
      </c>
      <c r="FW12" s="9">
        <v>533.78399999999999</v>
      </c>
      <c r="FX12" s="9">
        <v>296.02</v>
      </c>
      <c r="FY12" s="9">
        <v>237.76400000000001</v>
      </c>
      <c r="FZ12" s="9">
        <v>409.17899999999997</v>
      </c>
      <c r="GA12" s="9">
        <v>228.03399999999999</v>
      </c>
      <c r="GB12" s="9">
        <v>181.14500000000001</v>
      </c>
      <c r="GC12" s="9">
        <v>270.93799999999999</v>
      </c>
      <c r="GD12" s="9">
        <v>170.929</v>
      </c>
      <c r="GE12" s="9">
        <v>100.009</v>
      </c>
      <c r="GF12" s="9">
        <v>328.62200000000001</v>
      </c>
      <c r="GG12" s="9">
        <v>166.92400000000001</v>
      </c>
      <c r="GH12" s="9">
        <v>161.69800000000001</v>
      </c>
      <c r="GI12" s="9">
        <v>123.04300000000001</v>
      </c>
      <c r="GJ12" s="9">
        <v>83.384</v>
      </c>
      <c r="GK12" s="9">
        <v>39.658999999999999</v>
      </c>
      <c r="GL12" s="9">
        <v>121.65900000000001</v>
      </c>
      <c r="GM12" s="9">
        <v>60.813000000000002</v>
      </c>
      <c r="GN12" s="9">
        <v>60.847000000000001</v>
      </c>
      <c r="GO12" s="9">
        <v>83.918999999999997</v>
      </c>
      <c r="GP12" s="9">
        <v>22.727</v>
      </c>
      <c r="GQ12" s="9">
        <v>61.192</v>
      </c>
      <c r="GR12" s="9">
        <v>344.94499999999999</v>
      </c>
      <c r="GS12" s="9">
        <v>187.578</v>
      </c>
      <c r="GT12" s="9">
        <v>157.36600000000001</v>
      </c>
      <c r="GU12" s="9">
        <v>185.696</v>
      </c>
      <c r="GV12" s="9">
        <v>130.15100000000001</v>
      </c>
      <c r="GW12" s="9">
        <v>55.545000000000002</v>
      </c>
      <c r="GX12" s="9">
        <v>85.965999999999994</v>
      </c>
      <c r="GY12" s="9">
        <v>36.793999999999997</v>
      </c>
      <c r="GZ12" s="9">
        <v>49.173000000000002</v>
      </c>
      <c r="HA12" s="9">
        <v>73.281999999999996</v>
      </c>
      <c r="HB12" s="9">
        <v>20.634</v>
      </c>
      <c r="HC12" s="9">
        <v>52.649000000000001</v>
      </c>
      <c r="HD12" s="9">
        <v>608.745</v>
      </c>
      <c r="HE12" s="9">
        <v>344.654</v>
      </c>
      <c r="HF12" s="9">
        <v>264.09100000000001</v>
      </c>
      <c r="HG12" s="9">
        <v>335.76</v>
      </c>
      <c r="HH12" s="9">
        <v>180.77799999999999</v>
      </c>
      <c r="HI12" s="9">
        <v>154.982</v>
      </c>
      <c r="HJ12" s="9">
        <v>1219.3520000000001</v>
      </c>
      <c r="HK12" s="9">
        <v>625.23099999999999</v>
      </c>
      <c r="HL12" s="9">
        <v>594.12099999999998</v>
      </c>
      <c r="HM12" s="9">
        <v>9299.759</v>
      </c>
      <c r="HN12" s="9">
        <v>4948.6949999999997</v>
      </c>
      <c r="HO12" s="9">
        <v>4351.0630000000001</v>
      </c>
      <c r="HP12" s="9">
        <v>7617.8689999999997</v>
      </c>
      <c r="HQ12" s="9">
        <v>3846.5940000000001</v>
      </c>
      <c r="HR12" s="9">
        <v>3771.2750000000001</v>
      </c>
      <c r="HS12" s="9">
        <v>7234.87</v>
      </c>
      <c r="HT12" s="9">
        <v>3666.6559999999999</v>
      </c>
      <c r="HU12" s="9">
        <v>3568.2130000000002</v>
      </c>
      <c r="HV12" s="9">
        <v>198.38900000000001</v>
      </c>
      <c r="HW12" s="9">
        <v>89.174999999999997</v>
      </c>
      <c r="HX12" s="9">
        <v>109.214</v>
      </c>
      <c r="HY12" s="9">
        <v>182.505</v>
      </c>
      <c r="HZ12" s="9">
        <v>89.823999999999998</v>
      </c>
      <c r="IA12" s="9">
        <v>92.68</v>
      </c>
      <c r="IB12" s="9">
        <v>5885.8220000000001</v>
      </c>
      <c r="IC12" s="9">
        <v>3075.0250000000001</v>
      </c>
      <c r="ID12" s="9">
        <v>2810.797</v>
      </c>
      <c r="IE12" s="9">
        <v>439.92599999999999</v>
      </c>
      <c r="IF12" s="9">
        <v>166.779</v>
      </c>
      <c r="IG12" s="9">
        <v>273.14699999999999</v>
      </c>
      <c r="IH12" s="9">
        <v>141.68299999999999</v>
      </c>
      <c r="II12" s="9">
        <v>96.433999999999997</v>
      </c>
      <c r="IJ12" s="9">
        <v>45.249000000000002</v>
      </c>
      <c r="IK12" s="9">
        <v>133.77199999999999</v>
      </c>
      <c r="IL12" s="9">
        <v>37.426000000000002</v>
      </c>
      <c r="IM12" s="9">
        <v>96.346000000000004</v>
      </c>
      <c r="IN12" s="9">
        <v>164.471</v>
      </c>
      <c r="IO12" s="9">
        <v>32.92</v>
      </c>
      <c r="IP12" s="9">
        <v>131.55099999999999</v>
      </c>
      <c r="IQ12" s="9">
        <v>383.298</v>
      </c>
    </row>
    <row r="13" spans="1:251">
      <c r="A13" s="10">
        <v>42767</v>
      </c>
      <c r="B13" s="9">
        <v>12037.361000000001</v>
      </c>
      <c r="C13" s="9">
        <v>6436.5039999999999</v>
      </c>
      <c r="D13" s="9">
        <v>5600.8580000000002</v>
      </c>
      <c r="E13" s="9">
        <v>2195.25</v>
      </c>
      <c r="F13" s="9">
        <v>1175.02</v>
      </c>
      <c r="G13" s="9">
        <v>1020.23</v>
      </c>
      <c r="H13" s="9">
        <v>926.86199999999997</v>
      </c>
      <c r="I13" s="9">
        <v>533.03700000000003</v>
      </c>
      <c r="J13" s="9">
        <v>393.82499999999999</v>
      </c>
      <c r="K13" s="9">
        <v>421.00799999999998</v>
      </c>
      <c r="L13" s="9">
        <v>253.36799999999999</v>
      </c>
      <c r="M13" s="9">
        <v>167.64</v>
      </c>
      <c r="N13" s="9">
        <v>505.29700000000003</v>
      </c>
      <c r="O13" s="9">
        <v>279.11200000000002</v>
      </c>
      <c r="P13" s="9">
        <v>226.185</v>
      </c>
      <c r="Q13" s="9">
        <v>529.83199999999999</v>
      </c>
      <c r="R13" s="9">
        <v>321.30900000000003</v>
      </c>
      <c r="S13" s="9">
        <v>208.523</v>
      </c>
      <c r="T13" s="9">
        <v>395.50400000000002</v>
      </c>
      <c r="U13" s="9">
        <v>210.63900000000001</v>
      </c>
      <c r="V13" s="9">
        <v>184.86500000000001</v>
      </c>
      <c r="W13" s="9">
        <v>269.37599999999998</v>
      </c>
      <c r="X13" s="9">
        <v>176.696</v>
      </c>
      <c r="Y13" s="9">
        <v>92.68</v>
      </c>
      <c r="Z13" s="9">
        <v>325.649</v>
      </c>
      <c r="AA13" s="9">
        <v>172.083</v>
      </c>
      <c r="AB13" s="9">
        <v>153.566</v>
      </c>
      <c r="AC13" s="9">
        <v>117.89700000000001</v>
      </c>
      <c r="AD13" s="9">
        <v>83.712000000000003</v>
      </c>
      <c r="AE13" s="9">
        <v>34.183999999999997</v>
      </c>
      <c r="AF13" s="9">
        <v>127.73399999999999</v>
      </c>
      <c r="AG13" s="9">
        <v>60.402999999999999</v>
      </c>
      <c r="AH13" s="9">
        <v>67.331000000000003</v>
      </c>
      <c r="AI13" s="9">
        <v>80.018000000000001</v>
      </c>
      <c r="AJ13" s="9">
        <v>27.968</v>
      </c>
      <c r="AK13" s="9">
        <v>52.051000000000002</v>
      </c>
      <c r="AL13" s="9">
        <v>331.83699999999999</v>
      </c>
      <c r="AM13" s="9">
        <v>184.25800000000001</v>
      </c>
      <c r="AN13" s="9">
        <v>147.57900000000001</v>
      </c>
      <c r="AO13" s="9">
        <v>184.09899999999999</v>
      </c>
      <c r="AP13" s="9">
        <v>126.916</v>
      </c>
      <c r="AQ13" s="9">
        <v>57.182000000000002</v>
      </c>
      <c r="AR13" s="9">
        <v>90.361999999999995</v>
      </c>
      <c r="AS13" s="9">
        <v>42.01</v>
      </c>
      <c r="AT13" s="9">
        <v>48.353000000000002</v>
      </c>
      <c r="AU13" s="9">
        <v>57.375999999999998</v>
      </c>
      <c r="AV13" s="9">
        <v>15.332000000000001</v>
      </c>
      <c r="AW13" s="9">
        <v>42.043999999999997</v>
      </c>
      <c r="AX13" s="9">
        <v>601.149</v>
      </c>
      <c r="AY13" s="9">
        <v>335.22699999999998</v>
      </c>
      <c r="AZ13" s="9">
        <v>265.92200000000003</v>
      </c>
      <c r="BA13" s="9">
        <v>325.71199999999999</v>
      </c>
      <c r="BB13" s="9">
        <v>197.809</v>
      </c>
      <c r="BC13" s="9">
        <v>127.90300000000001</v>
      </c>
      <c r="BD13" s="9">
        <v>1268.3879999999999</v>
      </c>
      <c r="BE13" s="9">
        <v>641.98299999999995</v>
      </c>
      <c r="BF13" s="9">
        <v>626.40499999999997</v>
      </c>
      <c r="BG13" s="9">
        <v>9842.1119999999992</v>
      </c>
      <c r="BH13" s="9">
        <v>5261.4840000000004</v>
      </c>
      <c r="BI13" s="9">
        <v>4580.6279999999997</v>
      </c>
      <c r="BJ13" s="9">
        <v>7991.6390000000001</v>
      </c>
      <c r="BK13" s="9">
        <v>4036.402</v>
      </c>
      <c r="BL13" s="9">
        <v>3955.2370000000001</v>
      </c>
      <c r="BM13" s="9">
        <v>7637.326</v>
      </c>
      <c r="BN13" s="9">
        <v>3864.4070000000002</v>
      </c>
      <c r="BO13" s="9">
        <v>3772.9189999999999</v>
      </c>
      <c r="BP13" s="9">
        <v>196.136</v>
      </c>
      <c r="BQ13" s="9">
        <v>93.39</v>
      </c>
      <c r="BR13" s="9">
        <v>102.747</v>
      </c>
      <c r="BS13" s="9">
        <v>154.26900000000001</v>
      </c>
      <c r="BT13" s="9">
        <v>75.984999999999999</v>
      </c>
      <c r="BU13" s="9">
        <v>78.283000000000001</v>
      </c>
      <c r="BV13" s="9">
        <v>6261.2839999999997</v>
      </c>
      <c r="BW13" s="9">
        <v>3257.636</v>
      </c>
      <c r="BX13" s="9">
        <v>3003.6480000000001</v>
      </c>
      <c r="BY13" s="9">
        <v>420.13400000000001</v>
      </c>
      <c r="BZ13" s="9">
        <v>147.655</v>
      </c>
      <c r="CA13" s="9">
        <v>272.47800000000001</v>
      </c>
      <c r="CB13" s="9">
        <v>117.753</v>
      </c>
      <c r="CC13" s="9">
        <v>74.709999999999994</v>
      </c>
      <c r="CD13" s="9">
        <v>43.042999999999999</v>
      </c>
      <c r="CE13" s="9">
        <v>136.84899999999999</v>
      </c>
      <c r="CF13" s="9">
        <v>43.485999999999997</v>
      </c>
      <c r="CG13" s="9">
        <v>93.363</v>
      </c>
      <c r="CH13" s="9">
        <v>165.53100000000001</v>
      </c>
      <c r="CI13" s="9">
        <v>29.46</v>
      </c>
      <c r="CJ13" s="9">
        <v>136.072</v>
      </c>
      <c r="CK13" s="9">
        <v>398.50200000000001</v>
      </c>
      <c r="CL13" s="9">
        <v>147.893</v>
      </c>
      <c r="CM13" s="9">
        <v>250.60900000000001</v>
      </c>
      <c r="CN13" s="9">
        <v>111.099</v>
      </c>
      <c r="CO13" s="9">
        <v>75.114999999999995</v>
      </c>
      <c r="CP13" s="9">
        <v>35.984999999999999</v>
      </c>
      <c r="CQ13" s="9">
        <v>138.85900000000001</v>
      </c>
      <c r="CR13" s="9">
        <v>38.871000000000002</v>
      </c>
      <c r="CS13" s="9">
        <v>99.988</v>
      </c>
      <c r="CT13" s="9">
        <v>148.54300000000001</v>
      </c>
      <c r="CU13" s="9">
        <v>33.908000000000001</v>
      </c>
      <c r="CV13" s="9">
        <v>114.636</v>
      </c>
      <c r="CW13" s="9">
        <v>911.72</v>
      </c>
      <c r="CX13" s="9">
        <v>483.21800000000002</v>
      </c>
      <c r="CY13" s="9">
        <v>428.50099999999998</v>
      </c>
      <c r="CZ13" s="9">
        <v>779.73199999999997</v>
      </c>
      <c r="DA13" s="9">
        <v>398.23</v>
      </c>
      <c r="DB13" s="9">
        <v>381.50200000000001</v>
      </c>
      <c r="DC13" s="9">
        <v>7211.9070000000002</v>
      </c>
      <c r="DD13" s="9">
        <v>3638.172</v>
      </c>
      <c r="DE13" s="9">
        <v>3573.7350000000001</v>
      </c>
      <c r="DF13" s="9">
        <v>731.34199999999998</v>
      </c>
      <c r="DG13" s="9">
        <v>357.97300000000001</v>
      </c>
      <c r="DH13" s="9">
        <v>373.36900000000003</v>
      </c>
      <c r="DI13" s="9">
        <v>7260.2979999999998</v>
      </c>
      <c r="DJ13" s="9">
        <v>3678.4290000000001</v>
      </c>
      <c r="DK13" s="9">
        <v>3581.8679999999999</v>
      </c>
      <c r="DL13" s="9">
        <v>1159.0150000000001</v>
      </c>
      <c r="DM13" s="9">
        <v>573.32899999999995</v>
      </c>
      <c r="DN13" s="9">
        <v>585.68600000000004</v>
      </c>
      <c r="DO13" s="9">
        <v>352.05900000000003</v>
      </c>
      <c r="DP13" s="9">
        <v>182.874</v>
      </c>
      <c r="DQ13" s="9">
        <v>169.185</v>
      </c>
      <c r="DR13" s="9">
        <v>427.673</v>
      </c>
      <c r="DS13" s="9">
        <v>215.35599999999999</v>
      </c>
      <c r="DT13" s="9">
        <v>212.31700000000001</v>
      </c>
      <c r="DU13" s="9">
        <v>379.28300000000002</v>
      </c>
      <c r="DV13" s="9">
        <v>175.09899999999999</v>
      </c>
      <c r="DW13" s="9">
        <v>204.184</v>
      </c>
      <c r="DX13" s="9">
        <v>6832.6239999999998</v>
      </c>
      <c r="DY13" s="9">
        <v>3463.0729999999999</v>
      </c>
      <c r="DZ13" s="9">
        <v>3369.5509999999999</v>
      </c>
      <c r="EA13" s="9">
        <v>1850.473</v>
      </c>
      <c r="EB13" s="9">
        <v>1225.0820000000001</v>
      </c>
      <c r="EC13" s="9">
        <v>625.39099999999996</v>
      </c>
      <c r="ED13" s="9">
        <v>1211.8620000000001</v>
      </c>
      <c r="EE13" s="9">
        <v>817.47699999999998</v>
      </c>
      <c r="EF13" s="9">
        <v>394.38400000000001</v>
      </c>
      <c r="EG13" s="9">
        <v>70.701999999999998</v>
      </c>
      <c r="EH13" s="9">
        <v>37.155999999999999</v>
      </c>
      <c r="EI13" s="9">
        <v>33.545999999999999</v>
      </c>
      <c r="EJ13" s="9">
        <v>27.69</v>
      </c>
      <c r="EK13" s="9">
        <v>20.64</v>
      </c>
      <c r="EL13" s="9">
        <v>7.05</v>
      </c>
      <c r="EM13" s="9">
        <v>11.762</v>
      </c>
      <c r="EN13" s="9">
        <v>6.99</v>
      </c>
      <c r="EO13" s="9">
        <v>4.7720000000000002</v>
      </c>
      <c r="EP13" s="9">
        <v>31.25</v>
      </c>
      <c r="EQ13" s="9">
        <v>9.5259999999999998</v>
      </c>
      <c r="ER13" s="9">
        <v>21.724</v>
      </c>
      <c r="ES13" s="9">
        <v>92.15</v>
      </c>
      <c r="ET13" s="9">
        <v>53.802999999999997</v>
      </c>
      <c r="EU13" s="9">
        <v>38.345999999999997</v>
      </c>
      <c r="EV13" s="9">
        <v>33.718000000000004</v>
      </c>
      <c r="EW13" s="9">
        <v>24.608000000000001</v>
      </c>
      <c r="EX13" s="9">
        <v>9.11</v>
      </c>
      <c r="EY13" s="9">
        <v>33.323</v>
      </c>
      <c r="EZ13" s="9">
        <v>18.126999999999999</v>
      </c>
      <c r="FA13" s="9">
        <v>15.196</v>
      </c>
      <c r="FB13" s="9">
        <v>25.108000000000001</v>
      </c>
      <c r="FC13" s="9">
        <v>11.068</v>
      </c>
      <c r="FD13" s="9">
        <v>14.04</v>
      </c>
      <c r="FE13" s="9">
        <v>475.75900000000001</v>
      </c>
      <c r="FF13" s="9">
        <v>316.64499999999998</v>
      </c>
      <c r="FG13" s="9">
        <v>159.114</v>
      </c>
      <c r="FH13" s="9">
        <v>11575.441000000001</v>
      </c>
      <c r="FI13" s="9">
        <v>6158.9279999999999</v>
      </c>
      <c r="FJ13" s="9">
        <v>5416.5119999999997</v>
      </c>
      <c r="FK13" s="9">
        <v>2171.0549999999998</v>
      </c>
      <c r="FL13" s="9">
        <v>1159.175</v>
      </c>
      <c r="FM13" s="9">
        <v>1011.88</v>
      </c>
      <c r="FN13" s="9">
        <v>920.74800000000005</v>
      </c>
      <c r="FO13" s="9">
        <v>528.87800000000004</v>
      </c>
      <c r="FP13" s="9">
        <v>391.87099999999998</v>
      </c>
      <c r="FQ13" s="9">
        <v>418.29700000000003</v>
      </c>
      <c r="FR13" s="9">
        <v>252.072</v>
      </c>
      <c r="FS13" s="9">
        <v>166.22499999999999</v>
      </c>
      <c r="FT13" s="9">
        <v>501.89400000000001</v>
      </c>
      <c r="FU13" s="9">
        <v>276.24799999999999</v>
      </c>
      <c r="FV13" s="9">
        <v>225.64599999999999</v>
      </c>
      <c r="FW13" s="9">
        <v>525.61900000000003</v>
      </c>
      <c r="FX13" s="9">
        <v>318.649</v>
      </c>
      <c r="FY13" s="9">
        <v>206.97</v>
      </c>
      <c r="FZ13" s="9">
        <v>393.60399999999998</v>
      </c>
      <c r="GA13" s="9">
        <v>209.14</v>
      </c>
      <c r="GB13" s="9">
        <v>184.464</v>
      </c>
      <c r="GC13" s="9">
        <v>267.899</v>
      </c>
      <c r="GD13" s="9">
        <v>175.66499999999999</v>
      </c>
      <c r="GE13" s="9">
        <v>92.233999999999995</v>
      </c>
      <c r="GF13" s="9">
        <v>323.27199999999999</v>
      </c>
      <c r="GG13" s="9">
        <v>170.10599999999999</v>
      </c>
      <c r="GH13" s="9">
        <v>153.16499999999999</v>
      </c>
      <c r="GI13" s="9">
        <v>117.19499999999999</v>
      </c>
      <c r="GJ13" s="9">
        <v>83.010999999999996</v>
      </c>
      <c r="GK13" s="9">
        <v>34.183999999999997</v>
      </c>
      <c r="GL13" s="9">
        <v>126.05800000000001</v>
      </c>
      <c r="GM13" s="9">
        <v>59.128</v>
      </c>
      <c r="GN13" s="9">
        <v>66.930000000000007</v>
      </c>
      <c r="GO13" s="9">
        <v>80.018000000000001</v>
      </c>
      <c r="GP13" s="9">
        <v>27.968</v>
      </c>
      <c r="GQ13" s="9">
        <v>52.051000000000002</v>
      </c>
      <c r="GR13" s="9">
        <v>329.57799999999997</v>
      </c>
      <c r="GS13" s="9">
        <v>183.10599999999999</v>
      </c>
      <c r="GT13" s="9">
        <v>146.471</v>
      </c>
      <c r="GU13" s="9">
        <v>184.09899999999999</v>
      </c>
      <c r="GV13" s="9">
        <v>126.916</v>
      </c>
      <c r="GW13" s="9">
        <v>57.182000000000002</v>
      </c>
      <c r="GX13" s="9">
        <v>88.671000000000006</v>
      </c>
      <c r="GY13" s="9">
        <v>40.857999999999997</v>
      </c>
      <c r="GZ13" s="9">
        <v>47.813000000000002</v>
      </c>
      <c r="HA13" s="9">
        <v>56.808</v>
      </c>
      <c r="HB13" s="9">
        <v>15.332000000000001</v>
      </c>
      <c r="HC13" s="9">
        <v>41.475999999999999</v>
      </c>
      <c r="HD13" s="9">
        <v>597.63400000000001</v>
      </c>
      <c r="HE13" s="9">
        <v>332.80200000000002</v>
      </c>
      <c r="HF13" s="9">
        <v>264.83199999999999</v>
      </c>
      <c r="HG13" s="9">
        <v>323.11399999999998</v>
      </c>
      <c r="HH13" s="9">
        <v>196.07599999999999</v>
      </c>
      <c r="HI13" s="9">
        <v>127.038</v>
      </c>
      <c r="HJ13" s="9">
        <v>1250.307</v>
      </c>
      <c r="HK13" s="9">
        <v>630.29700000000003</v>
      </c>
      <c r="HL13" s="9">
        <v>620.01</v>
      </c>
      <c r="HM13" s="9">
        <v>9404.3860000000004</v>
      </c>
      <c r="HN13" s="9">
        <v>4999.7529999999997</v>
      </c>
      <c r="HO13" s="9">
        <v>4404.6319999999996</v>
      </c>
      <c r="HP13" s="9">
        <v>7757.9740000000002</v>
      </c>
      <c r="HQ13" s="9">
        <v>3914.085</v>
      </c>
      <c r="HR13" s="9">
        <v>3843.8879999999999</v>
      </c>
      <c r="HS13" s="9">
        <v>7407.3429999999998</v>
      </c>
      <c r="HT13" s="9">
        <v>3743.72</v>
      </c>
      <c r="HU13" s="9">
        <v>3663.623</v>
      </c>
      <c r="HV13" s="9">
        <v>193.965</v>
      </c>
      <c r="HW13" s="9">
        <v>92.855000000000004</v>
      </c>
      <c r="HX13" s="9">
        <v>101.111</v>
      </c>
      <c r="HY13" s="9">
        <v>153.249</v>
      </c>
      <c r="HZ13" s="9">
        <v>75.382000000000005</v>
      </c>
      <c r="IA13" s="9">
        <v>77.867000000000004</v>
      </c>
      <c r="IB13" s="9">
        <v>6085.7969999999996</v>
      </c>
      <c r="IC13" s="9">
        <v>3161.779</v>
      </c>
      <c r="ID13" s="9">
        <v>2924.018</v>
      </c>
      <c r="IE13" s="9">
        <v>415.47199999999998</v>
      </c>
      <c r="IF13" s="9">
        <v>145.822</v>
      </c>
      <c r="IG13" s="9">
        <v>269.64999999999998</v>
      </c>
      <c r="IH13" s="9">
        <v>116.503</v>
      </c>
      <c r="II13" s="9">
        <v>73.459999999999994</v>
      </c>
      <c r="IJ13" s="9">
        <v>43.042999999999999</v>
      </c>
      <c r="IK13" s="9">
        <v>136.46</v>
      </c>
      <c r="IL13" s="9">
        <v>43.38</v>
      </c>
      <c r="IM13" s="9">
        <v>93.08</v>
      </c>
      <c r="IN13" s="9">
        <v>162.50899999999999</v>
      </c>
      <c r="IO13" s="9">
        <v>28.981999999999999</v>
      </c>
      <c r="IP13" s="9">
        <v>133.52699999999999</v>
      </c>
      <c r="IQ13" s="9">
        <v>376.02499999999998</v>
      </c>
    </row>
    <row r="14" spans="1:251">
      <c r="A14" s="10">
        <v>43132</v>
      </c>
      <c r="B14" s="9">
        <v>12457.397999999999</v>
      </c>
      <c r="C14" s="9">
        <v>6612.6490000000003</v>
      </c>
      <c r="D14" s="9">
        <v>5844.7489999999998</v>
      </c>
      <c r="E14" s="9">
        <v>2399.5819999999999</v>
      </c>
      <c r="F14" s="9">
        <v>1260.595</v>
      </c>
      <c r="G14" s="9">
        <v>1138.9870000000001</v>
      </c>
      <c r="H14" s="9">
        <v>1007.579</v>
      </c>
      <c r="I14" s="9">
        <v>570.35500000000002</v>
      </c>
      <c r="J14" s="9">
        <v>437.22399999999999</v>
      </c>
      <c r="K14" s="9">
        <v>445.76299999999998</v>
      </c>
      <c r="L14" s="9">
        <v>256.00900000000001</v>
      </c>
      <c r="M14" s="9">
        <v>189.75399999999999</v>
      </c>
      <c r="N14" s="9">
        <v>559.08699999999999</v>
      </c>
      <c r="O14" s="9">
        <v>312.81900000000002</v>
      </c>
      <c r="P14" s="9">
        <v>246.268</v>
      </c>
      <c r="Q14" s="9">
        <v>580.68100000000004</v>
      </c>
      <c r="R14" s="9">
        <v>334.34699999999998</v>
      </c>
      <c r="S14" s="9">
        <v>246.334</v>
      </c>
      <c r="T14" s="9">
        <v>423.64400000000001</v>
      </c>
      <c r="U14" s="9">
        <v>233.66</v>
      </c>
      <c r="V14" s="9">
        <v>189.98400000000001</v>
      </c>
      <c r="W14" s="9">
        <v>311.798</v>
      </c>
      <c r="X14" s="9">
        <v>191.26499999999999</v>
      </c>
      <c r="Y14" s="9">
        <v>120.53400000000001</v>
      </c>
      <c r="Z14" s="9">
        <v>363.16699999999997</v>
      </c>
      <c r="AA14" s="9">
        <v>186.81</v>
      </c>
      <c r="AB14" s="9">
        <v>176.358</v>
      </c>
      <c r="AC14" s="9">
        <v>136.416</v>
      </c>
      <c r="AD14" s="9">
        <v>94.313000000000002</v>
      </c>
      <c r="AE14" s="9">
        <v>42.103000000000002</v>
      </c>
      <c r="AF14" s="9">
        <v>141.48400000000001</v>
      </c>
      <c r="AG14" s="9">
        <v>67.334999999999994</v>
      </c>
      <c r="AH14" s="9">
        <v>74.149000000000001</v>
      </c>
      <c r="AI14" s="9">
        <v>85.266999999999996</v>
      </c>
      <c r="AJ14" s="9">
        <v>25.161000000000001</v>
      </c>
      <c r="AK14" s="9">
        <v>60.106000000000002</v>
      </c>
      <c r="AL14" s="9">
        <v>332.613</v>
      </c>
      <c r="AM14" s="9">
        <v>192.28100000000001</v>
      </c>
      <c r="AN14" s="9">
        <v>140.33199999999999</v>
      </c>
      <c r="AO14" s="9">
        <v>188.345</v>
      </c>
      <c r="AP14" s="9">
        <v>134.946</v>
      </c>
      <c r="AQ14" s="9">
        <v>53.399000000000001</v>
      </c>
      <c r="AR14" s="9">
        <v>78.296000000000006</v>
      </c>
      <c r="AS14" s="9">
        <v>35.253999999999998</v>
      </c>
      <c r="AT14" s="9">
        <v>43.042000000000002</v>
      </c>
      <c r="AU14" s="9">
        <v>65.972999999999999</v>
      </c>
      <c r="AV14" s="9">
        <v>22.081</v>
      </c>
      <c r="AW14" s="9">
        <v>43.892000000000003</v>
      </c>
      <c r="AX14" s="9">
        <v>665.70699999999999</v>
      </c>
      <c r="AY14" s="9">
        <v>371.84300000000002</v>
      </c>
      <c r="AZ14" s="9">
        <v>293.86399999999998</v>
      </c>
      <c r="BA14" s="9">
        <v>341.87099999999998</v>
      </c>
      <c r="BB14" s="9">
        <v>198.512</v>
      </c>
      <c r="BC14" s="9">
        <v>143.35900000000001</v>
      </c>
      <c r="BD14" s="9">
        <v>1392.0029999999999</v>
      </c>
      <c r="BE14" s="9">
        <v>690.24</v>
      </c>
      <c r="BF14" s="9">
        <v>701.76400000000001</v>
      </c>
      <c r="BG14" s="9">
        <v>10057.816000000001</v>
      </c>
      <c r="BH14" s="9">
        <v>5352.0540000000001</v>
      </c>
      <c r="BI14" s="9">
        <v>4705.7619999999997</v>
      </c>
      <c r="BJ14" s="9">
        <v>8165.9260000000004</v>
      </c>
      <c r="BK14" s="9">
        <v>4083.9250000000002</v>
      </c>
      <c r="BL14" s="9">
        <v>4082.0010000000002</v>
      </c>
      <c r="BM14" s="9">
        <v>7760.1679999999997</v>
      </c>
      <c r="BN14" s="9">
        <v>3884.951</v>
      </c>
      <c r="BO14" s="9">
        <v>3875.2170000000001</v>
      </c>
      <c r="BP14" s="9">
        <v>208.53</v>
      </c>
      <c r="BQ14" s="9">
        <v>95.156000000000006</v>
      </c>
      <c r="BR14" s="9">
        <v>113.374</v>
      </c>
      <c r="BS14" s="9">
        <v>191.81899999999999</v>
      </c>
      <c r="BT14" s="9">
        <v>101.712</v>
      </c>
      <c r="BU14" s="9">
        <v>90.105999999999995</v>
      </c>
      <c r="BV14" s="9">
        <v>6385.4350000000004</v>
      </c>
      <c r="BW14" s="9">
        <v>3295.9690000000001</v>
      </c>
      <c r="BX14" s="9">
        <v>3089.4659999999999</v>
      </c>
      <c r="BY14" s="9">
        <v>449.64</v>
      </c>
      <c r="BZ14" s="9">
        <v>160.41999999999999</v>
      </c>
      <c r="CA14" s="9">
        <v>289.22000000000003</v>
      </c>
      <c r="CB14" s="9">
        <v>136.28700000000001</v>
      </c>
      <c r="CC14" s="9">
        <v>81.388999999999996</v>
      </c>
      <c r="CD14" s="9">
        <v>54.898000000000003</v>
      </c>
      <c r="CE14" s="9">
        <v>134.13800000000001</v>
      </c>
      <c r="CF14" s="9">
        <v>44.014000000000003</v>
      </c>
      <c r="CG14" s="9">
        <v>90.123999999999995</v>
      </c>
      <c r="CH14" s="9">
        <v>179.21600000000001</v>
      </c>
      <c r="CI14" s="9">
        <v>35.017000000000003</v>
      </c>
      <c r="CJ14" s="9">
        <v>144.19800000000001</v>
      </c>
      <c r="CK14" s="9">
        <v>385.03899999999999</v>
      </c>
      <c r="CL14" s="9">
        <v>122.07</v>
      </c>
      <c r="CM14" s="9">
        <v>262.97000000000003</v>
      </c>
      <c r="CN14" s="9">
        <v>101.762</v>
      </c>
      <c r="CO14" s="9">
        <v>63.646000000000001</v>
      </c>
      <c r="CP14" s="9">
        <v>38.116</v>
      </c>
      <c r="CQ14" s="9">
        <v>136.25399999999999</v>
      </c>
      <c r="CR14" s="9">
        <v>33.869999999999997</v>
      </c>
      <c r="CS14" s="9">
        <v>102.384</v>
      </c>
      <c r="CT14" s="9">
        <v>147.023</v>
      </c>
      <c r="CU14" s="9">
        <v>24.553999999999998</v>
      </c>
      <c r="CV14" s="9">
        <v>122.46899999999999</v>
      </c>
      <c r="CW14" s="9">
        <v>945.81200000000001</v>
      </c>
      <c r="CX14" s="9">
        <v>505.46699999999998</v>
      </c>
      <c r="CY14" s="9">
        <v>440.34500000000003</v>
      </c>
      <c r="CZ14" s="9">
        <v>840.995</v>
      </c>
      <c r="DA14" s="9">
        <v>429.28800000000001</v>
      </c>
      <c r="DB14" s="9">
        <v>411.70699999999999</v>
      </c>
      <c r="DC14" s="9">
        <v>7324.9309999999996</v>
      </c>
      <c r="DD14" s="9">
        <v>3654.6370000000002</v>
      </c>
      <c r="DE14" s="9">
        <v>3670.2939999999999</v>
      </c>
      <c r="DF14" s="9">
        <v>797.88800000000003</v>
      </c>
      <c r="DG14" s="9">
        <v>373.73899999999998</v>
      </c>
      <c r="DH14" s="9">
        <v>424.149</v>
      </c>
      <c r="DI14" s="9">
        <v>7368.0379999999996</v>
      </c>
      <c r="DJ14" s="9">
        <v>3710.1869999999999</v>
      </c>
      <c r="DK14" s="9">
        <v>3657.8519999999999</v>
      </c>
      <c r="DL14" s="9">
        <v>1243.645</v>
      </c>
      <c r="DM14" s="9">
        <v>612.505</v>
      </c>
      <c r="DN14" s="9">
        <v>631.13900000000001</v>
      </c>
      <c r="DO14" s="9">
        <v>395.238</v>
      </c>
      <c r="DP14" s="9">
        <v>190.52099999999999</v>
      </c>
      <c r="DQ14" s="9">
        <v>204.71600000000001</v>
      </c>
      <c r="DR14" s="9">
        <v>445.75700000000001</v>
      </c>
      <c r="DS14" s="9">
        <v>238.767</v>
      </c>
      <c r="DT14" s="9">
        <v>206.99</v>
      </c>
      <c r="DU14" s="9">
        <v>402.65</v>
      </c>
      <c r="DV14" s="9">
        <v>183.21700000000001</v>
      </c>
      <c r="DW14" s="9">
        <v>219.43299999999999</v>
      </c>
      <c r="DX14" s="9">
        <v>6922.2809999999999</v>
      </c>
      <c r="DY14" s="9">
        <v>3471.42</v>
      </c>
      <c r="DZ14" s="9">
        <v>3450.8609999999999</v>
      </c>
      <c r="EA14" s="9">
        <v>1891.89</v>
      </c>
      <c r="EB14" s="9">
        <v>1268.1289999999999</v>
      </c>
      <c r="EC14" s="9">
        <v>623.76099999999997</v>
      </c>
      <c r="ED14" s="9">
        <v>1249.9880000000001</v>
      </c>
      <c r="EE14" s="9">
        <v>844.66800000000001</v>
      </c>
      <c r="EF14" s="9">
        <v>405.32</v>
      </c>
      <c r="EG14" s="9">
        <v>66.593999999999994</v>
      </c>
      <c r="EH14" s="9">
        <v>42.43</v>
      </c>
      <c r="EI14" s="9">
        <v>24.164000000000001</v>
      </c>
      <c r="EJ14" s="9">
        <v>27.084</v>
      </c>
      <c r="EK14" s="9">
        <v>23.469000000000001</v>
      </c>
      <c r="EL14" s="9">
        <v>3.6150000000000002</v>
      </c>
      <c r="EM14" s="9">
        <v>15.552</v>
      </c>
      <c r="EN14" s="9">
        <v>9.9610000000000003</v>
      </c>
      <c r="EO14" s="9">
        <v>5.59</v>
      </c>
      <c r="EP14" s="9">
        <v>23.959</v>
      </c>
      <c r="EQ14" s="9">
        <v>9</v>
      </c>
      <c r="ER14" s="9">
        <v>14.958</v>
      </c>
      <c r="ES14" s="9">
        <v>97.965000000000003</v>
      </c>
      <c r="ET14" s="9">
        <v>55.993000000000002</v>
      </c>
      <c r="EU14" s="9">
        <v>41.972000000000001</v>
      </c>
      <c r="EV14" s="9">
        <v>31.585000000000001</v>
      </c>
      <c r="EW14" s="9">
        <v>21.242000000000001</v>
      </c>
      <c r="EX14" s="9">
        <v>10.343</v>
      </c>
      <c r="EY14" s="9">
        <v>28.863</v>
      </c>
      <c r="EZ14" s="9">
        <v>19.166</v>
      </c>
      <c r="FA14" s="9">
        <v>9.6969999999999992</v>
      </c>
      <c r="FB14" s="9">
        <v>37.517000000000003</v>
      </c>
      <c r="FC14" s="9">
        <v>15.584</v>
      </c>
      <c r="FD14" s="9">
        <v>21.933</v>
      </c>
      <c r="FE14" s="9">
        <v>477.34199999999998</v>
      </c>
      <c r="FF14" s="9">
        <v>325.03699999999998</v>
      </c>
      <c r="FG14" s="9">
        <v>152.30500000000001</v>
      </c>
      <c r="FH14" s="9">
        <v>11932.655000000001</v>
      </c>
      <c r="FI14" s="9">
        <v>6295.0659999999998</v>
      </c>
      <c r="FJ14" s="9">
        <v>5637.5889999999999</v>
      </c>
      <c r="FK14" s="9">
        <v>2380.4650000000001</v>
      </c>
      <c r="FL14" s="9">
        <v>1248.335</v>
      </c>
      <c r="FM14" s="9">
        <v>1132.1300000000001</v>
      </c>
      <c r="FN14" s="9">
        <v>1001.998</v>
      </c>
      <c r="FO14" s="9">
        <v>567.06299999999999</v>
      </c>
      <c r="FP14" s="9">
        <v>434.935</v>
      </c>
      <c r="FQ14" s="9">
        <v>443.077</v>
      </c>
      <c r="FR14" s="9">
        <v>254.05699999999999</v>
      </c>
      <c r="FS14" s="9">
        <v>189.01900000000001</v>
      </c>
      <c r="FT14" s="9">
        <v>556.19399999999996</v>
      </c>
      <c r="FU14" s="9">
        <v>311.47899999999998</v>
      </c>
      <c r="FV14" s="9">
        <v>244.714</v>
      </c>
      <c r="FW14" s="9">
        <v>578.68899999999996</v>
      </c>
      <c r="FX14" s="9">
        <v>332.88299999999998</v>
      </c>
      <c r="FY14" s="9">
        <v>245.80500000000001</v>
      </c>
      <c r="FZ14" s="9">
        <v>420.05599999999998</v>
      </c>
      <c r="GA14" s="9">
        <v>231.83199999999999</v>
      </c>
      <c r="GB14" s="9">
        <v>188.22399999999999</v>
      </c>
      <c r="GC14" s="9">
        <v>308.95100000000002</v>
      </c>
      <c r="GD14" s="9">
        <v>189.96199999999999</v>
      </c>
      <c r="GE14" s="9">
        <v>118.988</v>
      </c>
      <c r="GF14" s="9">
        <v>363.16699999999997</v>
      </c>
      <c r="GG14" s="9">
        <v>186.81</v>
      </c>
      <c r="GH14" s="9">
        <v>176.358</v>
      </c>
      <c r="GI14" s="9">
        <v>136.416</v>
      </c>
      <c r="GJ14" s="9">
        <v>94.313000000000002</v>
      </c>
      <c r="GK14" s="9">
        <v>42.103000000000002</v>
      </c>
      <c r="GL14" s="9">
        <v>141.48400000000001</v>
      </c>
      <c r="GM14" s="9">
        <v>67.334999999999994</v>
      </c>
      <c r="GN14" s="9">
        <v>74.149000000000001</v>
      </c>
      <c r="GO14" s="9">
        <v>85.266999999999996</v>
      </c>
      <c r="GP14" s="9">
        <v>25.161000000000001</v>
      </c>
      <c r="GQ14" s="9">
        <v>60.106000000000002</v>
      </c>
      <c r="GR14" s="9">
        <v>329.88099999999997</v>
      </c>
      <c r="GS14" s="9">
        <v>190.291</v>
      </c>
      <c r="GT14" s="9">
        <v>139.589</v>
      </c>
      <c r="GU14" s="9">
        <v>187.45599999999999</v>
      </c>
      <c r="GV14" s="9">
        <v>134.26300000000001</v>
      </c>
      <c r="GW14" s="9">
        <v>53.192</v>
      </c>
      <c r="GX14" s="9">
        <v>77.122</v>
      </c>
      <c r="GY14" s="9">
        <v>34.241999999999997</v>
      </c>
      <c r="GZ14" s="9">
        <v>42.88</v>
      </c>
      <c r="HA14" s="9">
        <v>65.302999999999997</v>
      </c>
      <c r="HB14" s="9">
        <v>21.786000000000001</v>
      </c>
      <c r="HC14" s="9">
        <v>43.517000000000003</v>
      </c>
      <c r="HD14" s="9">
        <v>663.29499999999996</v>
      </c>
      <c r="HE14" s="9">
        <v>370.54</v>
      </c>
      <c r="HF14" s="9">
        <v>292.75400000000002</v>
      </c>
      <c r="HG14" s="9">
        <v>338.70400000000001</v>
      </c>
      <c r="HH14" s="9">
        <v>196.523</v>
      </c>
      <c r="HI14" s="9">
        <v>142.18100000000001</v>
      </c>
      <c r="HJ14" s="9">
        <v>1378.4670000000001</v>
      </c>
      <c r="HK14" s="9">
        <v>681.27200000000005</v>
      </c>
      <c r="HL14" s="9">
        <v>697.19399999999996</v>
      </c>
      <c r="HM14" s="9">
        <v>9552.19</v>
      </c>
      <c r="HN14" s="9">
        <v>5046.7309999999998</v>
      </c>
      <c r="HO14" s="9">
        <v>4505.4589999999998</v>
      </c>
      <c r="HP14" s="9">
        <v>7888.8909999999996</v>
      </c>
      <c r="HQ14" s="9">
        <v>3937.0540000000001</v>
      </c>
      <c r="HR14" s="9">
        <v>3951.8380000000002</v>
      </c>
      <c r="HS14" s="9">
        <v>7488.2929999999997</v>
      </c>
      <c r="HT14" s="9">
        <v>3740.2049999999999</v>
      </c>
      <c r="HU14" s="9">
        <v>3748.087</v>
      </c>
      <c r="HV14" s="9">
        <v>204.863</v>
      </c>
      <c r="HW14" s="9">
        <v>94.158000000000001</v>
      </c>
      <c r="HX14" s="9">
        <v>110.705</v>
      </c>
      <c r="HY14" s="9">
        <v>190.32499999999999</v>
      </c>
      <c r="HZ14" s="9">
        <v>100.584</v>
      </c>
      <c r="IA14" s="9">
        <v>89.741</v>
      </c>
      <c r="IB14" s="9">
        <v>6172.3890000000001</v>
      </c>
      <c r="IC14" s="9">
        <v>3178.6750000000002</v>
      </c>
      <c r="ID14" s="9">
        <v>2993.7150000000001</v>
      </c>
      <c r="IE14" s="9">
        <v>442.608</v>
      </c>
      <c r="IF14" s="9">
        <v>157.25399999999999</v>
      </c>
      <c r="IG14" s="9">
        <v>285.35399999999998</v>
      </c>
      <c r="IH14" s="9">
        <v>134.232</v>
      </c>
      <c r="II14" s="9">
        <v>79.945999999999998</v>
      </c>
      <c r="IJ14" s="9">
        <v>54.286000000000001</v>
      </c>
      <c r="IK14" s="9">
        <v>132.23400000000001</v>
      </c>
      <c r="IL14" s="9">
        <v>43.036000000000001</v>
      </c>
      <c r="IM14" s="9">
        <v>89.197999999999993</v>
      </c>
      <c r="IN14" s="9">
        <v>176.142</v>
      </c>
      <c r="IO14" s="9">
        <v>34.271999999999998</v>
      </c>
      <c r="IP14" s="9">
        <v>141.87</v>
      </c>
      <c r="IQ14" s="9">
        <v>360.60199999999998</v>
      </c>
    </row>
    <row r="15" spans="1:251">
      <c r="A15" s="10">
        <v>43497</v>
      </c>
      <c r="B15" s="9">
        <v>12729.348</v>
      </c>
      <c r="C15" s="9">
        <v>6741.9849999999997</v>
      </c>
      <c r="D15" s="9">
        <v>5987.3630000000003</v>
      </c>
      <c r="E15" s="9">
        <v>2423.3029999999999</v>
      </c>
      <c r="F15" s="9">
        <v>1248.375</v>
      </c>
      <c r="G15" s="9">
        <v>1174.9280000000001</v>
      </c>
      <c r="H15" s="9">
        <v>1075.9880000000001</v>
      </c>
      <c r="I15" s="9">
        <v>588.81600000000003</v>
      </c>
      <c r="J15" s="9">
        <v>487.17200000000003</v>
      </c>
      <c r="K15" s="9">
        <v>471.34</v>
      </c>
      <c r="L15" s="9">
        <v>253.36099999999999</v>
      </c>
      <c r="M15" s="9">
        <v>217.97800000000001</v>
      </c>
      <c r="N15" s="9">
        <v>602.86099999999999</v>
      </c>
      <c r="O15" s="9">
        <v>334.51400000000001</v>
      </c>
      <c r="P15" s="9">
        <v>268.34699999999998</v>
      </c>
      <c r="Q15" s="9">
        <v>605.56299999999999</v>
      </c>
      <c r="R15" s="9">
        <v>327.03899999999999</v>
      </c>
      <c r="S15" s="9">
        <v>278.52300000000002</v>
      </c>
      <c r="T15" s="9">
        <v>467.07900000000001</v>
      </c>
      <c r="U15" s="9">
        <v>259.97199999999998</v>
      </c>
      <c r="V15" s="9">
        <v>207.107</v>
      </c>
      <c r="W15" s="9">
        <v>324.31299999999999</v>
      </c>
      <c r="X15" s="9">
        <v>192.49299999999999</v>
      </c>
      <c r="Y15" s="9">
        <v>131.82</v>
      </c>
      <c r="Z15" s="9">
        <v>411.16</v>
      </c>
      <c r="AA15" s="9">
        <v>213.16</v>
      </c>
      <c r="AB15" s="9">
        <v>198</v>
      </c>
      <c r="AC15" s="9">
        <v>136.24700000000001</v>
      </c>
      <c r="AD15" s="9">
        <v>102.795</v>
      </c>
      <c r="AE15" s="9">
        <v>33.453000000000003</v>
      </c>
      <c r="AF15" s="9">
        <v>167.38399999999999</v>
      </c>
      <c r="AG15" s="9">
        <v>72.822999999999993</v>
      </c>
      <c r="AH15" s="9">
        <v>94.561000000000007</v>
      </c>
      <c r="AI15" s="9">
        <v>107.529</v>
      </c>
      <c r="AJ15" s="9">
        <v>37.542999999999999</v>
      </c>
      <c r="AK15" s="9">
        <v>69.986000000000004</v>
      </c>
      <c r="AL15" s="9">
        <v>340.51499999999999</v>
      </c>
      <c r="AM15" s="9">
        <v>183.16300000000001</v>
      </c>
      <c r="AN15" s="9">
        <v>157.352</v>
      </c>
      <c r="AO15" s="9">
        <v>182.78899999999999</v>
      </c>
      <c r="AP15" s="9">
        <v>125.20699999999999</v>
      </c>
      <c r="AQ15" s="9">
        <v>57.582000000000001</v>
      </c>
      <c r="AR15" s="9">
        <v>95.533000000000001</v>
      </c>
      <c r="AS15" s="9">
        <v>41.500999999999998</v>
      </c>
      <c r="AT15" s="9">
        <v>54.033000000000001</v>
      </c>
      <c r="AU15" s="9">
        <v>62.192999999999998</v>
      </c>
      <c r="AV15" s="9">
        <v>16.454999999999998</v>
      </c>
      <c r="AW15" s="9">
        <v>45.738</v>
      </c>
      <c r="AX15" s="9">
        <v>713.56899999999996</v>
      </c>
      <c r="AY15" s="9">
        <v>383.267</v>
      </c>
      <c r="AZ15" s="9">
        <v>330.30200000000002</v>
      </c>
      <c r="BA15" s="9">
        <v>362.42</v>
      </c>
      <c r="BB15" s="9">
        <v>205.55</v>
      </c>
      <c r="BC15" s="9">
        <v>156.87</v>
      </c>
      <c r="BD15" s="9">
        <v>1347.3150000000001</v>
      </c>
      <c r="BE15" s="9">
        <v>659.55899999999997</v>
      </c>
      <c r="BF15" s="9">
        <v>687.75599999999997</v>
      </c>
      <c r="BG15" s="9">
        <v>10306.044</v>
      </c>
      <c r="BH15" s="9">
        <v>5493.6090000000004</v>
      </c>
      <c r="BI15" s="9">
        <v>4812.4350000000004</v>
      </c>
      <c r="BJ15" s="9">
        <v>8346.5220000000008</v>
      </c>
      <c r="BK15" s="9">
        <v>4211.0360000000001</v>
      </c>
      <c r="BL15" s="9">
        <v>4135.4859999999999</v>
      </c>
      <c r="BM15" s="9">
        <v>7924.5349999999999</v>
      </c>
      <c r="BN15" s="9">
        <v>4009.8960000000002</v>
      </c>
      <c r="BO15" s="9">
        <v>3914.6390000000001</v>
      </c>
      <c r="BP15" s="9">
        <v>218.93</v>
      </c>
      <c r="BQ15" s="9">
        <v>102.72</v>
      </c>
      <c r="BR15" s="9">
        <v>116.21</v>
      </c>
      <c r="BS15" s="9">
        <v>201.58500000000001</v>
      </c>
      <c r="BT15" s="9">
        <v>97.484999999999999</v>
      </c>
      <c r="BU15" s="9">
        <v>104.101</v>
      </c>
      <c r="BV15" s="9">
        <v>6523.3950000000004</v>
      </c>
      <c r="BW15" s="9">
        <v>3416.9679999999998</v>
      </c>
      <c r="BX15" s="9">
        <v>3106.4270000000001</v>
      </c>
      <c r="BY15" s="9">
        <v>412.714</v>
      </c>
      <c r="BZ15" s="9">
        <v>139.40600000000001</v>
      </c>
      <c r="CA15" s="9">
        <v>273.30799999999999</v>
      </c>
      <c r="CB15" s="9">
        <v>108.861</v>
      </c>
      <c r="CC15" s="9">
        <v>68.284000000000006</v>
      </c>
      <c r="CD15" s="9">
        <v>40.576999999999998</v>
      </c>
      <c r="CE15" s="9">
        <v>132.53200000000001</v>
      </c>
      <c r="CF15" s="9">
        <v>40.527999999999999</v>
      </c>
      <c r="CG15" s="9">
        <v>92.004000000000005</v>
      </c>
      <c r="CH15" s="9">
        <v>171.321</v>
      </c>
      <c r="CI15" s="9">
        <v>30.594000000000001</v>
      </c>
      <c r="CJ15" s="9">
        <v>140.727</v>
      </c>
      <c r="CK15" s="9">
        <v>396.34199999999998</v>
      </c>
      <c r="CL15" s="9">
        <v>136.732</v>
      </c>
      <c r="CM15" s="9">
        <v>259.61</v>
      </c>
      <c r="CN15" s="9">
        <v>122.762</v>
      </c>
      <c r="CO15" s="9">
        <v>76.710999999999999</v>
      </c>
      <c r="CP15" s="9">
        <v>46.05</v>
      </c>
      <c r="CQ15" s="9">
        <v>127.83</v>
      </c>
      <c r="CR15" s="9">
        <v>27.766999999999999</v>
      </c>
      <c r="CS15" s="9">
        <v>100.063</v>
      </c>
      <c r="CT15" s="9">
        <v>145.75</v>
      </c>
      <c r="CU15" s="9">
        <v>32.253</v>
      </c>
      <c r="CV15" s="9">
        <v>113.497</v>
      </c>
      <c r="CW15" s="9">
        <v>1014.071</v>
      </c>
      <c r="CX15" s="9">
        <v>517.93100000000004</v>
      </c>
      <c r="CY15" s="9">
        <v>496.14</v>
      </c>
      <c r="CZ15" s="9">
        <v>933.89400000000001</v>
      </c>
      <c r="DA15" s="9">
        <v>497.16500000000002</v>
      </c>
      <c r="DB15" s="9">
        <v>436.72899999999998</v>
      </c>
      <c r="DC15" s="9">
        <v>7412.6279999999997</v>
      </c>
      <c r="DD15" s="9">
        <v>3713.8710000000001</v>
      </c>
      <c r="DE15" s="9">
        <v>3698.7570000000001</v>
      </c>
      <c r="DF15" s="9">
        <v>822.42600000000004</v>
      </c>
      <c r="DG15" s="9">
        <v>407.14499999999998</v>
      </c>
      <c r="DH15" s="9">
        <v>415.28100000000001</v>
      </c>
      <c r="DI15" s="9">
        <v>7524.0959999999995</v>
      </c>
      <c r="DJ15" s="9">
        <v>3803.8910000000001</v>
      </c>
      <c r="DK15" s="9">
        <v>3720.2049999999999</v>
      </c>
      <c r="DL15" s="9">
        <v>1339.7560000000001</v>
      </c>
      <c r="DM15" s="9">
        <v>691.41099999999994</v>
      </c>
      <c r="DN15" s="9">
        <v>648.34500000000003</v>
      </c>
      <c r="DO15" s="9">
        <v>416.56400000000002</v>
      </c>
      <c r="DP15" s="9">
        <v>212.899</v>
      </c>
      <c r="DQ15" s="9">
        <v>203.66499999999999</v>
      </c>
      <c r="DR15" s="9">
        <v>517.33000000000004</v>
      </c>
      <c r="DS15" s="9">
        <v>284.26600000000002</v>
      </c>
      <c r="DT15" s="9">
        <v>233.06399999999999</v>
      </c>
      <c r="DU15" s="9">
        <v>405.86200000000002</v>
      </c>
      <c r="DV15" s="9">
        <v>194.24600000000001</v>
      </c>
      <c r="DW15" s="9">
        <v>211.61600000000001</v>
      </c>
      <c r="DX15" s="9">
        <v>7006.7659999999996</v>
      </c>
      <c r="DY15" s="9">
        <v>3519.625</v>
      </c>
      <c r="DZ15" s="9">
        <v>3487.1410000000001</v>
      </c>
      <c r="EA15" s="9">
        <v>1959.5229999999999</v>
      </c>
      <c r="EB15" s="9">
        <v>1282.5730000000001</v>
      </c>
      <c r="EC15" s="9">
        <v>676.94899999999996</v>
      </c>
      <c r="ED15" s="9">
        <v>1262.989</v>
      </c>
      <c r="EE15" s="9">
        <v>844.17200000000003</v>
      </c>
      <c r="EF15" s="9">
        <v>418.81700000000001</v>
      </c>
      <c r="EG15" s="9">
        <v>77.876000000000005</v>
      </c>
      <c r="EH15" s="9">
        <v>43.401000000000003</v>
      </c>
      <c r="EI15" s="9">
        <v>34.475000000000001</v>
      </c>
      <c r="EJ15" s="9">
        <v>27.853000000000002</v>
      </c>
      <c r="EK15" s="9">
        <v>22.675000000000001</v>
      </c>
      <c r="EL15" s="9">
        <v>5.1779999999999999</v>
      </c>
      <c r="EM15" s="9">
        <v>20.045999999999999</v>
      </c>
      <c r="EN15" s="9">
        <v>11.125999999999999</v>
      </c>
      <c r="EO15" s="9">
        <v>8.92</v>
      </c>
      <c r="EP15" s="9">
        <v>29.977</v>
      </c>
      <c r="EQ15" s="9">
        <v>9.6</v>
      </c>
      <c r="ER15" s="9">
        <v>20.376000000000001</v>
      </c>
      <c r="ES15" s="9">
        <v>100.279</v>
      </c>
      <c r="ET15" s="9">
        <v>64.650000000000006</v>
      </c>
      <c r="EU15" s="9">
        <v>35.628999999999998</v>
      </c>
      <c r="EV15" s="9">
        <v>34.536000000000001</v>
      </c>
      <c r="EW15" s="9">
        <v>25.709</v>
      </c>
      <c r="EX15" s="9">
        <v>8.8279999999999994</v>
      </c>
      <c r="EY15" s="9">
        <v>33.389000000000003</v>
      </c>
      <c r="EZ15" s="9">
        <v>21.922999999999998</v>
      </c>
      <c r="FA15" s="9">
        <v>11.465999999999999</v>
      </c>
      <c r="FB15" s="9">
        <v>32.353999999999999</v>
      </c>
      <c r="FC15" s="9">
        <v>17.018000000000001</v>
      </c>
      <c r="FD15" s="9">
        <v>15.336</v>
      </c>
      <c r="FE15" s="9">
        <v>518.37900000000002</v>
      </c>
      <c r="FF15" s="9">
        <v>330.351</v>
      </c>
      <c r="FG15" s="9">
        <v>188.02799999999999</v>
      </c>
      <c r="FH15" s="9">
        <v>12161.798000000001</v>
      </c>
      <c r="FI15" s="9">
        <v>6392.53</v>
      </c>
      <c r="FJ15" s="9">
        <v>5769.268</v>
      </c>
      <c r="FK15" s="9">
        <v>2397.5520000000001</v>
      </c>
      <c r="FL15" s="9">
        <v>1230.1089999999999</v>
      </c>
      <c r="FM15" s="9">
        <v>1167.443</v>
      </c>
      <c r="FN15" s="9">
        <v>1069.1479999999999</v>
      </c>
      <c r="FO15" s="9">
        <v>583.74699999999996</v>
      </c>
      <c r="FP15" s="9">
        <v>485.4</v>
      </c>
      <c r="FQ15" s="9">
        <v>470.05099999999999</v>
      </c>
      <c r="FR15" s="9">
        <v>252.20099999999999</v>
      </c>
      <c r="FS15" s="9">
        <v>217.85</v>
      </c>
      <c r="FT15" s="9">
        <v>597.30999999999995</v>
      </c>
      <c r="FU15" s="9">
        <v>330.60599999999999</v>
      </c>
      <c r="FV15" s="9">
        <v>266.70400000000001</v>
      </c>
      <c r="FW15" s="9">
        <v>601.59299999999996</v>
      </c>
      <c r="FX15" s="9">
        <v>324.37299999999999</v>
      </c>
      <c r="FY15" s="9">
        <v>277.221</v>
      </c>
      <c r="FZ15" s="9">
        <v>464.20800000000003</v>
      </c>
      <c r="GA15" s="9">
        <v>257.57</v>
      </c>
      <c r="GB15" s="9">
        <v>206.63800000000001</v>
      </c>
      <c r="GC15" s="9">
        <v>322.23</v>
      </c>
      <c r="GD15" s="9">
        <v>190.53899999999999</v>
      </c>
      <c r="GE15" s="9">
        <v>131.691</v>
      </c>
      <c r="GF15" s="9">
        <v>408.49200000000002</v>
      </c>
      <c r="GG15" s="9">
        <v>211.667</v>
      </c>
      <c r="GH15" s="9">
        <v>196.82499999999999</v>
      </c>
      <c r="GI15" s="9">
        <v>135.62299999999999</v>
      </c>
      <c r="GJ15" s="9">
        <v>102.595</v>
      </c>
      <c r="GK15" s="9">
        <v>33.027999999999999</v>
      </c>
      <c r="GL15" s="9">
        <v>166.62299999999999</v>
      </c>
      <c r="GM15" s="9">
        <v>72.061999999999998</v>
      </c>
      <c r="GN15" s="9">
        <v>94.561000000000007</v>
      </c>
      <c r="GO15" s="9">
        <v>106.246</v>
      </c>
      <c r="GP15" s="9">
        <v>37.009</v>
      </c>
      <c r="GQ15" s="9">
        <v>69.236999999999995</v>
      </c>
      <c r="GR15" s="9">
        <v>338.42599999999999</v>
      </c>
      <c r="GS15" s="9">
        <v>181.542</v>
      </c>
      <c r="GT15" s="9">
        <v>156.88300000000001</v>
      </c>
      <c r="GU15" s="9">
        <v>181.488</v>
      </c>
      <c r="GV15" s="9">
        <v>123.90600000000001</v>
      </c>
      <c r="GW15" s="9">
        <v>57.582000000000001</v>
      </c>
      <c r="GX15" s="9">
        <v>95.064999999999998</v>
      </c>
      <c r="GY15" s="9">
        <v>41.500999999999998</v>
      </c>
      <c r="GZ15" s="9">
        <v>53.564</v>
      </c>
      <c r="HA15" s="9">
        <v>61.872999999999998</v>
      </c>
      <c r="HB15" s="9">
        <v>16.135999999999999</v>
      </c>
      <c r="HC15" s="9">
        <v>45.738</v>
      </c>
      <c r="HD15" s="9">
        <v>708.65200000000004</v>
      </c>
      <c r="HE15" s="9">
        <v>379.65300000000002</v>
      </c>
      <c r="HF15" s="9">
        <v>328.99900000000002</v>
      </c>
      <c r="HG15" s="9">
        <v>360.495</v>
      </c>
      <c r="HH15" s="9">
        <v>204.09399999999999</v>
      </c>
      <c r="HI15" s="9">
        <v>156.40100000000001</v>
      </c>
      <c r="HJ15" s="9">
        <v>1328.404</v>
      </c>
      <c r="HK15" s="9">
        <v>646.36099999999999</v>
      </c>
      <c r="HL15" s="9">
        <v>682.04300000000001</v>
      </c>
      <c r="HM15" s="9">
        <v>9764.2459999999992</v>
      </c>
      <c r="HN15" s="9">
        <v>5162.4219999999996</v>
      </c>
      <c r="HO15" s="9">
        <v>4601.8249999999998</v>
      </c>
      <c r="HP15" s="9">
        <v>8061.7520000000004</v>
      </c>
      <c r="HQ15" s="9">
        <v>4068.0230000000001</v>
      </c>
      <c r="HR15" s="9">
        <v>3993.7289999999998</v>
      </c>
      <c r="HS15" s="9">
        <v>7641.8140000000003</v>
      </c>
      <c r="HT15" s="9">
        <v>3868.9319999999998</v>
      </c>
      <c r="HU15" s="9">
        <v>3772.8820000000001</v>
      </c>
      <c r="HV15" s="9">
        <v>218.637</v>
      </c>
      <c r="HW15" s="9">
        <v>102.428</v>
      </c>
      <c r="HX15" s="9">
        <v>116.21</v>
      </c>
      <c r="HY15" s="9">
        <v>199.82900000000001</v>
      </c>
      <c r="HZ15" s="9">
        <v>95.727999999999994</v>
      </c>
      <c r="IA15" s="9">
        <v>104.101</v>
      </c>
      <c r="IB15" s="9">
        <v>6307.067</v>
      </c>
      <c r="IC15" s="9">
        <v>3303.7339999999999</v>
      </c>
      <c r="ID15" s="9">
        <v>3003.3330000000001</v>
      </c>
      <c r="IE15" s="9">
        <v>408.69099999999997</v>
      </c>
      <c r="IF15" s="9">
        <v>137.583</v>
      </c>
      <c r="IG15" s="9">
        <v>271.108</v>
      </c>
      <c r="IH15" s="9">
        <v>107.639</v>
      </c>
      <c r="II15" s="9">
        <v>67.391000000000005</v>
      </c>
      <c r="IJ15" s="9">
        <v>40.247999999999998</v>
      </c>
      <c r="IK15" s="9">
        <v>131.52000000000001</v>
      </c>
      <c r="IL15" s="9">
        <v>39.914000000000001</v>
      </c>
      <c r="IM15" s="9">
        <v>91.605000000000004</v>
      </c>
      <c r="IN15" s="9">
        <v>169.53200000000001</v>
      </c>
      <c r="IO15" s="9">
        <v>30.277000000000001</v>
      </c>
      <c r="IP15" s="9">
        <v>139.255</v>
      </c>
      <c r="IQ15" s="9">
        <v>372.39600000000002</v>
      </c>
    </row>
    <row r="16" spans="1:251">
      <c r="A16" s="10">
        <v>43862</v>
      </c>
      <c r="B16" s="9">
        <v>12980.137000000001</v>
      </c>
      <c r="C16" s="9">
        <v>6826.991</v>
      </c>
      <c r="D16" s="9">
        <v>6153.1459999999997</v>
      </c>
      <c r="E16" s="9">
        <v>2397.5030000000002</v>
      </c>
      <c r="F16" s="9">
        <v>1224.088</v>
      </c>
      <c r="G16" s="9">
        <v>1173.415</v>
      </c>
      <c r="H16" s="9">
        <v>1056.5350000000001</v>
      </c>
      <c r="I16" s="9">
        <v>575.74400000000003</v>
      </c>
      <c r="J16" s="9">
        <v>480.791</v>
      </c>
      <c r="K16" s="9">
        <v>513.17600000000004</v>
      </c>
      <c r="L16" s="9">
        <v>283.62299999999999</v>
      </c>
      <c r="M16" s="9">
        <v>229.553</v>
      </c>
      <c r="N16" s="9">
        <v>542.49900000000002</v>
      </c>
      <c r="O16" s="9">
        <v>291.54500000000002</v>
      </c>
      <c r="P16" s="9">
        <v>250.95400000000001</v>
      </c>
      <c r="Q16" s="9">
        <v>605.09299999999996</v>
      </c>
      <c r="R16" s="9">
        <v>331.42200000000003</v>
      </c>
      <c r="S16" s="9">
        <v>273.67200000000003</v>
      </c>
      <c r="T16" s="9">
        <v>449.06799999999998</v>
      </c>
      <c r="U16" s="9">
        <v>243.01</v>
      </c>
      <c r="V16" s="9">
        <v>206.05699999999999</v>
      </c>
      <c r="W16" s="9">
        <v>360.26</v>
      </c>
      <c r="X16" s="9">
        <v>212.083</v>
      </c>
      <c r="Y16" s="9">
        <v>148.178</v>
      </c>
      <c r="Z16" s="9">
        <v>347.37099999999998</v>
      </c>
      <c r="AA16" s="9">
        <v>177.72</v>
      </c>
      <c r="AB16" s="9">
        <v>169.65199999999999</v>
      </c>
      <c r="AC16" s="9">
        <v>126.82599999999999</v>
      </c>
      <c r="AD16" s="9">
        <v>92.260999999999996</v>
      </c>
      <c r="AE16" s="9">
        <v>34.564999999999998</v>
      </c>
      <c r="AF16" s="9">
        <v>124.227</v>
      </c>
      <c r="AG16" s="9">
        <v>56.262999999999998</v>
      </c>
      <c r="AH16" s="9">
        <v>67.963999999999999</v>
      </c>
      <c r="AI16" s="9">
        <v>96.317999999999998</v>
      </c>
      <c r="AJ16" s="9">
        <v>29.196000000000002</v>
      </c>
      <c r="AK16" s="9">
        <v>67.122</v>
      </c>
      <c r="AL16" s="9">
        <v>348.90300000000002</v>
      </c>
      <c r="AM16" s="9">
        <v>185.941</v>
      </c>
      <c r="AN16" s="9">
        <v>162.96199999999999</v>
      </c>
      <c r="AO16" s="9">
        <v>181.14500000000001</v>
      </c>
      <c r="AP16" s="9">
        <v>123.94799999999999</v>
      </c>
      <c r="AQ16" s="9">
        <v>57.195999999999998</v>
      </c>
      <c r="AR16" s="9">
        <v>96.319000000000003</v>
      </c>
      <c r="AS16" s="9">
        <v>42.31</v>
      </c>
      <c r="AT16" s="9">
        <v>54.009</v>
      </c>
      <c r="AU16" s="9">
        <v>71.44</v>
      </c>
      <c r="AV16" s="9">
        <v>19.683</v>
      </c>
      <c r="AW16" s="9">
        <v>51.756999999999998</v>
      </c>
      <c r="AX16" s="9">
        <v>724.12</v>
      </c>
      <c r="AY16" s="9">
        <v>381.43700000000001</v>
      </c>
      <c r="AZ16" s="9">
        <v>342.68299999999999</v>
      </c>
      <c r="BA16" s="9">
        <v>332.41500000000002</v>
      </c>
      <c r="BB16" s="9">
        <v>194.30699999999999</v>
      </c>
      <c r="BC16" s="9">
        <v>138.108</v>
      </c>
      <c r="BD16" s="9">
        <v>1340.9680000000001</v>
      </c>
      <c r="BE16" s="9">
        <v>648.34400000000005</v>
      </c>
      <c r="BF16" s="9">
        <v>692.62400000000002</v>
      </c>
      <c r="BG16" s="9">
        <v>10582.634</v>
      </c>
      <c r="BH16" s="9">
        <v>5602.9030000000002</v>
      </c>
      <c r="BI16" s="9">
        <v>4979.7309999999998</v>
      </c>
      <c r="BJ16" s="9">
        <v>8612.4920000000002</v>
      </c>
      <c r="BK16" s="9">
        <v>4315.7169999999996</v>
      </c>
      <c r="BL16" s="9">
        <v>4296.7759999999998</v>
      </c>
      <c r="BM16" s="9">
        <v>8182.3159999999998</v>
      </c>
      <c r="BN16" s="9">
        <v>4112.3950000000004</v>
      </c>
      <c r="BO16" s="9">
        <v>4069.92</v>
      </c>
      <c r="BP16" s="9">
        <v>206.63200000000001</v>
      </c>
      <c r="BQ16" s="9">
        <v>88.808999999999997</v>
      </c>
      <c r="BR16" s="9">
        <v>117.82299999999999</v>
      </c>
      <c r="BS16" s="9">
        <v>220.27099999999999</v>
      </c>
      <c r="BT16" s="9">
        <v>113.452</v>
      </c>
      <c r="BU16" s="9">
        <v>106.819</v>
      </c>
      <c r="BV16" s="9">
        <v>6513.64</v>
      </c>
      <c r="BW16" s="9">
        <v>3356.1959999999999</v>
      </c>
      <c r="BX16" s="9">
        <v>3157.444</v>
      </c>
      <c r="BY16" s="9">
        <v>467.64699999999999</v>
      </c>
      <c r="BZ16" s="9">
        <v>158.71799999999999</v>
      </c>
      <c r="CA16" s="9">
        <v>308.92899999999997</v>
      </c>
      <c r="CB16" s="9">
        <v>125.652</v>
      </c>
      <c r="CC16" s="9">
        <v>69.317999999999998</v>
      </c>
      <c r="CD16" s="9">
        <v>56.334000000000003</v>
      </c>
      <c r="CE16" s="9">
        <v>141.46899999999999</v>
      </c>
      <c r="CF16" s="9">
        <v>46.680999999999997</v>
      </c>
      <c r="CG16" s="9">
        <v>94.787999999999997</v>
      </c>
      <c r="CH16" s="9">
        <v>200.52699999999999</v>
      </c>
      <c r="CI16" s="9">
        <v>42.72</v>
      </c>
      <c r="CJ16" s="9">
        <v>157.80799999999999</v>
      </c>
      <c r="CK16" s="9">
        <v>427.76900000000001</v>
      </c>
      <c r="CL16" s="9">
        <v>155.97499999999999</v>
      </c>
      <c r="CM16" s="9">
        <v>271.79399999999998</v>
      </c>
      <c r="CN16" s="9">
        <v>123.462</v>
      </c>
      <c r="CO16" s="9">
        <v>79.210999999999999</v>
      </c>
      <c r="CP16" s="9">
        <v>44.250999999999998</v>
      </c>
      <c r="CQ16" s="9">
        <v>145.06299999999999</v>
      </c>
      <c r="CR16" s="9">
        <v>40.546999999999997</v>
      </c>
      <c r="CS16" s="9">
        <v>104.51600000000001</v>
      </c>
      <c r="CT16" s="9">
        <v>159.244</v>
      </c>
      <c r="CU16" s="9">
        <v>36.218000000000004</v>
      </c>
      <c r="CV16" s="9">
        <v>123.026</v>
      </c>
      <c r="CW16" s="9">
        <v>1203.4349999999999</v>
      </c>
      <c r="CX16" s="9">
        <v>644.827</v>
      </c>
      <c r="CY16" s="9">
        <v>558.60900000000004</v>
      </c>
      <c r="CZ16" s="9">
        <v>941.39</v>
      </c>
      <c r="DA16" s="9">
        <v>468.76100000000002</v>
      </c>
      <c r="DB16" s="9">
        <v>472.62900000000002</v>
      </c>
      <c r="DC16" s="9">
        <v>7671.1019999999999</v>
      </c>
      <c r="DD16" s="9">
        <v>3846.9560000000001</v>
      </c>
      <c r="DE16" s="9">
        <v>3824.1460000000002</v>
      </c>
      <c r="DF16" s="9">
        <v>810.53200000000004</v>
      </c>
      <c r="DG16" s="9">
        <v>393.51600000000002</v>
      </c>
      <c r="DH16" s="9">
        <v>417.01600000000002</v>
      </c>
      <c r="DI16" s="9">
        <v>7801.9610000000002</v>
      </c>
      <c r="DJ16" s="9">
        <v>3922.201</v>
      </c>
      <c r="DK16" s="9">
        <v>3879.76</v>
      </c>
      <c r="DL16" s="9">
        <v>1312.3679999999999</v>
      </c>
      <c r="DM16" s="9">
        <v>651.94399999999996</v>
      </c>
      <c r="DN16" s="9">
        <v>660.42399999999998</v>
      </c>
      <c r="DO16" s="9">
        <v>439.55399999999997</v>
      </c>
      <c r="DP16" s="9">
        <v>210.333</v>
      </c>
      <c r="DQ16" s="9">
        <v>229.221</v>
      </c>
      <c r="DR16" s="9">
        <v>501.83600000000001</v>
      </c>
      <c r="DS16" s="9">
        <v>258.428</v>
      </c>
      <c r="DT16" s="9">
        <v>243.40899999999999</v>
      </c>
      <c r="DU16" s="9">
        <v>370.97699999999998</v>
      </c>
      <c r="DV16" s="9">
        <v>183.18199999999999</v>
      </c>
      <c r="DW16" s="9">
        <v>187.79499999999999</v>
      </c>
      <c r="DX16" s="9">
        <v>7300.1239999999998</v>
      </c>
      <c r="DY16" s="9">
        <v>3663.7730000000001</v>
      </c>
      <c r="DZ16" s="9">
        <v>3636.3510000000001</v>
      </c>
      <c r="EA16" s="9">
        <v>1970.1420000000001</v>
      </c>
      <c r="EB16" s="9">
        <v>1287.1869999999999</v>
      </c>
      <c r="EC16" s="9">
        <v>682.95500000000004</v>
      </c>
      <c r="ED16" s="9">
        <v>1213.6759999999999</v>
      </c>
      <c r="EE16" s="9">
        <v>806.04600000000005</v>
      </c>
      <c r="EF16" s="9">
        <v>407.63</v>
      </c>
      <c r="EG16" s="9">
        <v>84.67</v>
      </c>
      <c r="EH16" s="9">
        <v>50.215000000000003</v>
      </c>
      <c r="EI16" s="9">
        <v>34.454999999999998</v>
      </c>
      <c r="EJ16" s="9">
        <v>26.869</v>
      </c>
      <c r="EK16" s="9">
        <v>21.969000000000001</v>
      </c>
      <c r="EL16" s="9">
        <v>4.9000000000000004</v>
      </c>
      <c r="EM16" s="9">
        <v>27.908000000000001</v>
      </c>
      <c r="EN16" s="9">
        <v>19.751999999999999</v>
      </c>
      <c r="EO16" s="9">
        <v>8.1560000000000006</v>
      </c>
      <c r="EP16" s="9">
        <v>29.893000000000001</v>
      </c>
      <c r="EQ16" s="9">
        <v>8.4939999999999998</v>
      </c>
      <c r="ER16" s="9">
        <v>21.399000000000001</v>
      </c>
      <c r="ES16" s="9">
        <v>97.043000000000006</v>
      </c>
      <c r="ET16" s="9">
        <v>55.387999999999998</v>
      </c>
      <c r="EU16" s="9">
        <v>41.655000000000001</v>
      </c>
      <c r="EV16" s="9">
        <v>31.463000000000001</v>
      </c>
      <c r="EW16" s="9">
        <v>23.178000000000001</v>
      </c>
      <c r="EX16" s="9">
        <v>8.2850000000000001</v>
      </c>
      <c r="EY16" s="9">
        <v>30.812999999999999</v>
      </c>
      <c r="EZ16" s="9">
        <v>17.739999999999998</v>
      </c>
      <c r="FA16" s="9">
        <v>13.073</v>
      </c>
      <c r="FB16" s="9">
        <v>34.767000000000003</v>
      </c>
      <c r="FC16" s="9">
        <v>14.47</v>
      </c>
      <c r="FD16" s="9">
        <v>20.297000000000001</v>
      </c>
      <c r="FE16" s="9">
        <v>574.75199999999995</v>
      </c>
      <c r="FF16" s="9">
        <v>375.53699999999998</v>
      </c>
      <c r="FG16" s="9">
        <v>199.21600000000001</v>
      </c>
      <c r="FH16" s="9">
        <v>12385.513000000001</v>
      </c>
      <c r="FI16" s="9">
        <v>6475.1790000000001</v>
      </c>
      <c r="FJ16" s="9">
        <v>5910.3339999999998</v>
      </c>
      <c r="FK16" s="9">
        <v>2374.297</v>
      </c>
      <c r="FL16" s="9">
        <v>1211.146</v>
      </c>
      <c r="FM16" s="9">
        <v>1163.1510000000001</v>
      </c>
      <c r="FN16" s="9">
        <v>1051.1010000000001</v>
      </c>
      <c r="FO16" s="9">
        <v>572.89200000000005</v>
      </c>
      <c r="FP16" s="9">
        <v>478.21</v>
      </c>
      <c r="FQ16" s="9">
        <v>510.96300000000002</v>
      </c>
      <c r="FR16" s="9">
        <v>281.56</v>
      </c>
      <c r="FS16" s="9">
        <v>229.40299999999999</v>
      </c>
      <c r="FT16" s="9">
        <v>539.27800000000002</v>
      </c>
      <c r="FU16" s="9">
        <v>290.75599999999997</v>
      </c>
      <c r="FV16" s="9">
        <v>248.52199999999999</v>
      </c>
      <c r="FW16" s="9">
        <v>602.75300000000004</v>
      </c>
      <c r="FX16" s="9">
        <v>329.613</v>
      </c>
      <c r="FY16" s="9">
        <v>273.14</v>
      </c>
      <c r="FZ16" s="9">
        <v>445.97399999999999</v>
      </c>
      <c r="GA16" s="9">
        <v>241.96700000000001</v>
      </c>
      <c r="GB16" s="9">
        <v>204.00700000000001</v>
      </c>
      <c r="GC16" s="9">
        <v>358.89800000000002</v>
      </c>
      <c r="GD16" s="9">
        <v>210.87</v>
      </c>
      <c r="GE16" s="9">
        <v>148.02799999999999</v>
      </c>
      <c r="GF16" s="9">
        <v>346.01</v>
      </c>
      <c r="GG16" s="9">
        <v>176.74</v>
      </c>
      <c r="GH16" s="9">
        <v>169.27</v>
      </c>
      <c r="GI16" s="9">
        <v>126.444</v>
      </c>
      <c r="GJ16" s="9">
        <v>92.260999999999996</v>
      </c>
      <c r="GK16" s="9">
        <v>34.183999999999997</v>
      </c>
      <c r="GL16" s="9">
        <v>124.227</v>
      </c>
      <c r="GM16" s="9">
        <v>56.262999999999998</v>
      </c>
      <c r="GN16" s="9">
        <v>67.963999999999999</v>
      </c>
      <c r="GO16" s="9">
        <v>95.337999999999994</v>
      </c>
      <c r="GP16" s="9">
        <v>28.216000000000001</v>
      </c>
      <c r="GQ16" s="9">
        <v>67.122</v>
      </c>
      <c r="GR16" s="9">
        <v>346.19299999999998</v>
      </c>
      <c r="GS16" s="9">
        <v>185.28200000000001</v>
      </c>
      <c r="GT16" s="9">
        <v>160.91200000000001</v>
      </c>
      <c r="GU16" s="9">
        <v>180.68199999999999</v>
      </c>
      <c r="GV16" s="9">
        <v>123.486</v>
      </c>
      <c r="GW16" s="9">
        <v>57.195999999999998</v>
      </c>
      <c r="GX16" s="9">
        <v>95.852999999999994</v>
      </c>
      <c r="GY16" s="9">
        <v>42.113</v>
      </c>
      <c r="GZ16" s="9">
        <v>53.74</v>
      </c>
      <c r="HA16" s="9">
        <v>69.658000000000001</v>
      </c>
      <c r="HB16" s="9">
        <v>19.683</v>
      </c>
      <c r="HC16" s="9">
        <v>49.975000000000001</v>
      </c>
      <c r="HD16" s="9">
        <v>720.31</v>
      </c>
      <c r="HE16" s="9">
        <v>378.79300000000001</v>
      </c>
      <c r="HF16" s="9">
        <v>341.51600000000002</v>
      </c>
      <c r="HG16" s="9">
        <v>330.791</v>
      </c>
      <c r="HH16" s="9">
        <v>194.09800000000001</v>
      </c>
      <c r="HI16" s="9">
        <v>136.69300000000001</v>
      </c>
      <c r="HJ16" s="9">
        <v>1323.1959999999999</v>
      </c>
      <c r="HK16" s="9">
        <v>638.255</v>
      </c>
      <c r="HL16" s="9">
        <v>684.94200000000001</v>
      </c>
      <c r="HM16" s="9">
        <v>10011.215</v>
      </c>
      <c r="HN16" s="9">
        <v>5264.0330000000004</v>
      </c>
      <c r="HO16" s="9">
        <v>4747.183</v>
      </c>
      <c r="HP16" s="9">
        <v>8301.5400000000009</v>
      </c>
      <c r="HQ16" s="9">
        <v>4157.3100000000004</v>
      </c>
      <c r="HR16" s="9">
        <v>4144.2299999999996</v>
      </c>
      <c r="HS16" s="9">
        <v>7876.4970000000003</v>
      </c>
      <c r="HT16" s="9">
        <v>3956.8780000000002</v>
      </c>
      <c r="HU16" s="9">
        <v>3919.6190000000001</v>
      </c>
      <c r="HV16" s="9">
        <v>205.66200000000001</v>
      </c>
      <c r="HW16" s="9">
        <v>88.073999999999998</v>
      </c>
      <c r="HX16" s="9">
        <v>117.58799999999999</v>
      </c>
      <c r="HY16" s="9">
        <v>217.262</v>
      </c>
      <c r="HZ16" s="9">
        <v>111.598</v>
      </c>
      <c r="IA16" s="9">
        <v>105.664</v>
      </c>
      <c r="IB16" s="9">
        <v>6280.7250000000004</v>
      </c>
      <c r="IC16" s="9">
        <v>3240.3989999999999</v>
      </c>
      <c r="ID16" s="9">
        <v>3040.326</v>
      </c>
      <c r="IE16" s="9">
        <v>458.64100000000002</v>
      </c>
      <c r="IF16" s="9">
        <v>154.31200000000001</v>
      </c>
      <c r="IG16" s="9">
        <v>304.32799999999997</v>
      </c>
      <c r="IH16" s="9">
        <v>123.663</v>
      </c>
      <c r="II16" s="9">
        <v>68.617999999999995</v>
      </c>
      <c r="IJ16" s="9">
        <v>55.043999999999997</v>
      </c>
      <c r="IK16" s="9">
        <v>138.42099999999999</v>
      </c>
      <c r="IL16" s="9">
        <v>44.823999999999998</v>
      </c>
      <c r="IM16" s="9">
        <v>93.596999999999994</v>
      </c>
      <c r="IN16" s="9">
        <v>196.55699999999999</v>
      </c>
      <c r="IO16" s="9">
        <v>40.869999999999997</v>
      </c>
      <c r="IP16" s="9">
        <v>155.68700000000001</v>
      </c>
      <c r="IQ16" s="9">
        <v>400.35599999999999</v>
      </c>
    </row>
    <row r="17" spans="1:251">
      <c r="A17" s="10">
        <v>44228</v>
      </c>
      <c r="B17" s="9">
        <v>12947.324000000001</v>
      </c>
      <c r="C17" s="9">
        <v>6797.5029999999997</v>
      </c>
      <c r="D17" s="9">
        <v>6149.8209999999999</v>
      </c>
      <c r="E17" s="9">
        <v>2276.9609999999998</v>
      </c>
      <c r="F17" s="9">
        <v>1144.857</v>
      </c>
      <c r="G17" s="9">
        <v>1132.105</v>
      </c>
      <c r="H17" s="9">
        <v>973.84900000000005</v>
      </c>
      <c r="I17" s="9">
        <v>508.43099999999998</v>
      </c>
      <c r="J17" s="9">
        <v>465.41800000000001</v>
      </c>
      <c r="K17" s="9">
        <v>396.75099999999998</v>
      </c>
      <c r="L17" s="9">
        <v>207.79599999999999</v>
      </c>
      <c r="M17" s="9">
        <v>188.95599999999999</v>
      </c>
      <c r="N17" s="9">
        <v>573.85400000000004</v>
      </c>
      <c r="O17" s="9">
        <v>299.11099999999999</v>
      </c>
      <c r="P17" s="9">
        <v>274.74299999999999</v>
      </c>
      <c r="Q17" s="9">
        <v>510.00599999999997</v>
      </c>
      <c r="R17" s="9">
        <v>264.98399999999998</v>
      </c>
      <c r="S17" s="9">
        <v>245.02199999999999</v>
      </c>
      <c r="T17" s="9">
        <v>457.52600000000001</v>
      </c>
      <c r="U17" s="9">
        <v>238.554</v>
      </c>
      <c r="V17" s="9">
        <v>218.97200000000001</v>
      </c>
      <c r="W17" s="9">
        <v>309.50299999999999</v>
      </c>
      <c r="X17" s="9">
        <v>172.23099999999999</v>
      </c>
      <c r="Y17" s="9">
        <v>137.27199999999999</v>
      </c>
      <c r="Z17" s="9">
        <v>364.15</v>
      </c>
      <c r="AA17" s="9">
        <v>180.55199999999999</v>
      </c>
      <c r="AB17" s="9">
        <v>183.59800000000001</v>
      </c>
      <c r="AC17" s="9">
        <v>113.82</v>
      </c>
      <c r="AD17" s="9">
        <v>70.938000000000002</v>
      </c>
      <c r="AE17" s="9">
        <v>42.881999999999998</v>
      </c>
      <c r="AF17" s="9">
        <v>144.297</v>
      </c>
      <c r="AG17" s="9">
        <v>72.412999999999997</v>
      </c>
      <c r="AH17" s="9">
        <v>71.884</v>
      </c>
      <c r="AI17" s="9">
        <v>106.033</v>
      </c>
      <c r="AJ17" s="9">
        <v>37.200000000000003</v>
      </c>
      <c r="AK17" s="9">
        <v>68.832999999999998</v>
      </c>
      <c r="AL17" s="9">
        <v>300.19600000000003</v>
      </c>
      <c r="AM17" s="9">
        <v>155.649</v>
      </c>
      <c r="AN17" s="9">
        <v>144.547</v>
      </c>
      <c r="AO17" s="9">
        <v>136.59800000000001</v>
      </c>
      <c r="AP17" s="9">
        <v>86.959000000000003</v>
      </c>
      <c r="AQ17" s="9">
        <v>49.637999999999998</v>
      </c>
      <c r="AR17" s="9">
        <v>100.11</v>
      </c>
      <c r="AS17" s="9">
        <v>49.862000000000002</v>
      </c>
      <c r="AT17" s="9">
        <v>50.247999999999998</v>
      </c>
      <c r="AU17" s="9">
        <v>63.488</v>
      </c>
      <c r="AV17" s="9">
        <v>18.827999999999999</v>
      </c>
      <c r="AW17" s="9">
        <v>44.66</v>
      </c>
      <c r="AX17" s="9">
        <v>649.88400000000001</v>
      </c>
      <c r="AY17" s="9">
        <v>337.46100000000001</v>
      </c>
      <c r="AZ17" s="9">
        <v>312.423</v>
      </c>
      <c r="BA17" s="9">
        <v>323.96499999999997</v>
      </c>
      <c r="BB17" s="9">
        <v>170.97</v>
      </c>
      <c r="BC17" s="9">
        <v>152.995</v>
      </c>
      <c r="BD17" s="9">
        <v>1303.1120000000001</v>
      </c>
      <c r="BE17" s="9">
        <v>636.42499999999995</v>
      </c>
      <c r="BF17" s="9">
        <v>666.68700000000001</v>
      </c>
      <c r="BG17" s="9">
        <v>10670.362999999999</v>
      </c>
      <c r="BH17" s="9">
        <v>5652.6459999999997</v>
      </c>
      <c r="BI17" s="9">
        <v>5017.7169999999996</v>
      </c>
      <c r="BJ17" s="9">
        <v>8661.5280000000002</v>
      </c>
      <c r="BK17" s="9">
        <v>4360.5659999999998</v>
      </c>
      <c r="BL17" s="9">
        <v>4300.9629999999997</v>
      </c>
      <c r="BM17" s="9">
        <v>8226.4050000000007</v>
      </c>
      <c r="BN17" s="9">
        <v>4165.5240000000003</v>
      </c>
      <c r="BO17" s="9">
        <v>4060.88</v>
      </c>
      <c r="BP17" s="9">
        <v>239.614</v>
      </c>
      <c r="BQ17" s="9">
        <v>100.705</v>
      </c>
      <c r="BR17" s="9">
        <v>138.90899999999999</v>
      </c>
      <c r="BS17" s="9">
        <v>187.834</v>
      </c>
      <c r="BT17" s="9">
        <v>89.635999999999996</v>
      </c>
      <c r="BU17" s="9">
        <v>98.197999999999993</v>
      </c>
      <c r="BV17" s="9">
        <v>6291.4849999999997</v>
      </c>
      <c r="BW17" s="9">
        <v>3270.0970000000002</v>
      </c>
      <c r="BX17" s="9">
        <v>3021.3879999999999</v>
      </c>
      <c r="BY17" s="9">
        <v>599.73</v>
      </c>
      <c r="BZ17" s="9">
        <v>221.279</v>
      </c>
      <c r="CA17" s="9">
        <v>378.45100000000002</v>
      </c>
      <c r="CB17" s="9">
        <v>142.084</v>
      </c>
      <c r="CC17" s="9">
        <v>86.116</v>
      </c>
      <c r="CD17" s="9">
        <v>55.968000000000004</v>
      </c>
      <c r="CE17" s="9">
        <v>228.322</v>
      </c>
      <c r="CF17" s="9">
        <v>90.382999999999996</v>
      </c>
      <c r="CG17" s="9">
        <v>137.93899999999999</v>
      </c>
      <c r="CH17" s="9">
        <v>229.32400000000001</v>
      </c>
      <c r="CI17" s="9">
        <v>44.78</v>
      </c>
      <c r="CJ17" s="9">
        <v>184.54499999999999</v>
      </c>
      <c r="CK17" s="9">
        <v>558.05399999999997</v>
      </c>
      <c r="CL17" s="9">
        <v>229.517</v>
      </c>
      <c r="CM17" s="9">
        <v>328.53699999999998</v>
      </c>
      <c r="CN17" s="9">
        <v>167.142</v>
      </c>
      <c r="CO17" s="9">
        <v>112.166</v>
      </c>
      <c r="CP17" s="9">
        <v>54.975999999999999</v>
      </c>
      <c r="CQ17" s="9">
        <v>182.64400000000001</v>
      </c>
      <c r="CR17" s="9">
        <v>66.878</v>
      </c>
      <c r="CS17" s="9">
        <v>115.76600000000001</v>
      </c>
      <c r="CT17" s="9">
        <v>208.267</v>
      </c>
      <c r="CU17" s="9">
        <v>50.472000000000001</v>
      </c>
      <c r="CV17" s="9">
        <v>157.79499999999999</v>
      </c>
      <c r="CW17" s="9">
        <v>1212.26</v>
      </c>
      <c r="CX17" s="9">
        <v>639.67399999999998</v>
      </c>
      <c r="CY17" s="9">
        <v>572.58600000000001</v>
      </c>
      <c r="CZ17" s="9">
        <v>887.31899999999996</v>
      </c>
      <c r="DA17" s="9">
        <v>430.05700000000002</v>
      </c>
      <c r="DB17" s="9">
        <v>457.262</v>
      </c>
      <c r="DC17" s="9">
        <v>7774.21</v>
      </c>
      <c r="DD17" s="9">
        <v>3930.509</v>
      </c>
      <c r="DE17" s="9">
        <v>3843.7</v>
      </c>
      <c r="DF17" s="9">
        <v>859.93200000000002</v>
      </c>
      <c r="DG17" s="9">
        <v>389.53899999999999</v>
      </c>
      <c r="DH17" s="9">
        <v>470.39299999999997</v>
      </c>
      <c r="DI17" s="9">
        <v>7801.5959999999995</v>
      </c>
      <c r="DJ17" s="9">
        <v>3971.0259999999998</v>
      </c>
      <c r="DK17" s="9">
        <v>3830.57</v>
      </c>
      <c r="DL17" s="9">
        <v>1324.1089999999999</v>
      </c>
      <c r="DM17" s="9">
        <v>623.85299999999995</v>
      </c>
      <c r="DN17" s="9">
        <v>700.25599999999997</v>
      </c>
      <c r="DO17" s="9">
        <v>423.142</v>
      </c>
      <c r="DP17" s="9">
        <v>195.74299999999999</v>
      </c>
      <c r="DQ17" s="9">
        <v>227.399</v>
      </c>
      <c r="DR17" s="9">
        <v>464.17700000000002</v>
      </c>
      <c r="DS17" s="9">
        <v>234.31299999999999</v>
      </c>
      <c r="DT17" s="9">
        <v>229.863</v>
      </c>
      <c r="DU17" s="9">
        <v>436.79</v>
      </c>
      <c r="DV17" s="9">
        <v>193.79599999999999</v>
      </c>
      <c r="DW17" s="9">
        <v>242.994</v>
      </c>
      <c r="DX17" s="9">
        <v>7337.42</v>
      </c>
      <c r="DY17" s="9">
        <v>3736.7130000000002</v>
      </c>
      <c r="DZ17" s="9">
        <v>3600.7069999999999</v>
      </c>
      <c r="EA17" s="9">
        <v>2008.835</v>
      </c>
      <c r="EB17" s="9">
        <v>1292.0809999999999</v>
      </c>
      <c r="EC17" s="9">
        <v>716.75400000000002</v>
      </c>
      <c r="ED17" s="9">
        <v>1142.694</v>
      </c>
      <c r="EE17" s="9">
        <v>746.29100000000005</v>
      </c>
      <c r="EF17" s="9">
        <v>396.40300000000002</v>
      </c>
      <c r="EG17" s="9">
        <v>127.875</v>
      </c>
      <c r="EH17" s="9">
        <v>72.213999999999999</v>
      </c>
      <c r="EI17" s="9">
        <v>55.661000000000001</v>
      </c>
      <c r="EJ17" s="9">
        <v>37.21</v>
      </c>
      <c r="EK17" s="9">
        <v>24.518999999999998</v>
      </c>
      <c r="EL17" s="9">
        <v>12.691000000000001</v>
      </c>
      <c r="EM17" s="9">
        <v>53.314999999999998</v>
      </c>
      <c r="EN17" s="9">
        <v>33.704999999999998</v>
      </c>
      <c r="EO17" s="9">
        <v>19.61</v>
      </c>
      <c r="EP17" s="9">
        <v>37.35</v>
      </c>
      <c r="EQ17" s="9">
        <v>13.99</v>
      </c>
      <c r="ER17" s="9">
        <v>23.36</v>
      </c>
      <c r="ES17" s="9">
        <v>208.49799999999999</v>
      </c>
      <c r="ET17" s="9">
        <v>120.47799999999999</v>
      </c>
      <c r="EU17" s="9">
        <v>88.021000000000001</v>
      </c>
      <c r="EV17" s="9">
        <v>63.627000000000002</v>
      </c>
      <c r="EW17" s="9">
        <v>43.603000000000002</v>
      </c>
      <c r="EX17" s="9">
        <v>20.024000000000001</v>
      </c>
      <c r="EY17" s="9">
        <v>75.766000000000005</v>
      </c>
      <c r="EZ17" s="9">
        <v>48.765000000000001</v>
      </c>
      <c r="FA17" s="9">
        <v>27.001000000000001</v>
      </c>
      <c r="FB17" s="9">
        <v>69.105000000000004</v>
      </c>
      <c r="FC17" s="9">
        <v>28.109000000000002</v>
      </c>
      <c r="FD17" s="9">
        <v>40.996000000000002</v>
      </c>
      <c r="FE17" s="9">
        <v>529.76700000000005</v>
      </c>
      <c r="FF17" s="9">
        <v>353.09800000000001</v>
      </c>
      <c r="FG17" s="9">
        <v>176.66900000000001</v>
      </c>
      <c r="FH17" s="9">
        <v>12297.233</v>
      </c>
      <c r="FI17" s="9">
        <v>6402.2020000000002</v>
      </c>
      <c r="FJ17" s="9">
        <v>5895.0309999999999</v>
      </c>
      <c r="FK17" s="9">
        <v>2255.3789999999999</v>
      </c>
      <c r="FL17" s="9">
        <v>1131.239</v>
      </c>
      <c r="FM17" s="9">
        <v>1124.1410000000001</v>
      </c>
      <c r="FN17" s="9">
        <v>968.24699999999996</v>
      </c>
      <c r="FO17" s="9">
        <v>504.678</v>
      </c>
      <c r="FP17" s="9">
        <v>463.56799999999998</v>
      </c>
      <c r="FQ17" s="9">
        <v>394.40800000000002</v>
      </c>
      <c r="FR17" s="9">
        <v>205.97</v>
      </c>
      <c r="FS17" s="9">
        <v>188.43799999999999</v>
      </c>
      <c r="FT17" s="9">
        <v>570.59500000000003</v>
      </c>
      <c r="FU17" s="9">
        <v>297.18400000000003</v>
      </c>
      <c r="FV17" s="9">
        <v>273.411</v>
      </c>
      <c r="FW17" s="9">
        <v>505.94600000000003</v>
      </c>
      <c r="FX17" s="9">
        <v>262.12700000000001</v>
      </c>
      <c r="FY17" s="9">
        <v>243.81800000000001</v>
      </c>
      <c r="FZ17" s="9">
        <v>455.98399999999998</v>
      </c>
      <c r="GA17" s="9">
        <v>237.65799999999999</v>
      </c>
      <c r="GB17" s="9">
        <v>218.32599999999999</v>
      </c>
      <c r="GC17" s="9">
        <v>307.58300000000003</v>
      </c>
      <c r="GD17" s="9">
        <v>171.42500000000001</v>
      </c>
      <c r="GE17" s="9">
        <v>136.15799999999999</v>
      </c>
      <c r="GF17" s="9">
        <v>362.822</v>
      </c>
      <c r="GG17" s="9">
        <v>179.31299999999999</v>
      </c>
      <c r="GH17" s="9">
        <v>183.50899999999999</v>
      </c>
      <c r="GI17" s="9">
        <v>113.82</v>
      </c>
      <c r="GJ17" s="9">
        <v>70.938000000000002</v>
      </c>
      <c r="GK17" s="9">
        <v>42.881999999999998</v>
      </c>
      <c r="GL17" s="9">
        <v>143.05799999999999</v>
      </c>
      <c r="GM17" s="9">
        <v>71.174999999999997</v>
      </c>
      <c r="GN17" s="9">
        <v>71.884</v>
      </c>
      <c r="GO17" s="9">
        <v>105.943</v>
      </c>
      <c r="GP17" s="9">
        <v>37.200000000000003</v>
      </c>
      <c r="GQ17" s="9">
        <v>68.742999999999995</v>
      </c>
      <c r="GR17" s="9">
        <v>297.84199999999998</v>
      </c>
      <c r="GS17" s="9">
        <v>153.94</v>
      </c>
      <c r="GT17" s="9">
        <v>143.90100000000001</v>
      </c>
      <c r="GU17" s="9">
        <v>136.56899999999999</v>
      </c>
      <c r="GV17" s="9">
        <v>86.930999999999997</v>
      </c>
      <c r="GW17" s="9">
        <v>49.637999999999998</v>
      </c>
      <c r="GX17" s="9">
        <v>98.400999999999996</v>
      </c>
      <c r="GY17" s="9">
        <v>48.798000000000002</v>
      </c>
      <c r="GZ17" s="9">
        <v>49.603000000000002</v>
      </c>
      <c r="HA17" s="9">
        <v>62.872</v>
      </c>
      <c r="HB17" s="9">
        <v>18.212</v>
      </c>
      <c r="HC17" s="9">
        <v>44.66</v>
      </c>
      <c r="HD17" s="9">
        <v>647.59799999999996</v>
      </c>
      <c r="HE17" s="9">
        <v>336.37900000000002</v>
      </c>
      <c r="HF17" s="9">
        <v>311.21899999999999</v>
      </c>
      <c r="HG17" s="9">
        <v>320.64800000000002</v>
      </c>
      <c r="HH17" s="9">
        <v>168.29900000000001</v>
      </c>
      <c r="HI17" s="9">
        <v>152.34899999999999</v>
      </c>
      <c r="HJ17" s="9">
        <v>1287.133</v>
      </c>
      <c r="HK17" s="9">
        <v>626.55999999999995</v>
      </c>
      <c r="HL17" s="9">
        <v>660.572</v>
      </c>
      <c r="HM17" s="9">
        <v>10041.853999999999</v>
      </c>
      <c r="HN17" s="9">
        <v>5270.9629999999997</v>
      </c>
      <c r="HO17" s="9">
        <v>4770.8909999999996</v>
      </c>
      <c r="HP17" s="9">
        <v>8343.9529999999995</v>
      </c>
      <c r="HQ17" s="9">
        <v>4193.0569999999998</v>
      </c>
      <c r="HR17" s="9">
        <v>4150.8969999999999</v>
      </c>
      <c r="HS17" s="9">
        <v>7915.2449999999999</v>
      </c>
      <c r="HT17" s="9">
        <v>4001.0030000000002</v>
      </c>
      <c r="HU17" s="9">
        <v>3914.2420000000002</v>
      </c>
      <c r="HV17" s="9">
        <v>236.36199999999999</v>
      </c>
      <c r="HW17" s="9">
        <v>98.137</v>
      </c>
      <c r="HX17" s="9">
        <v>138.226</v>
      </c>
      <c r="HY17" s="9">
        <v>185.43100000000001</v>
      </c>
      <c r="HZ17" s="9">
        <v>89.216999999999999</v>
      </c>
      <c r="IA17" s="9">
        <v>96.213999999999999</v>
      </c>
      <c r="IB17" s="9">
        <v>6065.8069999999998</v>
      </c>
      <c r="IC17" s="9">
        <v>3143.768</v>
      </c>
      <c r="ID17" s="9">
        <v>2922.0390000000002</v>
      </c>
      <c r="IE17" s="9">
        <v>589.57100000000003</v>
      </c>
      <c r="IF17" s="9">
        <v>216.71600000000001</v>
      </c>
      <c r="IG17" s="9">
        <v>372.85500000000002</v>
      </c>
      <c r="IH17" s="9">
        <v>139.59200000000001</v>
      </c>
      <c r="II17" s="9">
        <v>85.8</v>
      </c>
      <c r="IJ17" s="9">
        <v>53.792000000000002</v>
      </c>
      <c r="IK17" s="9">
        <v>224.61099999999999</v>
      </c>
      <c r="IL17" s="9">
        <v>88.527000000000001</v>
      </c>
      <c r="IM17" s="9">
        <v>136.084</v>
      </c>
      <c r="IN17" s="9">
        <v>225.36799999999999</v>
      </c>
      <c r="IO17" s="9">
        <v>42.389000000000003</v>
      </c>
      <c r="IP17" s="9">
        <v>182.97900000000001</v>
      </c>
      <c r="IQ17" s="9">
        <v>520.322</v>
      </c>
    </row>
    <row r="18" spans="1:251">
      <c r="A18" s="10">
        <v>44593</v>
      </c>
      <c r="B18" s="9">
        <v>13363.421</v>
      </c>
      <c r="C18" s="9">
        <v>6962.8680000000004</v>
      </c>
      <c r="D18" s="9">
        <v>6400.5529999999999</v>
      </c>
      <c r="E18" s="9">
        <v>2830.6390000000001</v>
      </c>
      <c r="F18" s="9">
        <v>1385.211</v>
      </c>
      <c r="G18" s="9">
        <v>1445.4280000000001</v>
      </c>
      <c r="H18" s="9">
        <v>1272.1110000000001</v>
      </c>
      <c r="I18" s="9">
        <v>634.97699999999998</v>
      </c>
      <c r="J18" s="9">
        <v>637.13400000000001</v>
      </c>
      <c r="K18" s="9">
        <v>548.94100000000003</v>
      </c>
      <c r="L18" s="9">
        <v>276.24299999999999</v>
      </c>
      <c r="M18" s="9">
        <v>272.69900000000001</v>
      </c>
      <c r="N18" s="9">
        <v>721.78</v>
      </c>
      <c r="O18" s="9">
        <v>358.73500000000001</v>
      </c>
      <c r="P18" s="9">
        <v>363.04500000000002</v>
      </c>
      <c r="Q18" s="9">
        <v>695.9</v>
      </c>
      <c r="R18" s="9">
        <v>355.61700000000002</v>
      </c>
      <c r="S18" s="9">
        <v>340.28300000000002</v>
      </c>
      <c r="T18" s="9">
        <v>573.60799999999995</v>
      </c>
      <c r="U18" s="9">
        <v>278.14699999999999</v>
      </c>
      <c r="V18" s="9">
        <v>295.46100000000001</v>
      </c>
      <c r="W18" s="9">
        <v>422.52699999999999</v>
      </c>
      <c r="X18" s="9">
        <v>225.8</v>
      </c>
      <c r="Y18" s="9">
        <v>196.726</v>
      </c>
      <c r="Z18" s="9">
        <v>459.45299999999997</v>
      </c>
      <c r="AA18" s="9">
        <v>214.71899999999999</v>
      </c>
      <c r="AB18" s="9">
        <v>244.73400000000001</v>
      </c>
      <c r="AC18" s="9">
        <v>143.54499999999999</v>
      </c>
      <c r="AD18" s="9">
        <v>97.89</v>
      </c>
      <c r="AE18" s="9">
        <v>45.655000000000001</v>
      </c>
      <c r="AF18" s="9">
        <v>184.64599999999999</v>
      </c>
      <c r="AG18" s="9">
        <v>82.078000000000003</v>
      </c>
      <c r="AH18" s="9">
        <v>102.56699999999999</v>
      </c>
      <c r="AI18" s="9">
        <v>131.26300000000001</v>
      </c>
      <c r="AJ18" s="9">
        <v>34.750999999999998</v>
      </c>
      <c r="AK18" s="9">
        <v>96.512</v>
      </c>
      <c r="AL18" s="9">
        <v>390.13099999999997</v>
      </c>
      <c r="AM18" s="9">
        <v>194.458</v>
      </c>
      <c r="AN18" s="9">
        <v>195.673</v>
      </c>
      <c r="AO18" s="9">
        <v>219.43899999999999</v>
      </c>
      <c r="AP18" s="9">
        <v>140.87700000000001</v>
      </c>
      <c r="AQ18" s="9">
        <v>78.563000000000002</v>
      </c>
      <c r="AR18" s="9">
        <v>96.152000000000001</v>
      </c>
      <c r="AS18" s="9">
        <v>34.39</v>
      </c>
      <c r="AT18" s="9">
        <v>61.762</v>
      </c>
      <c r="AU18" s="9">
        <v>74.540000000000006</v>
      </c>
      <c r="AV18" s="9">
        <v>19.190999999999999</v>
      </c>
      <c r="AW18" s="9">
        <v>55.347999999999999</v>
      </c>
      <c r="AX18" s="9">
        <v>882.16600000000005</v>
      </c>
      <c r="AY18" s="9">
        <v>428.91</v>
      </c>
      <c r="AZ18" s="9">
        <v>453.25599999999997</v>
      </c>
      <c r="BA18" s="9">
        <v>389.94499999999999</v>
      </c>
      <c r="BB18" s="9">
        <v>206.06700000000001</v>
      </c>
      <c r="BC18" s="9">
        <v>183.87799999999999</v>
      </c>
      <c r="BD18" s="9">
        <v>1558.528</v>
      </c>
      <c r="BE18" s="9">
        <v>750.23400000000004</v>
      </c>
      <c r="BF18" s="9">
        <v>808.29399999999998</v>
      </c>
      <c r="BG18" s="9">
        <v>10532.781999999999</v>
      </c>
      <c r="BH18" s="9">
        <v>5577.6570000000002</v>
      </c>
      <c r="BI18" s="9">
        <v>4955.125</v>
      </c>
      <c r="BJ18" s="9">
        <v>8546.2270000000008</v>
      </c>
      <c r="BK18" s="9">
        <v>4278.8829999999998</v>
      </c>
      <c r="BL18" s="9">
        <v>4267.3450000000003</v>
      </c>
      <c r="BM18" s="9">
        <v>8042.13</v>
      </c>
      <c r="BN18" s="9">
        <v>4058.8710000000001</v>
      </c>
      <c r="BO18" s="9">
        <v>3983.259</v>
      </c>
      <c r="BP18" s="9">
        <v>272.70999999999998</v>
      </c>
      <c r="BQ18" s="9">
        <v>118.804</v>
      </c>
      <c r="BR18" s="9">
        <v>153.90600000000001</v>
      </c>
      <c r="BS18" s="9">
        <v>224.38300000000001</v>
      </c>
      <c r="BT18" s="9">
        <v>96.808999999999997</v>
      </c>
      <c r="BU18" s="9">
        <v>127.575</v>
      </c>
      <c r="BV18" s="9">
        <v>6286.0910000000003</v>
      </c>
      <c r="BW18" s="9">
        <v>3255.7979999999998</v>
      </c>
      <c r="BX18" s="9">
        <v>3030.2930000000001</v>
      </c>
      <c r="BY18" s="9">
        <v>582.54899999999998</v>
      </c>
      <c r="BZ18" s="9">
        <v>224.67</v>
      </c>
      <c r="CA18" s="9">
        <v>357.87900000000002</v>
      </c>
      <c r="CB18" s="9">
        <v>171.83699999999999</v>
      </c>
      <c r="CC18" s="9">
        <v>94.930999999999997</v>
      </c>
      <c r="CD18" s="9">
        <v>76.906000000000006</v>
      </c>
      <c r="CE18" s="9">
        <v>192.452</v>
      </c>
      <c r="CF18" s="9">
        <v>79.361000000000004</v>
      </c>
      <c r="CG18" s="9">
        <v>113.09099999999999</v>
      </c>
      <c r="CH18" s="9">
        <v>218.25899999999999</v>
      </c>
      <c r="CI18" s="9">
        <v>50.378</v>
      </c>
      <c r="CJ18" s="9">
        <v>167.88200000000001</v>
      </c>
      <c r="CK18" s="9">
        <v>452.52100000000002</v>
      </c>
      <c r="CL18" s="9">
        <v>174.803</v>
      </c>
      <c r="CM18" s="9">
        <v>277.71800000000002</v>
      </c>
      <c r="CN18" s="9">
        <v>130.749</v>
      </c>
      <c r="CO18" s="9">
        <v>85.510999999999996</v>
      </c>
      <c r="CP18" s="9">
        <v>45.238</v>
      </c>
      <c r="CQ18" s="9">
        <v>156.36799999999999</v>
      </c>
      <c r="CR18" s="9">
        <v>51.408000000000001</v>
      </c>
      <c r="CS18" s="9">
        <v>104.96</v>
      </c>
      <c r="CT18" s="9">
        <v>165.404</v>
      </c>
      <c r="CU18" s="9">
        <v>37.884</v>
      </c>
      <c r="CV18" s="9">
        <v>127.52</v>
      </c>
      <c r="CW18" s="9">
        <v>1225.067</v>
      </c>
      <c r="CX18" s="9">
        <v>623.61300000000006</v>
      </c>
      <c r="CY18" s="9">
        <v>601.45399999999995</v>
      </c>
      <c r="CZ18" s="9">
        <v>1091.0709999999999</v>
      </c>
      <c r="DA18" s="9">
        <v>563.798</v>
      </c>
      <c r="DB18" s="9">
        <v>527.27300000000002</v>
      </c>
      <c r="DC18" s="9">
        <v>7455.1559999999999</v>
      </c>
      <c r="DD18" s="9">
        <v>3715.085</v>
      </c>
      <c r="DE18" s="9">
        <v>3740.0720000000001</v>
      </c>
      <c r="DF18" s="9">
        <v>951.40599999999995</v>
      </c>
      <c r="DG18" s="9">
        <v>449.17099999999999</v>
      </c>
      <c r="DH18" s="9">
        <v>502.23500000000001</v>
      </c>
      <c r="DI18" s="9">
        <v>7594.8209999999999</v>
      </c>
      <c r="DJ18" s="9">
        <v>3829.712</v>
      </c>
      <c r="DK18" s="9">
        <v>3765.1089999999999</v>
      </c>
      <c r="DL18" s="9">
        <v>1514.163</v>
      </c>
      <c r="DM18" s="9">
        <v>748.702</v>
      </c>
      <c r="DN18" s="9">
        <v>765.46199999999999</v>
      </c>
      <c r="DO18" s="9">
        <v>528.31399999999996</v>
      </c>
      <c r="DP18" s="9">
        <v>264.267</v>
      </c>
      <c r="DQ18" s="9">
        <v>264.04700000000003</v>
      </c>
      <c r="DR18" s="9">
        <v>562.75699999999995</v>
      </c>
      <c r="DS18" s="9">
        <v>299.53100000000001</v>
      </c>
      <c r="DT18" s="9">
        <v>263.226</v>
      </c>
      <c r="DU18" s="9">
        <v>423.09199999999998</v>
      </c>
      <c r="DV18" s="9">
        <v>184.90299999999999</v>
      </c>
      <c r="DW18" s="9">
        <v>238.18899999999999</v>
      </c>
      <c r="DX18" s="9">
        <v>7032.0640000000003</v>
      </c>
      <c r="DY18" s="9">
        <v>3530.181</v>
      </c>
      <c r="DZ18" s="9">
        <v>3501.8829999999998</v>
      </c>
      <c r="EA18" s="9">
        <v>1986.5550000000001</v>
      </c>
      <c r="EB18" s="9">
        <v>1298.7739999999999</v>
      </c>
      <c r="EC18" s="9">
        <v>687.78099999999995</v>
      </c>
      <c r="ED18" s="9">
        <v>1144.7560000000001</v>
      </c>
      <c r="EE18" s="9">
        <v>769.82799999999997</v>
      </c>
      <c r="EF18" s="9">
        <v>374.92700000000002</v>
      </c>
      <c r="EG18" s="9">
        <v>138.488</v>
      </c>
      <c r="EH18" s="9">
        <v>79.36</v>
      </c>
      <c r="EI18" s="9">
        <v>59.128</v>
      </c>
      <c r="EJ18" s="9">
        <v>45.341999999999999</v>
      </c>
      <c r="EK18" s="9">
        <v>30.423999999999999</v>
      </c>
      <c r="EL18" s="9">
        <v>14.917999999999999</v>
      </c>
      <c r="EM18" s="9">
        <v>46.323</v>
      </c>
      <c r="EN18" s="9">
        <v>30.143999999999998</v>
      </c>
      <c r="EO18" s="9">
        <v>16.178999999999998</v>
      </c>
      <c r="EP18" s="9">
        <v>46.823</v>
      </c>
      <c r="EQ18" s="9">
        <v>18.791</v>
      </c>
      <c r="ER18" s="9">
        <v>28.032</v>
      </c>
      <c r="ES18" s="9">
        <v>119.688</v>
      </c>
      <c r="ET18" s="9">
        <v>67.093999999999994</v>
      </c>
      <c r="EU18" s="9">
        <v>52.594000000000001</v>
      </c>
      <c r="EV18" s="9">
        <v>43.838000000000001</v>
      </c>
      <c r="EW18" s="9">
        <v>31.405999999999999</v>
      </c>
      <c r="EX18" s="9">
        <v>12.432</v>
      </c>
      <c r="EY18" s="9">
        <v>37.164999999999999</v>
      </c>
      <c r="EZ18" s="9">
        <v>21.878</v>
      </c>
      <c r="FA18" s="9">
        <v>15.287000000000001</v>
      </c>
      <c r="FB18" s="9">
        <v>38.685000000000002</v>
      </c>
      <c r="FC18" s="9">
        <v>13.808999999999999</v>
      </c>
      <c r="FD18" s="9">
        <v>24.875</v>
      </c>
      <c r="FE18" s="9">
        <v>583.62400000000002</v>
      </c>
      <c r="FF18" s="9">
        <v>382.49200000000002</v>
      </c>
      <c r="FG18" s="9">
        <v>201.131</v>
      </c>
      <c r="FH18" s="9">
        <v>12720.571</v>
      </c>
      <c r="FI18" s="9">
        <v>6576.4459999999999</v>
      </c>
      <c r="FJ18" s="9">
        <v>6144.125</v>
      </c>
      <c r="FK18" s="9">
        <v>2801.643</v>
      </c>
      <c r="FL18" s="9">
        <v>1370.9559999999999</v>
      </c>
      <c r="FM18" s="9">
        <v>1430.6869999999999</v>
      </c>
      <c r="FN18" s="9">
        <v>1262.4349999999999</v>
      </c>
      <c r="FO18" s="9">
        <v>631.88499999999999</v>
      </c>
      <c r="FP18" s="9">
        <v>630.54999999999995</v>
      </c>
      <c r="FQ18" s="9">
        <v>542.15</v>
      </c>
      <c r="FR18" s="9">
        <v>274.34100000000001</v>
      </c>
      <c r="FS18" s="9">
        <v>267.80900000000003</v>
      </c>
      <c r="FT18" s="9">
        <v>718.89499999999998</v>
      </c>
      <c r="FU18" s="9">
        <v>357.54399999999998</v>
      </c>
      <c r="FV18" s="9">
        <v>361.351</v>
      </c>
      <c r="FW18" s="9">
        <v>686.80399999999997</v>
      </c>
      <c r="FX18" s="9">
        <v>352.78300000000002</v>
      </c>
      <c r="FY18" s="9">
        <v>334.02100000000002</v>
      </c>
      <c r="FZ18" s="9">
        <v>573.02800000000002</v>
      </c>
      <c r="GA18" s="9">
        <v>277.88900000000001</v>
      </c>
      <c r="GB18" s="9">
        <v>295.13900000000001</v>
      </c>
      <c r="GC18" s="9">
        <v>420.79500000000002</v>
      </c>
      <c r="GD18" s="9">
        <v>225.238</v>
      </c>
      <c r="GE18" s="9">
        <v>195.55699999999999</v>
      </c>
      <c r="GF18" s="9">
        <v>456.33300000000003</v>
      </c>
      <c r="GG18" s="9">
        <v>214.66900000000001</v>
      </c>
      <c r="GH18" s="9">
        <v>241.66399999999999</v>
      </c>
      <c r="GI18" s="9">
        <v>142.49700000000001</v>
      </c>
      <c r="GJ18" s="9">
        <v>97.89</v>
      </c>
      <c r="GK18" s="9">
        <v>44.606999999999999</v>
      </c>
      <c r="GL18" s="9">
        <v>183.96</v>
      </c>
      <c r="GM18" s="9">
        <v>82.028000000000006</v>
      </c>
      <c r="GN18" s="9">
        <v>101.932</v>
      </c>
      <c r="GO18" s="9">
        <v>129.876</v>
      </c>
      <c r="GP18" s="9">
        <v>34.750999999999998</v>
      </c>
      <c r="GQ18" s="9">
        <v>95.125</v>
      </c>
      <c r="GR18" s="9">
        <v>385.30700000000002</v>
      </c>
      <c r="GS18" s="9">
        <v>191.97900000000001</v>
      </c>
      <c r="GT18" s="9">
        <v>193.328</v>
      </c>
      <c r="GU18" s="9">
        <v>218.80600000000001</v>
      </c>
      <c r="GV18" s="9">
        <v>140.24299999999999</v>
      </c>
      <c r="GW18" s="9">
        <v>78.563000000000002</v>
      </c>
      <c r="GX18" s="9">
        <v>93.962000000000003</v>
      </c>
      <c r="GY18" s="9">
        <v>32.661999999999999</v>
      </c>
      <c r="GZ18" s="9">
        <v>61.301000000000002</v>
      </c>
      <c r="HA18" s="9">
        <v>72.537999999999997</v>
      </c>
      <c r="HB18" s="9">
        <v>19.074000000000002</v>
      </c>
      <c r="HC18" s="9">
        <v>53.465000000000003</v>
      </c>
      <c r="HD18" s="9">
        <v>876.524</v>
      </c>
      <c r="HE18" s="9">
        <v>427.96499999999997</v>
      </c>
      <c r="HF18" s="9">
        <v>448.55900000000003</v>
      </c>
      <c r="HG18" s="9">
        <v>385.91</v>
      </c>
      <c r="HH18" s="9">
        <v>203.92</v>
      </c>
      <c r="HI18" s="9">
        <v>181.99100000000001</v>
      </c>
      <c r="HJ18" s="9">
        <v>1539.2080000000001</v>
      </c>
      <c r="HK18" s="9">
        <v>739.07100000000003</v>
      </c>
      <c r="HL18" s="9">
        <v>800.13699999999994</v>
      </c>
      <c r="HM18" s="9">
        <v>9918.9290000000001</v>
      </c>
      <c r="HN18" s="9">
        <v>5205.49</v>
      </c>
      <c r="HO18" s="9">
        <v>4713.4380000000001</v>
      </c>
      <c r="HP18" s="9">
        <v>8212.232</v>
      </c>
      <c r="HQ18" s="9">
        <v>4103.49</v>
      </c>
      <c r="HR18" s="9">
        <v>4108.7420000000002</v>
      </c>
      <c r="HS18" s="9">
        <v>7716.924</v>
      </c>
      <c r="HT18" s="9">
        <v>3889.5259999999998</v>
      </c>
      <c r="HU18" s="9">
        <v>3827.3980000000001</v>
      </c>
      <c r="HV18" s="9">
        <v>267.71600000000001</v>
      </c>
      <c r="HW18" s="9">
        <v>116.206</v>
      </c>
      <c r="HX18" s="9">
        <v>151.51</v>
      </c>
      <c r="HY18" s="9">
        <v>220.727</v>
      </c>
      <c r="HZ18" s="9">
        <v>93.498999999999995</v>
      </c>
      <c r="IA18" s="9">
        <v>127.229</v>
      </c>
      <c r="IB18" s="9">
        <v>6025.42</v>
      </c>
      <c r="IC18" s="9">
        <v>3117.9470000000001</v>
      </c>
      <c r="ID18" s="9">
        <v>2907.473</v>
      </c>
      <c r="IE18" s="9">
        <v>574.04700000000003</v>
      </c>
      <c r="IF18" s="9">
        <v>219.34299999999999</v>
      </c>
      <c r="IG18" s="9">
        <v>354.70400000000001</v>
      </c>
      <c r="IH18" s="9">
        <v>168.91</v>
      </c>
      <c r="II18" s="9">
        <v>93.209000000000003</v>
      </c>
      <c r="IJ18" s="9">
        <v>75.700999999999993</v>
      </c>
      <c r="IK18" s="9">
        <v>191.23699999999999</v>
      </c>
      <c r="IL18" s="9">
        <v>78.144999999999996</v>
      </c>
      <c r="IM18" s="9">
        <v>113.09099999999999</v>
      </c>
      <c r="IN18" s="9">
        <v>213.9</v>
      </c>
      <c r="IO18" s="9">
        <v>47.988</v>
      </c>
      <c r="IP18" s="9">
        <v>165.91200000000001</v>
      </c>
      <c r="IQ18" s="9">
        <v>421.88499999999999</v>
      </c>
    </row>
  </sheetData>
  <pageMargins left="0.7" right="0.7" top="0.75" bottom="0.75" header="0.3" footer="0.3"/>
  <pageSetup paperSize="0" orientation="portrait" horizontalDpi="0" verticalDpi="0" copies="0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491</v>
      </c>
      <c r="C1" s="3" t="s">
        <v>492</v>
      </c>
      <c r="D1" s="3" t="s">
        <v>493</v>
      </c>
      <c r="E1" s="3" t="s">
        <v>494</v>
      </c>
      <c r="F1" s="3" t="s">
        <v>495</v>
      </c>
      <c r="G1" s="3" t="s">
        <v>496</v>
      </c>
      <c r="H1" s="3" t="s">
        <v>497</v>
      </c>
      <c r="I1" s="3" t="s">
        <v>498</v>
      </c>
      <c r="J1" s="3" t="s">
        <v>499</v>
      </c>
      <c r="K1" s="3" t="s">
        <v>500</v>
      </c>
      <c r="L1" s="3" t="s">
        <v>501</v>
      </c>
      <c r="M1" s="3" t="s">
        <v>502</v>
      </c>
      <c r="N1" s="3" t="s">
        <v>503</v>
      </c>
      <c r="O1" s="3" t="s">
        <v>504</v>
      </c>
      <c r="P1" s="3" t="s">
        <v>505</v>
      </c>
      <c r="Q1" s="3" t="s">
        <v>506</v>
      </c>
      <c r="R1" s="3" t="s">
        <v>507</v>
      </c>
      <c r="S1" s="3" t="s">
        <v>508</v>
      </c>
      <c r="T1" s="3" t="s">
        <v>509</v>
      </c>
      <c r="U1" s="3" t="s">
        <v>510</v>
      </c>
      <c r="V1" s="3" t="s">
        <v>511</v>
      </c>
      <c r="W1" s="3" t="s">
        <v>512</v>
      </c>
      <c r="X1" s="3" t="s">
        <v>513</v>
      </c>
      <c r="Y1" s="3" t="s">
        <v>514</v>
      </c>
      <c r="Z1" s="3" t="s">
        <v>515</v>
      </c>
      <c r="AA1" s="3" t="s">
        <v>516</v>
      </c>
      <c r="AB1" s="3" t="s">
        <v>517</v>
      </c>
      <c r="AC1" s="3" t="s">
        <v>518</v>
      </c>
      <c r="AD1" s="3" t="s">
        <v>519</v>
      </c>
      <c r="AE1" s="3" t="s">
        <v>520</v>
      </c>
      <c r="AF1" s="3" t="s">
        <v>521</v>
      </c>
      <c r="AG1" s="3" t="s">
        <v>522</v>
      </c>
      <c r="AH1" s="3" t="s">
        <v>523</v>
      </c>
      <c r="AI1" s="3" t="s">
        <v>524</v>
      </c>
      <c r="AJ1" s="3" t="s">
        <v>525</v>
      </c>
      <c r="AK1" s="3" t="s">
        <v>526</v>
      </c>
      <c r="AL1" s="3" t="s">
        <v>527</v>
      </c>
      <c r="AM1" s="3" t="s">
        <v>528</v>
      </c>
      <c r="AN1" s="3" t="s">
        <v>529</v>
      </c>
      <c r="AO1" s="3" t="s">
        <v>530</v>
      </c>
      <c r="AP1" s="3" t="s">
        <v>531</v>
      </c>
      <c r="AQ1" s="3" t="s">
        <v>532</v>
      </c>
      <c r="AR1" s="3" t="s">
        <v>533</v>
      </c>
      <c r="AS1" s="3" t="s">
        <v>534</v>
      </c>
      <c r="AT1" s="3" t="s">
        <v>535</v>
      </c>
      <c r="AU1" s="3" t="s">
        <v>536</v>
      </c>
      <c r="AV1" s="3" t="s">
        <v>537</v>
      </c>
      <c r="AW1" s="3" t="s">
        <v>538</v>
      </c>
      <c r="AX1" s="3" t="s">
        <v>539</v>
      </c>
      <c r="AY1" s="3" t="s">
        <v>540</v>
      </c>
      <c r="AZ1" s="3" t="s">
        <v>219</v>
      </c>
      <c r="BA1" s="3" t="s">
        <v>220</v>
      </c>
      <c r="BB1" s="3" t="s">
        <v>221</v>
      </c>
      <c r="BC1" s="3" t="s">
        <v>222</v>
      </c>
      <c r="BD1" s="3" t="s">
        <v>223</v>
      </c>
      <c r="BE1" s="3" t="s">
        <v>224</v>
      </c>
      <c r="BF1" s="3" t="s">
        <v>225</v>
      </c>
      <c r="BG1" s="3" t="s">
        <v>226</v>
      </c>
      <c r="BH1" s="3" t="s">
        <v>227</v>
      </c>
      <c r="BI1" s="3" t="s">
        <v>541</v>
      </c>
      <c r="BJ1" s="3" t="s">
        <v>542</v>
      </c>
      <c r="BK1" s="3" t="s">
        <v>543</v>
      </c>
      <c r="BL1" s="3" t="s">
        <v>493</v>
      </c>
      <c r="BM1" s="3" t="s">
        <v>494</v>
      </c>
      <c r="BN1" s="3" t="s">
        <v>495</v>
      </c>
      <c r="BO1" s="3" t="s">
        <v>496</v>
      </c>
      <c r="BP1" s="3" t="s">
        <v>497</v>
      </c>
      <c r="BQ1" s="3" t="s">
        <v>498</v>
      </c>
      <c r="BR1" s="3" t="s">
        <v>499</v>
      </c>
      <c r="BS1" s="3" t="s">
        <v>500</v>
      </c>
      <c r="BT1" s="3" t="s">
        <v>501</v>
      </c>
      <c r="BU1" s="3" t="s">
        <v>502</v>
      </c>
      <c r="BV1" s="3" t="s">
        <v>503</v>
      </c>
      <c r="BW1" s="3" t="s">
        <v>504</v>
      </c>
      <c r="BX1" s="3" t="s">
        <v>544</v>
      </c>
      <c r="BY1" s="3" t="s">
        <v>545</v>
      </c>
      <c r="BZ1" s="3" t="s">
        <v>546</v>
      </c>
      <c r="CA1" s="3" t="s">
        <v>547</v>
      </c>
      <c r="CB1" s="3" t="s">
        <v>548</v>
      </c>
      <c r="CC1" s="3" t="s">
        <v>549</v>
      </c>
      <c r="CD1" s="3" t="s">
        <v>550</v>
      </c>
      <c r="CE1" s="3" t="s">
        <v>551</v>
      </c>
      <c r="CF1" s="3" t="s">
        <v>552</v>
      </c>
      <c r="CG1" s="3" t="s">
        <v>553</v>
      </c>
      <c r="CH1" s="3" t="s">
        <v>554</v>
      </c>
      <c r="CI1" s="3" t="s">
        <v>555</v>
      </c>
      <c r="CJ1" s="3" t="s">
        <v>556</v>
      </c>
      <c r="CK1" s="3" t="s">
        <v>557</v>
      </c>
      <c r="CL1" s="3" t="s">
        <v>558</v>
      </c>
      <c r="CM1" s="3" t="s">
        <v>559</v>
      </c>
      <c r="CN1" s="3" t="s">
        <v>560</v>
      </c>
      <c r="CO1" s="3" t="s">
        <v>561</v>
      </c>
      <c r="CP1" s="3" t="s">
        <v>562</v>
      </c>
      <c r="CQ1" s="3" t="s">
        <v>563</v>
      </c>
      <c r="CR1" s="3" t="s">
        <v>564</v>
      </c>
      <c r="CS1" s="3" t="s">
        <v>565</v>
      </c>
      <c r="CT1" s="3" t="s">
        <v>566</v>
      </c>
      <c r="CU1" s="3" t="s">
        <v>567</v>
      </c>
      <c r="CV1" s="3" t="s">
        <v>568</v>
      </c>
      <c r="CW1" s="3" t="s">
        <v>569</v>
      </c>
      <c r="CX1" s="3" t="s">
        <v>570</v>
      </c>
      <c r="CY1" s="3" t="s">
        <v>571</v>
      </c>
      <c r="CZ1" s="3" t="s">
        <v>572</v>
      </c>
      <c r="DA1" s="3" t="s">
        <v>573</v>
      </c>
      <c r="DB1" s="3" t="s">
        <v>574</v>
      </c>
      <c r="DC1" s="3" t="s">
        <v>575</v>
      </c>
      <c r="DD1" s="3" t="s">
        <v>576</v>
      </c>
      <c r="DE1" s="3" t="s">
        <v>577</v>
      </c>
      <c r="DF1" s="3" t="s">
        <v>578</v>
      </c>
      <c r="DG1" s="3" t="s">
        <v>579</v>
      </c>
      <c r="DH1" s="3" t="s">
        <v>580</v>
      </c>
      <c r="DI1" s="3" t="s">
        <v>581</v>
      </c>
      <c r="DJ1" s="3" t="s">
        <v>582</v>
      </c>
      <c r="DK1" s="3" t="s">
        <v>583</v>
      </c>
      <c r="DL1" s="3" t="s">
        <v>584</v>
      </c>
      <c r="DM1" s="3" t="s">
        <v>585</v>
      </c>
      <c r="DN1" s="3" t="s">
        <v>586</v>
      </c>
      <c r="DO1" s="3" t="s">
        <v>587</v>
      </c>
      <c r="DP1" s="3" t="s">
        <v>588</v>
      </c>
      <c r="DQ1" s="3" t="s">
        <v>589</v>
      </c>
      <c r="DR1" s="3" t="s">
        <v>590</v>
      </c>
      <c r="DS1" s="3" t="s">
        <v>591</v>
      </c>
      <c r="DT1" s="3" t="s">
        <v>592</v>
      </c>
      <c r="DU1" s="3" t="s">
        <v>593</v>
      </c>
      <c r="DV1" s="3" t="s">
        <v>594</v>
      </c>
      <c r="DW1" s="3" t="s">
        <v>595</v>
      </c>
      <c r="DX1" s="3" t="s">
        <v>596</v>
      </c>
      <c r="DY1" s="3" t="s">
        <v>597</v>
      </c>
      <c r="DZ1" s="3" t="s">
        <v>598</v>
      </c>
      <c r="EA1" s="3" t="s">
        <v>599</v>
      </c>
      <c r="EB1" s="3" t="s">
        <v>600</v>
      </c>
      <c r="EC1" s="3" t="s">
        <v>601</v>
      </c>
      <c r="ED1" s="3" t="s">
        <v>602</v>
      </c>
      <c r="EE1" s="3" t="s">
        <v>603</v>
      </c>
      <c r="EF1" s="3" t="s">
        <v>604</v>
      </c>
      <c r="EG1" s="3" t="s">
        <v>605</v>
      </c>
      <c r="EH1" s="3" t="s">
        <v>606</v>
      </c>
      <c r="EI1" s="3" t="s">
        <v>607</v>
      </c>
      <c r="EJ1" s="3" t="s">
        <v>608</v>
      </c>
      <c r="EK1" s="3" t="s">
        <v>609</v>
      </c>
      <c r="EL1" s="3" t="s">
        <v>610</v>
      </c>
      <c r="EM1" s="3" t="s">
        <v>611</v>
      </c>
      <c r="EN1" s="3" t="s">
        <v>612</v>
      </c>
      <c r="EO1" s="3" t="s">
        <v>613</v>
      </c>
      <c r="EP1" s="3" t="s">
        <v>614</v>
      </c>
      <c r="EQ1" s="3" t="s">
        <v>615</v>
      </c>
      <c r="ER1" s="3" t="s">
        <v>616</v>
      </c>
      <c r="ES1" s="3" t="s">
        <v>617</v>
      </c>
      <c r="ET1" s="3" t="s">
        <v>618</v>
      </c>
      <c r="EU1" s="3" t="s">
        <v>619</v>
      </c>
      <c r="EV1" s="3" t="s">
        <v>620</v>
      </c>
      <c r="EW1" s="3" t="s">
        <v>621</v>
      </c>
      <c r="EX1" s="3" t="s">
        <v>622</v>
      </c>
      <c r="EY1" s="3" t="s">
        <v>623</v>
      </c>
      <c r="EZ1" s="3" t="s">
        <v>624</v>
      </c>
      <c r="FA1" s="3" t="s">
        <v>625</v>
      </c>
      <c r="FB1" s="3" t="s">
        <v>626</v>
      </c>
      <c r="FC1" s="3" t="s">
        <v>627</v>
      </c>
      <c r="FD1" s="3" t="s">
        <v>628</v>
      </c>
      <c r="FE1" s="3" t="s">
        <v>629</v>
      </c>
      <c r="FF1" s="3" t="s">
        <v>630</v>
      </c>
      <c r="FG1" s="3" t="s">
        <v>631</v>
      </c>
      <c r="FH1" s="3" t="s">
        <v>632</v>
      </c>
      <c r="FI1" s="3" t="s">
        <v>633</v>
      </c>
      <c r="FJ1" s="3" t="s">
        <v>634</v>
      </c>
      <c r="FK1" s="3" t="s">
        <v>635</v>
      </c>
      <c r="FL1" s="3" t="s">
        <v>636</v>
      </c>
      <c r="FM1" s="3" t="s">
        <v>637</v>
      </c>
      <c r="FN1" s="3" t="s">
        <v>638</v>
      </c>
      <c r="FO1" s="3" t="s">
        <v>639</v>
      </c>
      <c r="FP1" s="3" t="s">
        <v>640</v>
      </c>
      <c r="FQ1" s="3" t="s">
        <v>641</v>
      </c>
      <c r="FR1" s="3" t="s">
        <v>642</v>
      </c>
      <c r="FS1" s="3" t="s">
        <v>643</v>
      </c>
      <c r="FT1" s="3" t="s">
        <v>644</v>
      </c>
      <c r="FU1" s="3" t="s">
        <v>645</v>
      </c>
      <c r="FV1" s="3" t="s">
        <v>646</v>
      </c>
      <c r="FW1" s="3" t="s">
        <v>647</v>
      </c>
      <c r="FX1" s="3" t="s">
        <v>648</v>
      </c>
      <c r="FY1" s="3" t="s">
        <v>649</v>
      </c>
      <c r="FZ1" s="3" t="s">
        <v>650</v>
      </c>
      <c r="GA1" s="3" t="s">
        <v>651</v>
      </c>
      <c r="GB1" s="3" t="s">
        <v>652</v>
      </c>
      <c r="GC1" s="3" t="s">
        <v>653</v>
      </c>
      <c r="GD1" s="3" t="s">
        <v>654</v>
      </c>
      <c r="GE1" s="3" t="s">
        <v>655</v>
      </c>
      <c r="GF1" s="3" t="s">
        <v>656</v>
      </c>
      <c r="GG1" s="3" t="s">
        <v>657</v>
      </c>
      <c r="GH1" s="3" t="s">
        <v>658</v>
      </c>
      <c r="GI1" s="3" t="s">
        <v>659</v>
      </c>
      <c r="GJ1" s="3" t="s">
        <v>660</v>
      </c>
      <c r="GK1" s="3" t="s">
        <v>661</v>
      </c>
      <c r="GL1" s="3" t="s">
        <v>662</v>
      </c>
      <c r="GM1" s="3" t="s">
        <v>663</v>
      </c>
      <c r="GN1" s="3" t="s">
        <v>664</v>
      </c>
      <c r="GO1" s="3" t="s">
        <v>665</v>
      </c>
      <c r="GP1" s="3" t="s">
        <v>666</v>
      </c>
      <c r="GQ1" s="3" t="s">
        <v>667</v>
      </c>
      <c r="GR1" s="3" t="s">
        <v>668</v>
      </c>
      <c r="GS1" s="3" t="s">
        <v>669</v>
      </c>
      <c r="GT1" s="3" t="s">
        <v>670</v>
      </c>
      <c r="GU1" s="3" t="s">
        <v>671</v>
      </c>
      <c r="GV1" s="3" t="s">
        <v>672</v>
      </c>
      <c r="GW1" s="3" t="s">
        <v>673</v>
      </c>
      <c r="GX1" s="3" t="s">
        <v>674</v>
      </c>
      <c r="GY1" s="3" t="s">
        <v>675</v>
      </c>
      <c r="GZ1" s="3" t="s">
        <v>676</v>
      </c>
      <c r="HA1" s="3" t="s">
        <v>677</v>
      </c>
      <c r="HB1" s="3" t="s">
        <v>678</v>
      </c>
      <c r="HC1" s="3" t="s">
        <v>679</v>
      </c>
      <c r="HD1" s="3" t="s">
        <v>680</v>
      </c>
      <c r="HE1" s="3" t="s">
        <v>681</v>
      </c>
      <c r="HF1" s="3" t="s">
        <v>622</v>
      </c>
      <c r="HG1" s="3" t="s">
        <v>623</v>
      </c>
      <c r="HH1" s="3" t="s">
        <v>624</v>
      </c>
      <c r="HI1" s="3" t="s">
        <v>625</v>
      </c>
      <c r="HJ1" s="3" t="s">
        <v>626</v>
      </c>
      <c r="HK1" s="3" t="s">
        <v>627</v>
      </c>
      <c r="HL1" s="3" t="s">
        <v>628</v>
      </c>
      <c r="HM1" s="3" t="s">
        <v>629</v>
      </c>
      <c r="HN1" s="3" t="s">
        <v>630</v>
      </c>
      <c r="HO1" s="3" t="s">
        <v>682</v>
      </c>
      <c r="HP1" s="3" t="s">
        <v>683</v>
      </c>
      <c r="HQ1" s="3" t="s">
        <v>684</v>
      </c>
      <c r="HR1" s="3" t="s">
        <v>634</v>
      </c>
      <c r="HS1" s="3" t="s">
        <v>635</v>
      </c>
      <c r="HT1" s="3" t="s">
        <v>636</v>
      </c>
      <c r="HU1" s="3" t="s">
        <v>637</v>
      </c>
      <c r="HV1" s="3" t="s">
        <v>638</v>
      </c>
      <c r="HW1" s="3" t="s">
        <v>639</v>
      </c>
      <c r="HX1" s="3" t="s">
        <v>640</v>
      </c>
      <c r="HY1" s="3" t="s">
        <v>641</v>
      </c>
      <c r="HZ1" s="3" t="s">
        <v>642</v>
      </c>
      <c r="IA1" s="3" t="s">
        <v>643</v>
      </c>
      <c r="IB1" s="3" t="s">
        <v>644</v>
      </c>
      <c r="IC1" s="3" t="s">
        <v>645</v>
      </c>
      <c r="ID1" s="3" t="s">
        <v>685</v>
      </c>
      <c r="IE1" s="3" t="s">
        <v>686</v>
      </c>
      <c r="IF1" s="3" t="s">
        <v>687</v>
      </c>
      <c r="IG1" s="3" t="s">
        <v>688</v>
      </c>
      <c r="IH1" s="3" t="s">
        <v>689</v>
      </c>
      <c r="II1" s="3" t="s">
        <v>690</v>
      </c>
      <c r="IJ1" s="3" t="s">
        <v>691</v>
      </c>
      <c r="IK1" s="3" t="s">
        <v>692</v>
      </c>
      <c r="IL1" s="3" t="s">
        <v>693</v>
      </c>
      <c r="IM1" s="3" t="s">
        <v>694</v>
      </c>
      <c r="IN1" s="3" t="s">
        <v>695</v>
      </c>
      <c r="IO1" s="3" t="s">
        <v>696</v>
      </c>
      <c r="IP1" s="3" t="s">
        <v>697</v>
      </c>
      <c r="IQ1" s="3" t="s">
        <v>698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699</v>
      </c>
      <c r="C10" s="8" t="s">
        <v>700</v>
      </c>
      <c r="D10" s="8" t="s">
        <v>701</v>
      </c>
      <c r="E10" s="8" t="s">
        <v>702</v>
      </c>
      <c r="F10" s="8" t="s">
        <v>703</v>
      </c>
      <c r="G10" s="8" t="s">
        <v>704</v>
      </c>
      <c r="H10" s="8" t="s">
        <v>705</v>
      </c>
      <c r="I10" s="8" t="s">
        <v>706</v>
      </c>
      <c r="J10" s="8" t="s">
        <v>707</v>
      </c>
      <c r="K10" s="8" t="s">
        <v>708</v>
      </c>
      <c r="L10" s="8" t="s">
        <v>709</v>
      </c>
      <c r="M10" s="8" t="s">
        <v>710</v>
      </c>
      <c r="N10" s="8" t="s">
        <v>711</v>
      </c>
      <c r="O10" s="8" t="s">
        <v>712</v>
      </c>
      <c r="P10" s="8" t="s">
        <v>713</v>
      </c>
      <c r="Q10" s="8" t="s">
        <v>714</v>
      </c>
      <c r="R10" s="8" t="s">
        <v>715</v>
      </c>
      <c r="S10" s="8" t="s">
        <v>716</v>
      </c>
      <c r="T10" s="8" t="s">
        <v>717</v>
      </c>
      <c r="U10" s="8" t="s">
        <v>718</v>
      </c>
      <c r="V10" s="8" t="s">
        <v>719</v>
      </c>
      <c r="W10" s="8" t="s">
        <v>720</v>
      </c>
      <c r="X10" s="8" t="s">
        <v>721</v>
      </c>
      <c r="Y10" s="8" t="s">
        <v>722</v>
      </c>
      <c r="Z10" s="8" t="s">
        <v>723</v>
      </c>
      <c r="AA10" s="8" t="s">
        <v>724</v>
      </c>
      <c r="AB10" s="8" t="s">
        <v>725</v>
      </c>
      <c r="AC10" s="8" t="s">
        <v>726</v>
      </c>
      <c r="AD10" s="8" t="s">
        <v>727</v>
      </c>
      <c r="AE10" s="8" t="s">
        <v>728</v>
      </c>
      <c r="AF10" s="8" t="s">
        <v>729</v>
      </c>
      <c r="AG10" s="8" t="s">
        <v>730</v>
      </c>
      <c r="AH10" s="8" t="s">
        <v>731</v>
      </c>
      <c r="AI10" s="8" t="s">
        <v>732</v>
      </c>
      <c r="AJ10" s="8" t="s">
        <v>733</v>
      </c>
      <c r="AK10" s="8" t="s">
        <v>734</v>
      </c>
      <c r="AL10" s="8" t="s">
        <v>735</v>
      </c>
      <c r="AM10" s="8" t="s">
        <v>736</v>
      </c>
      <c r="AN10" s="8" t="s">
        <v>737</v>
      </c>
      <c r="AO10" s="8" t="s">
        <v>738</v>
      </c>
      <c r="AP10" s="8" t="s">
        <v>739</v>
      </c>
      <c r="AQ10" s="8" t="s">
        <v>740</v>
      </c>
      <c r="AR10" s="8" t="s">
        <v>741</v>
      </c>
      <c r="AS10" s="8" t="s">
        <v>742</v>
      </c>
      <c r="AT10" s="8" t="s">
        <v>743</v>
      </c>
      <c r="AU10" s="8" t="s">
        <v>744</v>
      </c>
      <c r="AV10" s="8" t="s">
        <v>745</v>
      </c>
      <c r="AW10" s="8" t="s">
        <v>746</v>
      </c>
      <c r="AX10" s="8" t="s">
        <v>747</v>
      </c>
      <c r="AY10" s="8" t="s">
        <v>748</v>
      </c>
      <c r="AZ10" s="8" t="s">
        <v>749</v>
      </c>
      <c r="BA10" s="8" t="s">
        <v>750</v>
      </c>
      <c r="BB10" s="8" t="s">
        <v>751</v>
      </c>
      <c r="BC10" s="8" t="s">
        <v>752</v>
      </c>
      <c r="BD10" s="8" t="s">
        <v>753</v>
      </c>
      <c r="BE10" s="8" t="s">
        <v>754</v>
      </c>
      <c r="BF10" s="8" t="s">
        <v>755</v>
      </c>
      <c r="BG10" s="8" t="s">
        <v>756</v>
      </c>
      <c r="BH10" s="8" t="s">
        <v>757</v>
      </c>
      <c r="BI10" s="8" t="s">
        <v>758</v>
      </c>
      <c r="BJ10" s="8" t="s">
        <v>759</v>
      </c>
      <c r="BK10" s="8" t="s">
        <v>760</v>
      </c>
      <c r="BL10" s="8" t="s">
        <v>761</v>
      </c>
      <c r="BM10" s="8" t="s">
        <v>762</v>
      </c>
      <c r="BN10" s="8" t="s">
        <v>763</v>
      </c>
      <c r="BO10" s="8" t="s">
        <v>764</v>
      </c>
      <c r="BP10" s="8" t="s">
        <v>765</v>
      </c>
      <c r="BQ10" s="8" t="s">
        <v>766</v>
      </c>
      <c r="BR10" s="8" t="s">
        <v>767</v>
      </c>
      <c r="BS10" s="8" t="s">
        <v>768</v>
      </c>
      <c r="BT10" s="8" t="s">
        <v>769</v>
      </c>
      <c r="BU10" s="8" t="s">
        <v>770</v>
      </c>
      <c r="BV10" s="8" t="s">
        <v>771</v>
      </c>
      <c r="BW10" s="8" t="s">
        <v>772</v>
      </c>
      <c r="BX10" s="8" t="s">
        <v>773</v>
      </c>
      <c r="BY10" s="8" t="s">
        <v>774</v>
      </c>
      <c r="BZ10" s="8" t="s">
        <v>775</v>
      </c>
      <c r="CA10" s="8" t="s">
        <v>776</v>
      </c>
      <c r="CB10" s="8" t="s">
        <v>777</v>
      </c>
      <c r="CC10" s="8" t="s">
        <v>778</v>
      </c>
      <c r="CD10" s="8" t="s">
        <v>779</v>
      </c>
      <c r="CE10" s="8" t="s">
        <v>780</v>
      </c>
      <c r="CF10" s="8" t="s">
        <v>781</v>
      </c>
      <c r="CG10" s="8" t="s">
        <v>782</v>
      </c>
      <c r="CH10" s="8" t="s">
        <v>783</v>
      </c>
      <c r="CI10" s="8" t="s">
        <v>784</v>
      </c>
      <c r="CJ10" s="8" t="s">
        <v>785</v>
      </c>
      <c r="CK10" s="8" t="s">
        <v>786</v>
      </c>
      <c r="CL10" s="8" t="s">
        <v>787</v>
      </c>
      <c r="CM10" s="8" t="s">
        <v>788</v>
      </c>
      <c r="CN10" s="8" t="s">
        <v>789</v>
      </c>
      <c r="CO10" s="8" t="s">
        <v>790</v>
      </c>
      <c r="CP10" s="8" t="s">
        <v>791</v>
      </c>
      <c r="CQ10" s="8" t="s">
        <v>792</v>
      </c>
      <c r="CR10" s="8" t="s">
        <v>793</v>
      </c>
      <c r="CS10" s="8" t="s">
        <v>794</v>
      </c>
      <c r="CT10" s="8" t="s">
        <v>795</v>
      </c>
      <c r="CU10" s="8" t="s">
        <v>796</v>
      </c>
      <c r="CV10" s="8" t="s">
        <v>797</v>
      </c>
      <c r="CW10" s="8" t="s">
        <v>798</v>
      </c>
      <c r="CX10" s="8" t="s">
        <v>799</v>
      </c>
      <c r="CY10" s="8" t="s">
        <v>800</v>
      </c>
      <c r="CZ10" s="8" t="s">
        <v>801</v>
      </c>
      <c r="DA10" s="8" t="s">
        <v>802</v>
      </c>
      <c r="DB10" s="8" t="s">
        <v>803</v>
      </c>
      <c r="DC10" s="8" t="s">
        <v>804</v>
      </c>
      <c r="DD10" s="8" t="s">
        <v>805</v>
      </c>
      <c r="DE10" s="8" t="s">
        <v>806</v>
      </c>
      <c r="DF10" s="8" t="s">
        <v>807</v>
      </c>
      <c r="DG10" s="8" t="s">
        <v>808</v>
      </c>
      <c r="DH10" s="8" t="s">
        <v>809</v>
      </c>
      <c r="DI10" s="8" t="s">
        <v>810</v>
      </c>
      <c r="DJ10" s="8" t="s">
        <v>811</v>
      </c>
      <c r="DK10" s="8" t="s">
        <v>812</v>
      </c>
      <c r="DL10" s="8" t="s">
        <v>813</v>
      </c>
      <c r="DM10" s="8" t="s">
        <v>814</v>
      </c>
      <c r="DN10" s="8" t="s">
        <v>815</v>
      </c>
      <c r="DO10" s="8" t="s">
        <v>816</v>
      </c>
      <c r="DP10" s="8" t="s">
        <v>817</v>
      </c>
      <c r="DQ10" s="8" t="s">
        <v>818</v>
      </c>
      <c r="DR10" s="8" t="s">
        <v>819</v>
      </c>
      <c r="DS10" s="8" t="s">
        <v>820</v>
      </c>
      <c r="DT10" s="8" t="s">
        <v>821</v>
      </c>
      <c r="DU10" s="8" t="s">
        <v>822</v>
      </c>
      <c r="DV10" s="8" t="s">
        <v>823</v>
      </c>
      <c r="DW10" s="8" t="s">
        <v>824</v>
      </c>
      <c r="DX10" s="8" t="s">
        <v>825</v>
      </c>
      <c r="DY10" s="8" t="s">
        <v>826</v>
      </c>
      <c r="DZ10" s="8" t="s">
        <v>827</v>
      </c>
      <c r="EA10" s="8" t="s">
        <v>828</v>
      </c>
      <c r="EB10" s="8" t="s">
        <v>829</v>
      </c>
      <c r="EC10" s="8" t="s">
        <v>830</v>
      </c>
      <c r="ED10" s="8" t="s">
        <v>831</v>
      </c>
      <c r="EE10" s="8" t="s">
        <v>832</v>
      </c>
      <c r="EF10" s="8" t="s">
        <v>833</v>
      </c>
      <c r="EG10" s="8" t="s">
        <v>834</v>
      </c>
      <c r="EH10" s="8" t="s">
        <v>835</v>
      </c>
      <c r="EI10" s="8" t="s">
        <v>836</v>
      </c>
      <c r="EJ10" s="8" t="s">
        <v>837</v>
      </c>
      <c r="EK10" s="8" t="s">
        <v>838</v>
      </c>
      <c r="EL10" s="8" t="s">
        <v>839</v>
      </c>
      <c r="EM10" s="8" t="s">
        <v>840</v>
      </c>
      <c r="EN10" s="8" t="s">
        <v>841</v>
      </c>
      <c r="EO10" s="8" t="s">
        <v>842</v>
      </c>
      <c r="EP10" s="8" t="s">
        <v>843</v>
      </c>
      <c r="EQ10" s="8" t="s">
        <v>844</v>
      </c>
      <c r="ER10" s="8" t="s">
        <v>845</v>
      </c>
      <c r="ES10" s="8" t="s">
        <v>846</v>
      </c>
      <c r="ET10" s="8" t="s">
        <v>847</v>
      </c>
      <c r="EU10" s="8" t="s">
        <v>848</v>
      </c>
      <c r="EV10" s="8" t="s">
        <v>849</v>
      </c>
      <c r="EW10" s="8" t="s">
        <v>850</v>
      </c>
      <c r="EX10" s="8" t="s">
        <v>851</v>
      </c>
      <c r="EY10" s="8" t="s">
        <v>852</v>
      </c>
      <c r="EZ10" s="8" t="s">
        <v>853</v>
      </c>
      <c r="FA10" s="8" t="s">
        <v>854</v>
      </c>
      <c r="FB10" s="8" t="s">
        <v>855</v>
      </c>
      <c r="FC10" s="8" t="s">
        <v>856</v>
      </c>
      <c r="FD10" s="8" t="s">
        <v>857</v>
      </c>
      <c r="FE10" s="8" t="s">
        <v>858</v>
      </c>
      <c r="FF10" s="8" t="s">
        <v>859</v>
      </c>
      <c r="FG10" s="8" t="s">
        <v>860</v>
      </c>
      <c r="FH10" s="8" t="s">
        <v>861</v>
      </c>
      <c r="FI10" s="8" t="s">
        <v>862</v>
      </c>
      <c r="FJ10" s="8" t="s">
        <v>863</v>
      </c>
      <c r="FK10" s="8" t="s">
        <v>864</v>
      </c>
      <c r="FL10" s="8" t="s">
        <v>865</v>
      </c>
      <c r="FM10" s="8" t="s">
        <v>866</v>
      </c>
      <c r="FN10" s="8" t="s">
        <v>867</v>
      </c>
      <c r="FO10" s="8" t="s">
        <v>868</v>
      </c>
      <c r="FP10" s="8" t="s">
        <v>869</v>
      </c>
      <c r="FQ10" s="8" t="s">
        <v>870</v>
      </c>
      <c r="FR10" s="8" t="s">
        <v>871</v>
      </c>
      <c r="FS10" s="8" t="s">
        <v>872</v>
      </c>
      <c r="FT10" s="8" t="s">
        <v>873</v>
      </c>
      <c r="FU10" s="8" t="s">
        <v>874</v>
      </c>
      <c r="FV10" s="8" t="s">
        <v>875</v>
      </c>
      <c r="FW10" s="8" t="s">
        <v>876</v>
      </c>
      <c r="FX10" s="8" t="s">
        <v>877</v>
      </c>
      <c r="FY10" s="8" t="s">
        <v>878</v>
      </c>
      <c r="FZ10" s="8" t="s">
        <v>879</v>
      </c>
      <c r="GA10" s="8" t="s">
        <v>880</v>
      </c>
      <c r="GB10" s="8" t="s">
        <v>881</v>
      </c>
      <c r="GC10" s="8" t="s">
        <v>882</v>
      </c>
      <c r="GD10" s="8" t="s">
        <v>883</v>
      </c>
      <c r="GE10" s="8" t="s">
        <v>884</v>
      </c>
      <c r="GF10" s="8" t="s">
        <v>885</v>
      </c>
      <c r="GG10" s="8" t="s">
        <v>886</v>
      </c>
      <c r="GH10" s="8" t="s">
        <v>887</v>
      </c>
      <c r="GI10" s="8" t="s">
        <v>888</v>
      </c>
      <c r="GJ10" s="8" t="s">
        <v>889</v>
      </c>
      <c r="GK10" s="8" t="s">
        <v>890</v>
      </c>
      <c r="GL10" s="8" t="s">
        <v>891</v>
      </c>
      <c r="GM10" s="8" t="s">
        <v>892</v>
      </c>
      <c r="GN10" s="8" t="s">
        <v>893</v>
      </c>
      <c r="GO10" s="8" t="s">
        <v>894</v>
      </c>
      <c r="GP10" s="8" t="s">
        <v>895</v>
      </c>
      <c r="GQ10" s="8" t="s">
        <v>896</v>
      </c>
      <c r="GR10" s="8" t="s">
        <v>897</v>
      </c>
      <c r="GS10" s="8" t="s">
        <v>898</v>
      </c>
      <c r="GT10" s="8" t="s">
        <v>899</v>
      </c>
      <c r="GU10" s="8" t="s">
        <v>900</v>
      </c>
      <c r="GV10" s="8" t="s">
        <v>901</v>
      </c>
      <c r="GW10" s="8" t="s">
        <v>902</v>
      </c>
      <c r="GX10" s="8" t="s">
        <v>903</v>
      </c>
      <c r="GY10" s="8" t="s">
        <v>904</v>
      </c>
      <c r="GZ10" s="8" t="s">
        <v>905</v>
      </c>
      <c r="HA10" s="8" t="s">
        <v>906</v>
      </c>
      <c r="HB10" s="8" t="s">
        <v>907</v>
      </c>
      <c r="HC10" s="8" t="s">
        <v>908</v>
      </c>
      <c r="HD10" s="8" t="s">
        <v>909</v>
      </c>
      <c r="HE10" s="8" t="s">
        <v>910</v>
      </c>
      <c r="HF10" s="8" t="s">
        <v>911</v>
      </c>
      <c r="HG10" s="8" t="s">
        <v>912</v>
      </c>
      <c r="HH10" s="8" t="s">
        <v>913</v>
      </c>
      <c r="HI10" s="8" t="s">
        <v>914</v>
      </c>
      <c r="HJ10" s="8" t="s">
        <v>915</v>
      </c>
      <c r="HK10" s="8" t="s">
        <v>916</v>
      </c>
      <c r="HL10" s="8" t="s">
        <v>917</v>
      </c>
      <c r="HM10" s="8" t="s">
        <v>918</v>
      </c>
      <c r="HN10" s="8" t="s">
        <v>919</v>
      </c>
      <c r="HO10" s="8" t="s">
        <v>920</v>
      </c>
      <c r="HP10" s="8" t="s">
        <v>921</v>
      </c>
      <c r="HQ10" s="8" t="s">
        <v>922</v>
      </c>
      <c r="HR10" s="8" t="s">
        <v>923</v>
      </c>
      <c r="HS10" s="8" t="s">
        <v>924</v>
      </c>
      <c r="HT10" s="8" t="s">
        <v>925</v>
      </c>
      <c r="HU10" s="8" t="s">
        <v>926</v>
      </c>
      <c r="HV10" s="8" t="s">
        <v>927</v>
      </c>
      <c r="HW10" s="8" t="s">
        <v>928</v>
      </c>
      <c r="HX10" s="8" t="s">
        <v>929</v>
      </c>
      <c r="HY10" s="8" t="s">
        <v>930</v>
      </c>
      <c r="HZ10" s="8" t="s">
        <v>931</v>
      </c>
      <c r="IA10" s="8" t="s">
        <v>932</v>
      </c>
      <c r="IB10" s="8" t="s">
        <v>933</v>
      </c>
      <c r="IC10" s="8" t="s">
        <v>934</v>
      </c>
      <c r="ID10" s="8" t="s">
        <v>935</v>
      </c>
      <c r="IE10" s="8" t="s">
        <v>936</v>
      </c>
      <c r="IF10" s="8" t="s">
        <v>937</v>
      </c>
      <c r="IG10" s="8" t="s">
        <v>938</v>
      </c>
      <c r="IH10" s="8" t="s">
        <v>939</v>
      </c>
      <c r="II10" s="8" t="s">
        <v>940</v>
      </c>
      <c r="IJ10" s="8" t="s">
        <v>941</v>
      </c>
      <c r="IK10" s="8" t="s">
        <v>942</v>
      </c>
      <c r="IL10" s="8" t="s">
        <v>943</v>
      </c>
      <c r="IM10" s="8" t="s">
        <v>944</v>
      </c>
      <c r="IN10" s="8" t="s">
        <v>945</v>
      </c>
      <c r="IO10" s="8" t="s">
        <v>946</v>
      </c>
      <c r="IP10" s="8" t="s">
        <v>947</v>
      </c>
      <c r="IQ10" s="8" t="s">
        <v>948</v>
      </c>
    </row>
    <row r="11" spans="1:251">
      <c r="A11" s="10">
        <v>42036</v>
      </c>
      <c r="B11" s="9">
        <v>138.518</v>
      </c>
      <c r="C11" s="9">
        <v>242.08099999999999</v>
      </c>
      <c r="D11" s="9">
        <v>125.92700000000001</v>
      </c>
      <c r="E11" s="9">
        <v>82.847999999999999</v>
      </c>
      <c r="F11" s="9">
        <v>43.079000000000001</v>
      </c>
      <c r="G11" s="9">
        <v>117.94499999999999</v>
      </c>
      <c r="H11" s="9">
        <v>31.599</v>
      </c>
      <c r="I11" s="9">
        <v>86.346000000000004</v>
      </c>
      <c r="J11" s="9">
        <v>136.727</v>
      </c>
      <c r="K11" s="9">
        <v>24.071000000000002</v>
      </c>
      <c r="L11" s="9">
        <v>112.657</v>
      </c>
      <c r="M11" s="9">
        <v>900.827</v>
      </c>
      <c r="N11" s="9">
        <v>478.36900000000003</v>
      </c>
      <c r="O11" s="9">
        <v>422.45800000000003</v>
      </c>
      <c r="P11" s="9">
        <v>818.73</v>
      </c>
      <c r="Q11" s="9">
        <v>420.63900000000001</v>
      </c>
      <c r="R11" s="9">
        <v>398.09100000000001</v>
      </c>
      <c r="S11" s="9">
        <v>6669.2809999999999</v>
      </c>
      <c r="T11" s="9">
        <v>3428.3820000000001</v>
      </c>
      <c r="U11" s="9">
        <v>3240.8989999999999</v>
      </c>
      <c r="V11" s="9">
        <v>806.90200000000004</v>
      </c>
      <c r="W11" s="9">
        <v>377.36099999999999</v>
      </c>
      <c r="X11" s="9">
        <v>429.54</v>
      </c>
      <c r="Y11" s="9">
        <v>6681.11</v>
      </c>
      <c r="Z11" s="9">
        <v>3471.66</v>
      </c>
      <c r="AA11" s="9">
        <v>3209.45</v>
      </c>
      <c r="AB11" s="9">
        <v>1232.326</v>
      </c>
      <c r="AC11" s="9">
        <v>602.48599999999999</v>
      </c>
      <c r="AD11" s="9">
        <v>629.84100000000001</v>
      </c>
      <c r="AE11" s="9">
        <v>393.30500000000001</v>
      </c>
      <c r="AF11" s="9">
        <v>195.51499999999999</v>
      </c>
      <c r="AG11" s="9">
        <v>197.79</v>
      </c>
      <c r="AH11" s="9">
        <v>425.42500000000001</v>
      </c>
      <c r="AI11" s="9">
        <v>225.124</v>
      </c>
      <c r="AJ11" s="9">
        <v>200.3</v>
      </c>
      <c r="AK11" s="9">
        <v>413.596</v>
      </c>
      <c r="AL11" s="9">
        <v>181.846</v>
      </c>
      <c r="AM11" s="9">
        <v>231.75</v>
      </c>
      <c r="AN11" s="9">
        <v>6255.6850000000004</v>
      </c>
      <c r="AO11" s="9">
        <v>3246.5360000000001</v>
      </c>
      <c r="AP11" s="9">
        <v>3009.1489999999999</v>
      </c>
      <c r="AQ11" s="9">
        <v>1627.829</v>
      </c>
      <c r="AR11" s="9">
        <v>1048.5050000000001</v>
      </c>
      <c r="AS11" s="9">
        <v>579.32500000000005</v>
      </c>
      <c r="AT11" s="9">
        <v>1066.422</v>
      </c>
      <c r="AU11" s="9">
        <v>697.851</v>
      </c>
      <c r="AV11" s="9">
        <v>368.57100000000003</v>
      </c>
      <c r="AW11" s="9">
        <v>63.170999999999999</v>
      </c>
      <c r="AX11" s="9">
        <v>33.795000000000002</v>
      </c>
      <c r="AY11" s="9">
        <v>29.376999999999999</v>
      </c>
      <c r="AZ11" s="9">
        <v>25.361000000000001</v>
      </c>
      <c r="BA11" s="9">
        <v>20.288</v>
      </c>
      <c r="BB11" s="9">
        <v>5.0730000000000004</v>
      </c>
      <c r="BC11" s="9">
        <v>21.178000000000001</v>
      </c>
      <c r="BD11" s="9">
        <v>10.749000000000001</v>
      </c>
      <c r="BE11" s="9">
        <v>10.429</v>
      </c>
      <c r="BF11" s="9">
        <v>16.632999999999999</v>
      </c>
      <c r="BG11" s="9">
        <v>2.7570000000000001</v>
      </c>
      <c r="BH11" s="9">
        <v>13.875</v>
      </c>
      <c r="BI11" s="9">
        <v>71.069999999999993</v>
      </c>
      <c r="BJ11" s="9">
        <v>34.128999999999998</v>
      </c>
      <c r="BK11" s="9">
        <v>36.942</v>
      </c>
      <c r="BL11" s="9">
        <v>30.786999999999999</v>
      </c>
      <c r="BM11" s="9">
        <v>16.024999999999999</v>
      </c>
      <c r="BN11" s="9">
        <v>14.762</v>
      </c>
      <c r="BO11" s="9">
        <v>18.516999999999999</v>
      </c>
      <c r="BP11" s="9">
        <v>9.9979999999999993</v>
      </c>
      <c r="BQ11" s="9">
        <v>8.5190000000000001</v>
      </c>
      <c r="BR11" s="9">
        <v>21.766999999999999</v>
      </c>
      <c r="BS11" s="9">
        <v>8.1059999999999999</v>
      </c>
      <c r="BT11" s="9">
        <v>13.661</v>
      </c>
      <c r="BU11" s="9">
        <v>427.16500000000002</v>
      </c>
      <c r="BV11" s="9">
        <v>282.73</v>
      </c>
      <c r="BW11" s="9">
        <v>144.435</v>
      </c>
      <c r="BX11" s="9">
        <v>1835.258</v>
      </c>
      <c r="BY11" s="9">
        <v>938.34199999999998</v>
      </c>
      <c r="BZ11" s="9">
        <v>896.91600000000005</v>
      </c>
      <c r="CA11" s="9">
        <v>712.85500000000002</v>
      </c>
      <c r="CB11" s="9">
        <v>363.238</v>
      </c>
      <c r="CC11" s="9">
        <v>349.61700000000002</v>
      </c>
      <c r="CD11" s="9">
        <v>233.50299999999999</v>
      </c>
      <c r="CE11" s="9">
        <v>111.059</v>
      </c>
      <c r="CF11" s="9">
        <v>122.444</v>
      </c>
      <c r="CG11" s="9">
        <v>76.021000000000001</v>
      </c>
      <c r="CH11" s="9">
        <v>40.768999999999998</v>
      </c>
      <c r="CI11" s="9">
        <v>35.252000000000002</v>
      </c>
      <c r="CJ11" s="9">
        <v>157.482</v>
      </c>
      <c r="CK11" s="9">
        <v>70.290000000000006</v>
      </c>
      <c r="CL11" s="9">
        <v>87.191999999999993</v>
      </c>
      <c r="CM11" s="9">
        <v>92.02</v>
      </c>
      <c r="CN11" s="9">
        <v>46.555</v>
      </c>
      <c r="CO11" s="9">
        <v>45.465000000000003</v>
      </c>
      <c r="CP11" s="9">
        <v>141.482</v>
      </c>
      <c r="CQ11" s="9">
        <v>64.504000000000005</v>
      </c>
      <c r="CR11" s="9">
        <v>76.978999999999999</v>
      </c>
      <c r="CS11" s="9">
        <v>35.524999999999999</v>
      </c>
      <c r="CT11" s="9">
        <v>21.271999999999998</v>
      </c>
      <c r="CU11" s="9">
        <v>14.254</v>
      </c>
      <c r="CV11" s="9">
        <v>128.303</v>
      </c>
      <c r="CW11" s="9">
        <v>56.582999999999998</v>
      </c>
      <c r="CX11" s="9">
        <v>71.721000000000004</v>
      </c>
      <c r="CY11" s="9">
        <v>19.337</v>
      </c>
      <c r="CZ11" s="9">
        <v>13.204000000000001</v>
      </c>
      <c r="DA11" s="9">
        <v>6.133</v>
      </c>
      <c r="DB11" s="9">
        <v>68.402000000000001</v>
      </c>
      <c r="DC11" s="9">
        <v>29.6</v>
      </c>
      <c r="DD11" s="9">
        <v>38.802</v>
      </c>
      <c r="DE11" s="9">
        <v>40.564999999999998</v>
      </c>
      <c r="DF11" s="9">
        <v>13.778</v>
      </c>
      <c r="DG11" s="9">
        <v>26.786000000000001</v>
      </c>
      <c r="DH11" s="9">
        <v>69.674000000000007</v>
      </c>
      <c r="DI11" s="9">
        <v>33.204000000000001</v>
      </c>
      <c r="DJ11" s="9">
        <v>36.47</v>
      </c>
      <c r="DK11" s="9">
        <v>21.64</v>
      </c>
      <c r="DL11" s="9">
        <v>13.875999999999999</v>
      </c>
      <c r="DM11" s="9">
        <v>7.7640000000000002</v>
      </c>
      <c r="DN11" s="9">
        <v>21.895</v>
      </c>
      <c r="DO11" s="9">
        <v>11.741</v>
      </c>
      <c r="DP11" s="9">
        <v>10.154999999999999</v>
      </c>
      <c r="DQ11" s="9">
        <v>26.138999999999999</v>
      </c>
      <c r="DR11" s="9">
        <v>7.5880000000000001</v>
      </c>
      <c r="DS11" s="9">
        <v>18.550999999999998</v>
      </c>
      <c r="DT11" s="9">
        <v>138.191</v>
      </c>
      <c r="DU11" s="9">
        <v>71.602999999999994</v>
      </c>
      <c r="DV11" s="9">
        <v>66.587999999999994</v>
      </c>
      <c r="DW11" s="9">
        <v>95.311999999999998</v>
      </c>
      <c r="DX11" s="9">
        <v>39.456000000000003</v>
      </c>
      <c r="DY11" s="9">
        <v>55.856000000000002</v>
      </c>
      <c r="DZ11" s="9">
        <v>479.35199999999998</v>
      </c>
      <c r="EA11" s="9">
        <v>252.179</v>
      </c>
      <c r="EB11" s="9">
        <v>227.173</v>
      </c>
      <c r="EC11" s="9">
        <v>1122.403</v>
      </c>
      <c r="ED11" s="9">
        <v>575.10400000000004</v>
      </c>
      <c r="EE11" s="9">
        <v>547.29899999999998</v>
      </c>
      <c r="EF11" s="9">
        <v>1074.175</v>
      </c>
      <c r="EG11" s="9">
        <v>542.84</v>
      </c>
      <c r="EH11" s="9">
        <v>531.33600000000001</v>
      </c>
      <c r="EI11" s="9">
        <v>1020.285</v>
      </c>
      <c r="EJ11" s="9">
        <v>519.74900000000002</v>
      </c>
      <c r="EK11" s="9">
        <v>500.53699999999998</v>
      </c>
      <c r="EL11" s="9">
        <v>27.452999999999999</v>
      </c>
      <c r="EM11" s="9">
        <v>10.385999999999999</v>
      </c>
      <c r="EN11" s="9">
        <v>17.068000000000001</v>
      </c>
      <c r="EO11" s="9">
        <v>26.436</v>
      </c>
      <c r="EP11" s="9">
        <v>12.705</v>
      </c>
      <c r="EQ11" s="9">
        <v>13.731</v>
      </c>
      <c r="ER11" s="9">
        <v>701.41600000000005</v>
      </c>
      <c r="ES11" s="9">
        <v>370.97699999999998</v>
      </c>
      <c r="ET11" s="9">
        <v>330.43799999999999</v>
      </c>
      <c r="EU11" s="9">
        <v>72.971999999999994</v>
      </c>
      <c r="EV11" s="9">
        <v>32.735999999999997</v>
      </c>
      <c r="EW11" s="9">
        <v>40.235999999999997</v>
      </c>
      <c r="EX11" s="9">
        <v>8.5860000000000003</v>
      </c>
      <c r="EY11" s="9">
        <v>3.7120000000000002</v>
      </c>
      <c r="EZ11" s="9">
        <v>4.8739999999999997</v>
      </c>
      <c r="FA11" s="9">
        <v>27.550999999999998</v>
      </c>
      <c r="FB11" s="9">
        <v>14.638999999999999</v>
      </c>
      <c r="FC11" s="9">
        <v>12.912000000000001</v>
      </c>
      <c r="FD11" s="9">
        <v>36.835000000000001</v>
      </c>
      <c r="FE11" s="9">
        <v>14.385</v>
      </c>
      <c r="FF11" s="9">
        <v>22.45</v>
      </c>
      <c r="FG11" s="9">
        <v>49.500999999999998</v>
      </c>
      <c r="FH11" s="9">
        <v>18.102</v>
      </c>
      <c r="FI11" s="9">
        <v>31.399000000000001</v>
      </c>
      <c r="FJ11" s="9">
        <v>7.8470000000000004</v>
      </c>
      <c r="FK11" s="9">
        <v>5.1159999999999997</v>
      </c>
      <c r="FL11" s="9">
        <v>2.7309999999999999</v>
      </c>
      <c r="FM11" s="9">
        <v>11.234999999999999</v>
      </c>
      <c r="FN11" s="9">
        <v>3.8250000000000002</v>
      </c>
      <c r="FO11" s="9">
        <v>7.41</v>
      </c>
      <c r="FP11" s="9">
        <v>30.419</v>
      </c>
      <c r="FQ11" s="9">
        <v>9.16</v>
      </c>
      <c r="FR11" s="9">
        <v>21.259</v>
      </c>
      <c r="FS11" s="9">
        <v>250.28700000000001</v>
      </c>
      <c r="FT11" s="9">
        <v>121.02500000000001</v>
      </c>
      <c r="FU11" s="9">
        <v>129.262</v>
      </c>
      <c r="FV11" s="9">
        <v>149.94200000000001</v>
      </c>
      <c r="FW11" s="9">
        <v>65.513000000000005</v>
      </c>
      <c r="FX11" s="9">
        <v>84.429000000000002</v>
      </c>
      <c r="FY11" s="9">
        <v>924.23299999999995</v>
      </c>
      <c r="FZ11" s="9">
        <v>477.327</v>
      </c>
      <c r="GA11" s="9">
        <v>446.90600000000001</v>
      </c>
      <c r="GB11" s="9">
        <v>116.262</v>
      </c>
      <c r="GC11" s="9">
        <v>41.442</v>
      </c>
      <c r="GD11" s="9">
        <v>74.819999999999993</v>
      </c>
      <c r="GE11" s="9">
        <v>957.91300000000001</v>
      </c>
      <c r="GF11" s="9">
        <v>501.39800000000002</v>
      </c>
      <c r="GG11" s="9">
        <v>456.51600000000002</v>
      </c>
      <c r="GH11" s="9">
        <v>195.48599999999999</v>
      </c>
      <c r="GI11" s="9">
        <v>80.768000000000001</v>
      </c>
      <c r="GJ11" s="9">
        <v>114.718</v>
      </c>
      <c r="GK11" s="9">
        <v>70.718000000000004</v>
      </c>
      <c r="GL11" s="9">
        <v>26.186</v>
      </c>
      <c r="GM11" s="9">
        <v>44.531999999999996</v>
      </c>
      <c r="GN11" s="9">
        <v>79.224000000000004</v>
      </c>
      <c r="GO11" s="9">
        <v>39.326000000000001</v>
      </c>
      <c r="GP11" s="9">
        <v>39.898000000000003</v>
      </c>
      <c r="GQ11" s="9">
        <v>45.543999999999997</v>
      </c>
      <c r="GR11" s="9">
        <v>15.255000000000001</v>
      </c>
      <c r="GS11" s="9">
        <v>30.288</v>
      </c>
      <c r="GT11" s="9">
        <v>878.69</v>
      </c>
      <c r="GU11" s="9">
        <v>462.07100000000003</v>
      </c>
      <c r="GV11" s="9">
        <v>416.61799999999999</v>
      </c>
      <c r="GW11" s="9">
        <v>48.228000000000002</v>
      </c>
      <c r="GX11" s="9">
        <v>32.265000000000001</v>
      </c>
      <c r="GY11" s="9">
        <v>15.962999999999999</v>
      </c>
      <c r="GZ11" s="9">
        <v>25.048999999999999</v>
      </c>
      <c r="HA11" s="9">
        <v>18.018000000000001</v>
      </c>
      <c r="HB11" s="9">
        <v>7.0309999999999997</v>
      </c>
      <c r="HC11" s="9">
        <v>3.4620000000000002</v>
      </c>
      <c r="HD11" s="9">
        <v>0.56699999999999995</v>
      </c>
      <c r="HE11" s="9">
        <v>2.8959999999999999</v>
      </c>
      <c r="HF11" s="9">
        <v>1.6519999999999999</v>
      </c>
      <c r="HG11" s="9">
        <v>0.56699999999999995</v>
      </c>
      <c r="HH11" s="9">
        <v>1.0860000000000001</v>
      </c>
      <c r="HI11" s="9">
        <v>1.06</v>
      </c>
      <c r="HJ11" s="9">
        <v>0</v>
      </c>
      <c r="HK11" s="9">
        <v>1.06</v>
      </c>
      <c r="HL11" s="9">
        <v>0.75</v>
      </c>
      <c r="HM11" s="9">
        <v>0</v>
      </c>
      <c r="HN11" s="9">
        <v>0.75</v>
      </c>
      <c r="HO11" s="9">
        <v>1.7989999999999999</v>
      </c>
      <c r="HP11" s="9">
        <v>0.85599999999999998</v>
      </c>
      <c r="HQ11" s="9">
        <v>0.94299999999999995</v>
      </c>
      <c r="HR11" s="9">
        <v>0</v>
      </c>
      <c r="HS11" s="9">
        <v>0</v>
      </c>
      <c r="HT11" s="9">
        <v>0</v>
      </c>
      <c r="HU11" s="9">
        <v>0.94299999999999995</v>
      </c>
      <c r="HV11" s="9">
        <v>0</v>
      </c>
      <c r="HW11" s="9">
        <v>0.94299999999999995</v>
      </c>
      <c r="HX11" s="9">
        <v>0.85599999999999998</v>
      </c>
      <c r="HY11" s="9">
        <v>0.85599999999999998</v>
      </c>
      <c r="HZ11" s="9">
        <v>0</v>
      </c>
      <c r="IA11" s="9">
        <v>17.917999999999999</v>
      </c>
      <c r="IB11" s="9">
        <v>12.824</v>
      </c>
      <c r="IC11" s="9">
        <v>5.0940000000000003</v>
      </c>
      <c r="ID11" s="9">
        <v>5285.6769999999997</v>
      </c>
      <c r="IE11" s="9">
        <v>2887.8319999999999</v>
      </c>
      <c r="IF11" s="9">
        <v>2397.8449999999998</v>
      </c>
      <c r="IG11" s="9">
        <v>1005.777</v>
      </c>
      <c r="IH11" s="9">
        <v>541.19000000000005</v>
      </c>
      <c r="II11" s="9">
        <v>464.58800000000002</v>
      </c>
      <c r="IJ11" s="9">
        <v>494.64400000000001</v>
      </c>
      <c r="IK11" s="9">
        <v>302.05500000000001</v>
      </c>
      <c r="IL11" s="9">
        <v>192.589</v>
      </c>
      <c r="IM11" s="9">
        <v>239.20400000000001</v>
      </c>
      <c r="IN11" s="9">
        <v>154.608</v>
      </c>
      <c r="IO11" s="9">
        <v>84.596000000000004</v>
      </c>
      <c r="IP11" s="9">
        <v>255.44</v>
      </c>
      <c r="IQ11" s="9">
        <v>147.447</v>
      </c>
    </row>
    <row r="12" spans="1:251">
      <c r="A12" s="10">
        <v>42401</v>
      </c>
      <c r="B12" s="9">
        <v>141.721</v>
      </c>
      <c r="C12" s="9">
        <v>241.578</v>
      </c>
      <c r="D12" s="9">
        <v>121.66</v>
      </c>
      <c r="E12" s="9">
        <v>82.688999999999993</v>
      </c>
      <c r="F12" s="9">
        <v>38.970999999999997</v>
      </c>
      <c r="G12" s="9">
        <v>111.751</v>
      </c>
      <c r="H12" s="9">
        <v>25.218</v>
      </c>
      <c r="I12" s="9">
        <v>86.533000000000001</v>
      </c>
      <c r="J12" s="9">
        <v>149.887</v>
      </c>
      <c r="K12" s="9">
        <v>33.813000000000002</v>
      </c>
      <c r="L12" s="9">
        <v>116.074</v>
      </c>
      <c r="M12" s="9">
        <v>908.82299999999998</v>
      </c>
      <c r="N12" s="9">
        <v>463.06900000000002</v>
      </c>
      <c r="O12" s="9">
        <v>445.75400000000002</v>
      </c>
      <c r="P12" s="9">
        <v>814.03399999999999</v>
      </c>
      <c r="Q12" s="9">
        <v>415.65899999999999</v>
      </c>
      <c r="R12" s="9">
        <v>398.375</v>
      </c>
      <c r="S12" s="9">
        <v>6803.835</v>
      </c>
      <c r="T12" s="9">
        <v>3430.9349999999999</v>
      </c>
      <c r="U12" s="9">
        <v>3372.9</v>
      </c>
      <c r="V12" s="9">
        <v>772.99599999999998</v>
      </c>
      <c r="W12" s="9">
        <v>362.87099999999998</v>
      </c>
      <c r="X12" s="9">
        <v>410.125</v>
      </c>
      <c r="Y12" s="9">
        <v>6844.8729999999996</v>
      </c>
      <c r="Z12" s="9">
        <v>3483.723</v>
      </c>
      <c r="AA12" s="9">
        <v>3361.15</v>
      </c>
      <c r="AB12" s="9">
        <v>1210.424</v>
      </c>
      <c r="AC12" s="9">
        <v>593.81899999999996</v>
      </c>
      <c r="AD12" s="9">
        <v>616.60500000000002</v>
      </c>
      <c r="AE12" s="9">
        <v>376.60599999999999</v>
      </c>
      <c r="AF12" s="9">
        <v>184.71100000000001</v>
      </c>
      <c r="AG12" s="9">
        <v>191.89599999999999</v>
      </c>
      <c r="AH12" s="9">
        <v>437.428</v>
      </c>
      <c r="AI12" s="9">
        <v>230.94800000000001</v>
      </c>
      <c r="AJ12" s="9">
        <v>206.48</v>
      </c>
      <c r="AK12" s="9">
        <v>396.39</v>
      </c>
      <c r="AL12" s="9">
        <v>178.16</v>
      </c>
      <c r="AM12" s="9">
        <v>218.23</v>
      </c>
      <c r="AN12" s="9">
        <v>6407.4449999999997</v>
      </c>
      <c r="AO12" s="9">
        <v>3252.7750000000001</v>
      </c>
      <c r="AP12" s="9">
        <v>3154.67</v>
      </c>
      <c r="AQ12" s="9">
        <v>1681.89</v>
      </c>
      <c r="AR12" s="9">
        <v>1102.1020000000001</v>
      </c>
      <c r="AS12" s="9">
        <v>579.78800000000001</v>
      </c>
      <c r="AT12" s="9">
        <v>1116.5029999999999</v>
      </c>
      <c r="AU12" s="9">
        <v>736.13699999999994</v>
      </c>
      <c r="AV12" s="9">
        <v>380.36599999999999</v>
      </c>
      <c r="AW12" s="9">
        <v>72.933999999999997</v>
      </c>
      <c r="AX12" s="9">
        <v>42.389000000000003</v>
      </c>
      <c r="AY12" s="9">
        <v>30.545000000000002</v>
      </c>
      <c r="AZ12" s="9">
        <v>33.862000000000002</v>
      </c>
      <c r="BA12" s="9">
        <v>26.257999999999999</v>
      </c>
      <c r="BB12" s="9">
        <v>7.6050000000000004</v>
      </c>
      <c r="BC12" s="9">
        <v>18.094000000000001</v>
      </c>
      <c r="BD12" s="9">
        <v>8.6539999999999999</v>
      </c>
      <c r="BE12" s="9">
        <v>9.44</v>
      </c>
      <c r="BF12" s="9">
        <v>20.978000000000002</v>
      </c>
      <c r="BG12" s="9">
        <v>7.4770000000000003</v>
      </c>
      <c r="BH12" s="9">
        <v>13.5</v>
      </c>
      <c r="BI12" s="9">
        <v>68.539000000000001</v>
      </c>
      <c r="BJ12" s="9">
        <v>40.322000000000003</v>
      </c>
      <c r="BK12" s="9">
        <v>28.216999999999999</v>
      </c>
      <c r="BL12" s="9">
        <v>26.449000000000002</v>
      </c>
      <c r="BM12" s="9">
        <v>20.58</v>
      </c>
      <c r="BN12" s="9">
        <v>5.8689999999999998</v>
      </c>
      <c r="BO12" s="9">
        <v>22.984000000000002</v>
      </c>
      <c r="BP12" s="9">
        <v>12.632999999999999</v>
      </c>
      <c r="BQ12" s="9">
        <v>10.351000000000001</v>
      </c>
      <c r="BR12" s="9">
        <v>19.106000000000002</v>
      </c>
      <c r="BS12" s="9">
        <v>7.109</v>
      </c>
      <c r="BT12" s="9">
        <v>11.997</v>
      </c>
      <c r="BU12" s="9">
        <v>423.91300000000001</v>
      </c>
      <c r="BV12" s="9">
        <v>283.25400000000002</v>
      </c>
      <c r="BW12" s="9">
        <v>140.66</v>
      </c>
      <c r="BX12" s="9">
        <v>1878.588</v>
      </c>
      <c r="BY12" s="9">
        <v>945.51499999999999</v>
      </c>
      <c r="BZ12" s="9">
        <v>933.07299999999998</v>
      </c>
      <c r="CA12" s="9">
        <v>725.97699999999998</v>
      </c>
      <c r="CB12" s="9">
        <v>370.81700000000001</v>
      </c>
      <c r="CC12" s="9">
        <v>355.16</v>
      </c>
      <c r="CD12" s="9">
        <v>244.31899999999999</v>
      </c>
      <c r="CE12" s="9">
        <v>112.376</v>
      </c>
      <c r="CF12" s="9">
        <v>131.94300000000001</v>
      </c>
      <c r="CG12" s="9">
        <v>92.691999999999993</v>
      </c>
      <c r="CH12" s="9">
        <v>44.518000000000001</v>
      </c>
      <c r="CI12" s="9">
        <v>48.173999999999999</v>
      </c>
      <c r="CJ12" s="9">
        <v>151.62700000000001</v>
      </c>
      <c r="CK12" s="9">
        <v>67.858000000000004</v>
      </c>
      <c r="CL12" s="9">
        <v>83.769000000000005</v>
      </c>
      <c r="CM12" s="9">
        <v>108.92400000000001</v>
      </c>
      <c r="CN12" s="9">
        <v>52.189</v>
      </c>
      <c r="CO12" s="9">
        <v>56.734999999999999</v>
      </c>
      <c r="CP12" s="9">
        <v>135.39500000000001</v>
      </c>
      <c r="CQ12" s="9">
        <v>60.188000000000002</v>
      </c>
      <c r="CR12" s="9">
        <v>75.206999999999994</v>
      </c>
      <c r="CS12" s="9">
        <v>48.649000000000001</v>
      </c>
      <c r="CT12" s="9">
        <v>26.155000000000001</v>
      </c>
      <c r="CU12" s="9">
        <v>22.492999999999999</v>
      </c>
      <c r="CV12" s="9">
        <v>114.87</v>
      </c>
      <c r="CW12" s="9">
        <v>50.643999999999998</v>
      </c>
      <c r="CX12" s="9">
        <v>64.227000000000004</v>
      </c>
      <c r="CY12" s="9">
        <v>19.920000000000002</v>
      </c>
      <c r="CZ12" s="9">
        <v>12.127000000000001</v>
      </c>
      <c r="DA12" s="9">
        <v>7.7930000000000001</v>
      </c>
      <c r="DB12" s="9">
        <v>52.1</v>
      </c>
      <c r="DC12" s="9">
        <v>24.363</v>
      </c>
      <c r="DD12" s="9">
        <v>27.736999999999998</v>
      </c>
      <c r="DE12" s="9">
        <v>42.85</v>
      </c>
      <c r="DF12" s="9">
        <v>14.154</v>
      </c>
      <c r="DG12" s="9">
        <v>28.696999999999999</v>
      </c>
      <c r="DH12" s="9">
        <v>80.8</v>
      </c>
      <c r="DI12" s="9">
        <v>35.578000000000003</v>
      </c>
      <c r="DJ12" s="9">
        <v>45.222999999999999</v>
      </c>
      <c r="DK12" s="9">
        <v>27.300999999999998</v>
      </c>
      <c r="DL12" s="9">
        <v>15.045</v>
      </c>
      <c r="DM12" s="9">
        <v>12.256</v>
      </c>
      <c r="DN12" s="9">
        <v>18.751000000000001</v>
      </c>
      <c r="DO12" s="9">
        <v>8.766</v>
      </c>
      <c r="DP12" s="9">
        <v>9.984</v>
      </c>
      <c r="DQ12" s="9">
        <v>34.749000000000002</v>
      </c>
      <c r="DR12" s="9">
        <v>11.766</v>
      </c>
      <c r="DS12" s="9">
        <v>22.983000000000001</v>
      </c>
      <c r="DT12" s="9">
        <v>155.184</v>
      </c>
      <c r="DU12" s="9">
        <v>72.741</v>
      </c>
      <c r="DV12" s="9">
        <v>82.442999999999998</v>
      </c>
      <c r="DW12" s="9">
        <v>89.135000000000005</v>
      </c>
      <c r="DX12" s="9">
        <v>39.636000000000003</v>
      </c>
      <c r="DY12" s="9">
        <v>49.499000000000002</v>
      </c>
      <c r="DZ12" s="9">
        <v>481.65800000000002</v>
      </c>
      <c r="EA12" s="9">
        <v>258.44099999999997</v>
      </c>
      <c r="EB12" s="9">
        <v>223.21700000000001</v>
      </c>
      <c r="EC12" s="9">
        <v>1152.6110000000001</v>
      </c>
      <c r="ED12" s="9">
        <v>574.69799999999998</v>
      </c>
      <c r="EE12" s="9">
        <v>577.91300000000001</v>
      </c>
      <c r="EF12" s="9">
        <v>1113.0129999999999</v>
      </c>
      <c r="EG12" s="9">
        <v>543.20299999999997</v>
      </c>
      <c r="EH12" s="9">
        <v>569.80899999999997</v>
      </c>
      <c r="EI12" s="9">
        <v>1053.9680000000001</v>
      </c>
      <c r="EJ12" s="9">
        <v>517.98900000000003</v>
      </c>
      <c r="EK12" s="9">
        <v>535.97900000000004</v>
      </c>
      <c r="EL12" s="9">
        <v>31.672000000000001</v>
      </c>
      <c r="EM12" s="9">
        <v>13.323</v>
      </c>
      <c r="EN12" s="9">
        <v>18.349</v>
      </c>
      <c r="EO12" s="9">
        <v>27.373999999999999</v>
      </c>
      <c r="EP12" s="9">
        <v>11.891999999999999</v>
      </c>
      <c r="EQ12" s="9">
        <v>15.481</v>
      </c>
      <c r="ER12" s="9">
        <v>714.43399999999997</v>
      </c>
      <c r="ES12" s="9">
        <v>369.36500000000001</v>
      </c>
      <c r="ET12" s="9">
        <v>345.07</v>
      </c>
      <c r="EU12" s="9">
        <v>86.072999999999993</v>
      </c>
      <c r="EV12" s="9">
        <v>34.75</v>
      </c>
      <c r="EW12" s="9">
        <v>51.323</v>
      </c>
      <c r="EX12" s="9">
        <v>9.01</v>
      </c>
      <c r="EY12" s="9">
        <v>7.2080000000000002</v>
      </c>
      <c r="EZ12" s="9">
        <v>1.8029999999999999</v>
      </c>
      <c r="FA12" s="9">
        <v>27.542000000000002</v>
      </c>
      <c r="FB12" s="9">
        <v>11.651</v>
      </c>
      <c r="FC12" s="9">
        <v>15.89</v>
      </c>
      <c r="FD12" s="9">
        <v>49.521000000000001</v>
      </c>
      <c r="FE12" s="9">
        <v>15.891</v>
      </c>
      <c r="FF12" s="9">
        <v>33.630000000000003</v>
      </c>
      <c r="FG12" s="9">
        <v>66.894000000000005</v>
      </c>
      <c r="FH12" s="9">
        <v>27.084</v>
      </c>
      <c r="FI12" s="9">
        <v>39.81</v>
      </c>
      <c r="FJ12" s="9">
        <v>8.6319999999999997</v>
      </c>
      <c r="FK12" s="9">
        <v>5.5279999999999996</v>
      </c>
      <c r="FL12" s="9">
        <v>3.1040000000000001</v>
      </c>
      <c r="FM12" s="9">
        <v>17.318000000000001</v>
      </c>
      <c r="FN12" s="9">
        <v>4.6859999999999999</v>
      </c>
      <c r="FO12" s="9">
        <v>12.632999999999999</v>
      </c>
      <c r="FP12" s="9">
        <v>40.944000000000003</v>
      </c>
      <c r="FQ12" s="9">
        <v>16.870999999999999</v>
      </c>
      <c r="FR12" s="9">
        <v>24.073</v>
      </c>
      <c r="FS12" s="9">
        <v>245.61099999999999</v>
      </c>
      <c r="FT12" s="9">
        <v>112.004</v>
      </c>
      <c r="FU12" s="9">
        <v>133.607</v>
      </c>
      <c r="FV12" s="9">
        <v>149.58099999999999</v>
      </c>
      <c r="FW12" s="9">
        <v>67.998000000000005</v>
      </c>
      <c r="FX12" s="9">
        <v>81.582999999999998</v>
      </c>
      <c r="FY12" s="9">
        <v>963.43200000000002</v>
      </c>
      <c r="FZ12" s="9">
        <v>475.20600000000002</v>
      </c>
      <c r="GA12" s="9">
        <v>488.226</v>
      </c>
      <c r="GB12" s="9">
        <v>114.57899999999999</v>
      </c>
      <c r="GC12" s="9">
        <v>47.73</v>
      </c>
      <c r="GD12" s="9">
        <v>66.849000000000004</v>
      </c>
      <c r="GE12" s="9">
        <v>998.43299999999999</v>
      </c>
      <c r="GF12" s="9">
        <v>495.47300000000001</v>
      </c>
      <c r="GG12" s="9">
        <v>502.96</v>
      </c>
      <c r="GH12" s="9">
        <v>197.459</v>
      </c>
      <c r="GI12" s="9">
        <v>90.022000000000006</v>
      </c>
      <c r="GJ12" s="9">
        <v>107.438</v>
      </c>
      <c r="GK12" s="9">
        <v>66.700999999999993</v>
      </c>
      <c r="GL12" s="9">
        <v>25.706</v>
      </c>
      <c r="GM12" s="9">
        <v>40.994</v>
      </c>
      <c r="GN12" s="9">
        <v>82.88</v>
      </c>
      <c r="GO12" s="9">
        <v>42.290999999999997</v>
      </c>
      <c r="GP12" s="9">
        <v>40.588999999999999</v>
      </c>
      <c r="GQ12" s="9">
        <v>47.878999999999998</v>
      </c>
      <c r="GR12" s="9">
        <v>22.024000000000001</v>
      </c>
      <c r="GS12" s="9">
        <v>25.855</v>
      </c>
      <c r="GT12" s="9">
        <v>915.553</v>
      </c>
      <c r="GU12" s="9">
        <v>453.18200000000002</v>
      </c>
      <c r="GV12" s="9">
        <v>462.37200000000001</v>
      </c>
      <c r="GW12" s="9">
        <v>39.598999999999997</v>
      </c>
      <c r="GX12" s="9">
        <v>31.494</v>
      </c>
      <c r="GY12" s="9">
        <v>8.1039999999999992</v>
      </c>
      <c r="GZ12" s="9">
        <v>25.741</v>
      </c>
      <c r="HA12" s="9">
        <v>19.763000000000002</v>
      </c>
      <c r="HB12" s="9">
        <v>5.9779999999999998</v>
      </c>
      <c r="HC12" s="9">
        <v>3.8380000000000001</v>
      </c>
      <c r="HD12" s="9">
        <v>3.1920000000000002</v>
      </c>
      <c r="HE12" s="9">
        <v>0.64700000000000002</v>
      </c>
      <c r="HF12" s="9">
        <v>0.70599999999999996</v>
      </c>
      <c r="HG12" s="9">
        <v>0.70599999999999996</v>
      </c>
      <c r="HH12" s="9">
        <v>0</v>
      </c>
      <c r="HI12" s="9">
        <v>0.378</v>
      </c>
      <c r="HJ12" s="9">
        <v>0</v>
      </c>
      <c r="HK12" s="9">
        <v>0.378</v>
      </c>
      <c r="HL12" s="9">
        <v>2.7549999999999999</v>
      </c>
      <c r="HM12" s="9">
        <v>2.4860000000000002</v>
      </c>
      <c r="HN12" s="9">
        <v>0.26900000000000002</v>
      </c>
      <c r="HO12" s="9">
        <v>1.0309999999999999</v>
      </c>
      <c r="HP12" s="9">
        <v>1.0309999999999999</v>
      </c>
      <c r="HQ12" s="9">
        <v>0</v>
      </c>
      <c r="HR12" s="9">
        <v>0</v>
      </c>
      <c r="HS12" s="9">
        <v>0</v>
      </c>
      <c r="HT12" s="9">
        <v>0</v>
      </c>
      <c r="HU12" s="9">
        <v>0</v>
      </c>
      <c r="HV12" s="9">
        <v>0</v>
      </c>
      <c r="HW12" s="9">
        <v>0</v>
      </c>
      <c r="HX12" s="9">
        <v>1.0309999999999999</v>
      </c>
      <c r="HY12" s="9">
        <v>1.0309999999999999</v>
      </c>
      <c r="HZ12" s="9">
        <v>0</v>
      </c>
      <c r="IA12" s="9">
        <v>8.9879999999999995</v>
      </c>
      <c r="IB12" s="9">
        <v>7.5090000000000003</v>
      </c>
      <c r="IC12" s="9">
        <v>1.4790000000000001</v>
      </c>
      <c r="ID12" s="9">
        <v>5354.7349999999997</v>
      </c>
      <c r="IE12" s="9">
        <v>2915.2849999999999</v>
      </c>
      <c r="IF12" s="9">
        <v>2439.4499999999998</v>
      </c>
      <c r="IG12" s="9">
        <v>1028.422</v>
      </c>
      <c r="IH12" s="9">
        <v>553.02099999999996</v>
      </c>
      <c r="II12" s="9">
        <v>475.40100000000001</v>
      </c>
      <c r="IJ12" s="9">
        <v>513.34500000000003</v>
      </c>
      <c r="IK12" s="9">
        <v>303.58300000000003</v>
      </c>
      <c r="IL12" s="9">
        <v>209.76300000000001</v>
      </c>
      <c r="IM12" s="9">
        <v>252.38499999999999</v>
      </c>
      <c r="IN12" s="9">
        <v>151.64099999999999</v>
      </c>
      <c r="IO12" s="9">
        <v>100.744</v>
      </c>
      <c r="IP12" s="9">
        <v>260.30500000000001</v>
      </c>
      <c r="IQ12" s="9">
        <v>151.44999999999999</v>
      </c>
    </row>
    <row r="13" spans="1:251">
      <c r="A13" s="10">
        <v>42767</v>
      </c>
      <c r="B13" s="9">
        <v>138.13200000000001</v>
      </c>
      <c r="C13" s="9">
        <v>237.893</v>
      </c>
      <c r="D13" s="9">
        <v>107.72</v>
      </c>
      <c r="E13" s="9">
        <v>72.628</v>
      </c>
      <c r="F13" s="9">
        <v>35.091999999999999</v>
      </c>
      <c r="G13" s="9">
        <v>133.17500000000001</v>
      </c>
      <c r="H13" s="9">
        <v>35.796999999999997</v>
      </c>
      <c r="I13" s="9">
        <v>97.376999999999995</v>
      </c>
      <c r="J13" s="9">
        <v>135.13</v>
      </c>
      <c r="K13" s="9">
        <v>29.707000000000001</v>
      </c>
      <c r="L13" s="9">
        <v>105.423</v>
      </c>
      <c r="M13" s="9">
        <v>880.68</v>
      </c>
      <c r="N13" s="9">
        <v>468.35199999999998</v>
      </c>
      <c r="O13" s="9">
        <v>412.327</v>
      </c>
      <c r="P13" s="9">
        <v>774.59</v>
      </c>
      <c r="Q13" s="9">
        <v>396.49099999999999</v>
      </c>
      <c r="R13" s="9">
        <v>378.09899999999999</v>
      </c>
      <c r="S13" s="9">
        <v>6983.384</v>
      </c>
      <c r="T13" s="9">
        <v>3517.5940000000001</v>
      </c>
      <c r="U13" s="9">
        <v>3465.79</v>
      </c>
      <c r="V13" s="9">
        <v>724.654</v>
      </c>
      <c r="W13" s="9">
        <v>354.911</v>
      </c>
      <c r="X13" s="9">
        <v>369.74200000000002</v>
      </c>
      <c r="Y13" s="9">
        <v>7033.32</v>
      </c>
      <c r="Z13" s="9">
        <v>3559.174</v>
      </c>
      <c r="AA13" s="9">
        <v>3474.1460000000002</v>
      </c>
      <c r="AB13" s="9">
        <v>1149.2339999999999</v>
      </c>
      <c r="AC13" s="9">
        <v>569.44799999999998</v>
      </c>
      <c r="AD13" s="9">
        <v>579.78499999999997</v>
      </c>
      <c r="AE13" s="9">
        <v>350.01</v>
      </c>
      <c r="AF13" s="9">
        <v>181.95400000000001</v>
      </c>
      <c r="AG13" s="9">
        <v>168.05600000000001</v>
      </c>
      <c r="AH13" s="9">
        <v>424.58</v>
      </c>
      <c r="AI13" s="9">
        <v>214.53700000000001</v>
      </c>
      <c r="AJ13" s="9">
        <v>210.04300000000001</v>
      </c>
      <c r="AK13" s="9">
        <v>374.64400000000001</v>
      </c>
      <c r="AL13" s="9">
        <v>172.95699999999999</v>
      </c>
      <c r="AM13" s="9">
        <v>201.68700000000001</v>
      </c>
      <c r="AN13" s="9">
        <v>6608.74</v>
      </c>
      <c r="AO13" s="9">
        <v>3344.6370000000002</v>
      </c>
      <c r="AP13" s="9">
        <v>3264.1030000000001</v>
      </c>
      <c r="AQ13" s="9">
        <v>1646.412</v>
      </c>
      <c r="AR13" s="9">
        <v>1085.6679999999999</v>
      </c>
      <c r="AS13" s="9">
        <v>560.74400000000003</v>
      </c>
      <c r="AT13" s="9">
        <v>1087.6120000000001</v>
      </c>
      <c r="AU13" s="9">
        <v>735.48500000000001</v>
      </c>
      <c r="AV13" s="9">
        <v>352.12599999999998</v>
      </c>
      <c r="AW13" s="9">
        <v>66.754000000000005</v>
      </c>
      <c r="AX13" s="9">
        <v>35.146000000000001</v>
      </c>
      <c r="AY13" s="9">
        <v>31.609000000000002</v>
      </c>
      <c r="AZ13" s="9">
        <v>25.716000000000001</v>
      </c>
      <c r="BA13" s="9">
        <v>19.102</v>
      </c>
      <c r="BB13" s="9">
        <v>6.6139999999999999</v>
      </c>
      <c r="BC13" s="9">
        <v>11.762</v>
      </c>
      <c r="BD13" s="9">
        <v>6.99</v>
      </c>
      <c r="BE13" s="9">
        <v>4.7720000000000002</v>
      </c>
      <c r="BF13" s="9">
        <v>29.276</v>
      </c>
      <c r="BG13" s="9">
        <v>9.0540000000000003</v>
      </c>
      <c r="BH13" s="9">
        <v>20.222000000000001</v>
      </c>
      <c r="BI13" s="9">
        <v>72.225999999999999</v>
      </c>
      <c r="BJ13" s="9">
        <v>39.186</v>
      </c>
      <c r="BK13" s="9">
        <v>33.04</v>
      </c>
      <c r="BL13" s="9">
        <v>28.802</v>
      </c>
      <c r="BM13" s="9">
        <v>20.282</v>
      </c>
      <c r="BN13" s="9">
        <v>8.52</v>
      </c>
      <c r="BO13" s="9">
        <v>25.760999999999999</v>
      </c>
      <c r="BP13" s="9">
        <v>12.805999999999999</v>
      </c>
      <c r="BQ13" s="9">
        <v>12.954000000000001</v>
      </c>
      <c r="BR13" s="9">
        <v>17.663</v>
      </c>
      <c r="BS13" s="9">
        <v>6.0979999999999999</v>
      </c>
      <c r="BT13" s="9">
        <v>11.566000000000001</v>
      </c>
      <c r="BU13" s="9">
        <v>419.82</v>
      </c>
      <c r="BV13" s="9">
        <v>275.851</v>
      </c>
      <c r="BW13" s="9">
        <v>143.96899999999999</v>
      </c>
      <c r="BX13" s="9">
        <v>1848.38</v>
      </c>
      <c r="BY13" s="9">
        <v>938.12599999999998</v>
      </c>
      <c r="BZ13" s="9">
        <v>910.25400000000002</v>
      </c>
      <c r="CA13" s="9">
        <v>747.61</v>
      </c>
      <c r="CB13" s="9">
        <v>375.53899999999999</v>
      </c>
      <c r="CC13" s="9">
        <v>372.07100000000003</v>
      </c>
      <c r="CD13" s="9">
        <v>243.708</v>
      </c>
      <c r="CE13" s="9">
        <v>127.517</v>
      </c>
      <c r="CF13" s="9">
        <v>116.191</v>
      </c>
      <c r="CG13" s="9">
        <v>100.601</v>
      </c>
      <c r="CH13" s="9">
        <v>53.994999999999997</v>
      </c>
      <c r="CI13" s="9">
        <v>46.604999999999997</v>
      </c>
      <c r="CJ13" s="9">
        <v>143.108</v>
      </c>
      <c r="CK13" s="9">
        <v>73.522000000000006</v>
      </c>
      <c r="CL13" s="9">
        <v>69.585999999999999</v>
      </c>
      <c r="CM13" s="9">
        <v>112.363</v>
      </c>
      <c r="CN13" s="9">
        <v>61.847000000000001</v>
      </c>
      <c r="CO13" s="9">
        <v>50.515999999999998</v>
      </c>
      <c r="CP13" s="9">
        <v>131.345</v>
      </c>
      <c r="CQ13" s="9">
        <v>65.67</v>
      </c>
      <c r="CR13" s="9">
        <v>65.674999999999997</v>
      </c>
      <c r="CS13" s="9">
        <v>53.064999999999998</v>
      </c>
      <c r="CT13" s="9">
        <v>29.579000000000001</v>
      </c>
      <c r="CU13" s="9">
        <v>23.486000000000001</v>
      </c>
      <c r="CV13" s="9">
        <v>114.01600000000001</v>
      </c>
      <c r="CW13" s="9">
        <v>53.692</v>
      </c>
      <c r="CX13" s="9">
        <v>60.323</v>
      </c>
      <c r="CY13" s="9">
        <v>16.736000000000001</v>
      </c>
      <c r="CZ13" s="9">
        <v>10.061</v>
      </c>
      <c r="DA13" s="9">
        <v>6.6740000000000004</v>
      </c>
      <c r="DB13" s="9">
        <v>53.53</v>
      </c>
      <c r="DC13" s="9">
        <v>25.802</v>
      </c>
      <c r="DD13" s="9">
        <v>27.728000000000002</v>
      </c>
      <c r="DE13" s="9">
        <v>43.75</v>
      </c>
      <c r="DF13" s="9">
        <v>17.829000000000001</v>
      </c>
      <c r="DG13" s="9">
        <v>25.920999999999999</v>
      </c>
      <c r="DH13" s="9">
        <v>76.628</v>
      </c>
      <c r="DI13" s="9">
        <v>44.246000000000002</v>
      </c>
      <c r="DJ13" s="9">
        <v>32.381</v>
      </c>
      <c r="DK13" s="9">
        <v>28.856000000000002</v>
      </c>
      <c r="DL13" s="9">
        <v>20.594000000000001</v>
      </c>
      <c r="DM13" s="9">
        <v>8.2629999999999999</v>
      </c>
      <c r="DN13" s="9">
        <v>21.931999999999999</v>
      </c>
      <c r="DO13" s="9">
        <v>12.965999999999999</v>
      </c>
      <c r="DP13" s="9">
        <v>8.9649999999999999</v>
      </c>
      <c r="DQ13" s="9">
        <v>25.84</v>
      </c>
      <c r="DR13" s="9">
        <v>10.686</v>
      </c>
      <c r="DS13" s="9">
        <v>15.154</v>
      </c>
      <c r="DT13" s="9">
        <v>153.97</v>
      </c>
      <c r="DU13" s="9">
        <v>76.12</v>
      </c>
      <c r="DV13" s="9">
        <v>77.849999999999994</v>
      </c>
      <c r="DW13" s="9">
        <v>89.738</v>
      </c>
      <c r="DX13" s="9">
        <v>51.396999999999998</v>
      </c>
      <c r="DY13" s="9">
        <v>38.341000000000001</v>
      </c>
      <c r="DZ13" s="9">
        <v>503.90199999999999</v>
      </c>
      <c r="EA13" s="9">
        <v>248.02199999999999</v>
      </c>
      <c r="EB13" s="9">
        <v>255.88</v>
      </c>
      <c r="EC13" s="9">
        <v>1100.77</v>
      </c>
      <c r="ED13" s="9">
        <v>562.58699999999999</v>
      </c>
      <c r="EE13" s="9">
        <v>538.18299999999999</v>
      </c>
      <c r="EF13" s="9">
        <v>1053.377</v>
      </c>
      <c r="EG13" s="9">
        <v>527.82299999999998</v>
      </c>
      <c r="EH13" s="9">
        <v>525.553</v>
      </c>
      <c r="EI13" s="9">
        <v>999.88199999999995</v>
      </c>
      <c r="EJ13" s="9">
        <v>500.63299999999998</v>
      </c>
      <c r="EK13" s="9">
        <v>499.24900000000002</v>
      </c>
      <c r="EL13" s="9">
        <v>30.039000000000001</v>
      </c>
      <c r="EM13" s="9">
        <v>15.611000000000001</v>
      </c>
      <c r="EN13" s="9">
        <v>14.427</v>
      </c>
      <c r="EO13" s="9">
        <v>22.559000000000001</v>
      </c>
      <c r="EP13" s="9">
        <v>11.081</v>
      </c>
      <c r="EQ13" s="9">
        <v>11.477</v>
      </c>
      <c r="ER13" s="9">
        <v>727.33500000000004</v>
      </c>
      <c r="ES13" s="9">
        <v>381.57100000000003</v>
      </c>
      <c r="ET13" s="9">
        <v>345.76400000000001</v>
      </c>
      <c r="EU13" s="9">
        <v>68.292000000000002</v>
      </c>
      <c r="EV13" s="9">
        <v>26.733000000000001</v>
      </c>
      <c r="EW13" s="9">
        <v>41.558999999999997</v>
      </c>
      <c r="EX13" s="9">
        <v>7.7690000000000001</v>
      </c>
      <c r="EY13" s="9">
        <v>5.1459999999999999</v>
      </c>
      <c r="EZ13" s="9">
        <v>2.6219999999999999</v>
      </c>
      <c r="FA13" s="9">
        <v>20.536999999999999</v>
      </c>
      <c r="FB13" s="9">
        <v>7.1159999999999997</v>
      </c>
      <c r="FC13" s="9">
        <v>13.420999999999999</v>
      </c>
      <c r="FD13" s="9">
        <v>39.985999999999997</v>
      </c>
      <c r="FE13" s="9">
        <v>14.471</v>
      </c>
      <c r="FF13" s="9">
        <v>25.515000000000001</v>
      </c>
      <c r="FG13" s="9">
        <v>59.66</v>
      </c>
      <c r="FH13" s="9">
        <v>25.811</v>
      </c>
      <c r="FI13" s="9">
        <v>33.848999999999997</v>
      </c>
      <c r="FJ13" s="9">
        <v>7.8360000000000003</v>
      </c>
      <c r="FK13" s="9">
        <v>5.367</v>
      </c>
      <c r="FL13" s="9">
        <v>2.4689999999999999</v>
      </c>
      <c r="FM13" s="9">
        <v>18.318999999999999</v>
      </c>
      <c r="FN13" s="9">
        <v>6.883</v>
      </c>
      <c r="FO13" s="9">
        <v>11.436</v>
      </c>
      <c r="FP13" s="9">
        <v>33.505000000000003</v>
      </c>
      <c r="FQ13" s="9">
        <v>13.561999999999999</v>
      </c>
      <c r="FR13" s="9">
        <v>19.943000000000001</v>
      </c>
      <c r="FS13" s="9">
        <v>198.09</v>
      </c>
      <c r="FT13" s="9">
        <v>93.709000000000003</v>
      </c>
      <c r="FU13" s="9">
        <v>104.38200000000001</v>
      </c>
      <c r="FV13" s="9">
        <v>126.82</v>
      </c>
      <c r="FW13" s="9">
        <v>62.08</v>
      </c>
      <c r="FX13" s="9">
        <v>64.739999999999995</v>
      </c>
      <c r="FY13" s="9">
        <v>926.55700000000002</v>
      </c>
      <c r="FZ13" s="9">
        <v>465.74400000000003</v>
      </c>
      <c r="GA13" s="9">
        <v>460.81299999999999</v>
      </c>
      <c r="GB13" s="9">
        <v>92.448999999999998</v>
      </c>
      <c r="GC13" s="9">
        <v>45.122</v>
      </c>
      <c r="GD13" s="9">
        <v>47.326999999999998</v>
      </c>
      <c r="GE13" s="9">
        <v>960.928</v>
      </c>
      <c r="GF13" s="9">
        <v>482.702</v>
      </c>
      <c r="GG13" s="9">
        <v>478.226</v>
      </c>
      <c r="GH13" s="9">
        <v>163.27199999999999</v>
      </c>
      <c r="GI13" s="9">
        <v>77.846999999999994</v>
      </c>
      <c r="GJ13" s="9">
        <v>85.424999999999997</v>
      </c>
      <c r="GK13" s="9">
        <v>55.997</v>
      </c>
      <c r="GL13" s="9">
        <v>29.355</v>
      </c>
      <c r="GM13" s="9">
        <v>26.641999999999999</v>
      </c>
      <c r="GN13" s="9">
        <v>70.822999999999993</v>
      </c>
      <c r="GO13" s="9">
        <v>32.725000000000001</v>
      </c>
      <c r="GP13" s="9">
        <v>38.097999999999999</v>
      </c>
      <c r="GQ13" s="9">
        <v>36.451999999999998</v>
      </c>
      <c r="GR13" s="9">
        <v>15.766999999999999</v>
      </c>
      <c r="GS13" s="9">
        <v>20.684999999999999</v>
      </c>
      <c r="GT13" s="9">
        <v>890.10500000000002</v>
      </c>
      <c r="GU13" s="9">
        <v>449.97699999999998</v>
      </c>
      <c r="GV13" s="9">
        <v>440.12799999999999</v>
      </c>
      <c r="GW13" s="9">
        <v>47.393000000000001</v>
      </c>
      <c r="GX13" s="9">
        <v>34.764000000000003</v>
      </c>
      <c r="GY13" s="9">
        <v>12.629</v>
      </c>
      <c r="GZ13" s="9">
        <v>28.167999999999999</v>
      </c>
      <c r="HA13" s="9">
        <v>21.599</v>
      </c>
      <c r="HB13" s="9">
        <v>6.569</v>
      </c>
      <c r="HC13" s="9">
        <v>3.5550000000000002</v>
      </c>
      <c r="HD13" s="9">
        <v>2.3290000000000002</v>
      </c>
      <c r="HE13" s="9">
        <v>1.2270000000000001</v>
      </c>
      <c r="HF13" s="9">
        <v>1.022</v>
      </c>
      <c r="HG13" s="9">
        <v>1.022</v>
      </c>
      <c r="HH13" s="9">
        <v>0</v>
      </c>
      <c r="HI13" s="9">
        <v>0.59499999999999997</v>
      </c>
      <c r="HJ13" s="9">
        <v>0</v>
      </c>
      <c r="HK13" s="9">
        <v>0.59499999999999997</v>
      </c>
      <c r="HL13" s="9">
        <v>1.9390000000000001</v>
      </c>
      <c r="HM13" s="9">
        <v>1.3069999999999999</v>
      </c>
      <c r="HN13" s="9">
        <v>0.63200000000000001</v>
      </c>
      <c r="HO13" s="9">
        <v>1.663</v>
      </c>
      <c r="HP13" s="9">
        <v>0.68600000000000005</v>
      </c>
      <c r="HQ13" s="9">
        <v>0.97699999999999998</v>
      </c>
      <c r="HR13" s="9">
        <v>0</v>
      </c>
      <c r="HS13" s="9">
        <v>0</v>
      </c>
      <c r="HT13" s="9">
        <v>0</v>
      </c>
      <c r="HU13" s="9">
        <v>0.83199999999999996</v>
      </c>
      <c r="HV13" s="9">
        <v>0</v>
      </c>
      <c r="HW13" s="9">
        <v>0.83199999999999996</v>
      </c>
      <c r="HX13" s="9">
        <v>0.83099999999999996</v>
      </c>
      <c r="HY13" s="9">
        <v>0.68600000000000005</v>
      </c>
      <c r="HZ13" s="9">
        <v>0.14499999999999999</v>
      </c>
      <c r="IA13" s="9">
        <v>14.006</v>
      </c>
      <c r="IB13" s="9">
        <v>10.15</v>
      </c>
      <c r="IC13" s="9">
        <v>3.8559999999999999</v>
      </c>
      <c r="ID13" s="9">
        <v>5451.7920000000004</v>
      </c>
      <c r="IE13" s="9">
        <v>2974.39</v>
      </c>
      <c r="IF13" s="9">
        <v>2477.402</v>
      </c>
      <c r="IG13" s="9">
        <v>1038.6089999999999</v>
      </c>
      <c r="IH13" s="9">
        <v>573.95899999999995</v>
      </c>
      <c r="II13" s="9">
        <v>464.65</v>
      </c>
      <c r="IJ13" s="9">
        <v>507.33499999999998</v>
      </c>
      <c r="IK13" s="9">
        <v>307.45100000000002</v>
      </c>
      <c r="IL13" s="9">
        <v>199.88300000000001</v>
      </c>
      <c r="IM13" s="9">
        <v>246.453</v>
      </c>
      <c r="IN13" s="9">
        <v>157.226</v>
      </c>
      <c r="IO13" s="9">
        <v>89.227000000000004</v>
      </c>
      <c r="IP13" s="9">
        <v>260.32400000000001</v>
      </c>
      <c r="IQ13" s="9">
        <v>149.66800000000001</v>
      </c>
    </row>
    <row r="14" spans="1:251">
      <c r="A14" s="10">
        <v>43132</v>
      </c>
      <c r="B14" s="9">
        <v>114.384</v>
      </c>
      <c r="C14" s="9">
        <v>246.21899999999999</v>
      </c>
      <c r="D14" s="9">
        <v>98.111999999999995</v>
      </c>
      <c r="E14" s="9">
        <v>60.996000000000002</v>
      </c>
      <c r="F14" s="9">
        <v>37.116</v>
      </c>
      <c r="G14" s="9">
        <v>125.13</v>
      </c>
      <c r="H14" s="9">
        <v>30.821999999999999</v>
      </c>
      <c r="I14" s="9">
        <v>94.307000000000002</v>
      </c>
      <c r="J14" s="9">
        <v>137.36000000000001</v>
      </c>
      <c r="K14" s="9">
        <v>22.565999999999999</v>
      </c>
      <c r="L14" s="9">
        <v>114.795</v>
      </c>
      <c r="M14" s="9">
        <v>913.29100000000005</v>
      </c>
      <c r="N14" s="9">
        <v>486.74099999999999</v>
      </c>
      <c r="O14" s="9">
        <v>426.55</v>
      </c>
      <c r="P14" s="9">
        <v>833.52800000000002</v>
      </c>
      <c r="Q14" s="9">
        <v>425.70400000000001</v>
      </c>
      <c r="R14" s="9">
        <v>407.82400000000001</v>
      </c>
      <c r="S14" s="9">
        <v>7055.3630000000003</v>
      </c>
      <c r="T14" s="9">
        <v>3511.35</v>
      </c>
      <c r="U14" s="9">
        <v>3544.0129999999999</v>
      </c>
      <c r="V14" s="9">
        <v>791.13400000000001</v>
      </c>
      <c r="W14" s="9">
        <v>371.21199999999999</v>
      </c>
      <c r="X14" s="9">
        <v>419.92200000000003</v>
      </c>
      <c r="Y14" s="9">
        <v>7097.7569999999996</v>
      </c>
      <c r="Z14" s="9">
        <v>3565.8420000000001</v>
      </c>
      <c r="AA14" s="9">
        <v>3531.915</v>
      </c>
      <c r="AB14" s="9">
        <v>1231.6389999999999</v>
      </c>
      <c r="AC14" s="9">
        <v>607.03399999999999</v>
      </c>
      <c r="AD14" s="9">
        <v>624.60500000000002</v>
      </c>
      <c r="AE14" s="9">
        <v>393.02300000000002</v>
      </c>
      <c r="AF14" s="9">
        <v>189.881</v>
      </c>
      <c r="AG14" s="9">
        <v>203.142</v>
      </c>
      <c r="AH14" s="9">
        <v>440.50400000000002</v>
      </c>
      <c r="AI14" s="9">
        <v>235.822</v>
      </c>
      <c r="AJ14" s="9">
        <v>204.68199999999999</v>
      </c>
      <c r="AK14" s="9">
        <v>398.11099999999999</v>
      </c>
      <c r="AL14" s="9">
        <v>181.33</v>
      </c>
      <c r="AM14" s="9">
        <v>216.78</v>
      </c>
      <c r="AN14" s="9">
        <v>6657.2529999999997</v>
      </c>
      <c r="AO14" s="9">
        <v>3330.02</v>
      </c>
      <c r="AP14" s="9">
        <v>3327.2330000000002</v>
      </c>
      <c r="AQ14" s="9">
        <v>1663.299</v>
      </c>
      <c r="AR14" s="9">
        <v>1109.6769999999999</v>
      </c>
      <c r="AS14" s="9">
        <v>553.62199999999996</v>
      </c>
      <c r="AT14" s="9">
        <v>1100.7460000000001</v>
      </c>
      <c r="AU14" s="9">
        <v>741.928</v>
      </c>
      <c r="AV14" s="9">
        <v>358.81799999999998</v>
      </c>
      <c r="AW14" s="9">
        <v>63.658000000000001</v>
      </c>
      <c r="AX14" s="9">
        <v>39.588000000000001</v>
      </c>
      <c r="AY14" s="9">
        <v>24.07</v>
      </c>
      <c r="AZ14" s="9">
        <v>27.084</v>
      </c>
      <c r="BA14" s="9">
        <v>23.469000000000001</v>
      </c>
      <c r="BB14" s="9">
        <v>3.6150000000000002</v>
      </c>
      <c r="BC14" s="9">
        <v>14.555999999999999</v>
      </c>
      <c r="BD14" s="9">
        <v>8.9659999999999993</v>
      </c>
      <c r="BE14" s="9">
        <v>5.59</v>
      </c>
      <c r="BF14" s="9">
        <v>22.018000000000001</v>
      </c>
      <c r="BG14" s="9">
        <v>7.1539999999999999</v>
      </c>
      <c r="BH14" s="9">
        <v>14.865</v>
      </c>
      <c r="BI14" s="9">
        <v>78.912000000000006</v>
      </c>
      <c r="BJ14" s="9">
        <v>43.430999999999997</v>
      </c>
      <c r="BK14" s="9">
        <v>35.481999999999999</v>
      </c>
      <c r="BL14" s="9">
        <v>28.19</v>
      </c>
      <c r="BM14" s="9">
        <v>18.363</v>
      </c>
      <c r="BN14" s="9">
        <v>9.827</v>
      </c>
      <c r="BO14" s="9">
        <v>23.992999999999999</v>
      </c>
      <c r="BP14" s="9">
        <v>15.281000000000001</v>
      </c>
      <c r="BQ14" s="9">
        <v>8.7119999999999997</v>
      </c>
      <c r="BR14" s="9">
        <v>26.728999999999999</v>
      </c>
      <c r="BS14" s="9">
        <v>9.7870000000000008</v>
      </c>
      <c r="BT14" s="9">
        <v>16.942</v>
      </c>
      <c r="BU14" s="9">
        <v>419.98200000000003</v>
      </c>
      <c r="BV14" s="9">
        <v>284.73</v>
      </c>
      <c r="BW14" s="9">
        <v>135.25200000000001</v>
      </c>
      <c r="BX14" s="9">
        <v>1912.5419999999999</v>
      </c>
      <c r="BY14" s="9">
        <v>971.27499999999998</v>
      </c>
      <c r="BZ14" s="9">
        <v>941.26800000000003</v>
      </c>
      <c r="CA14" s="9">
        <v>765.529</v>
      </c>
      <c r="CB14" s="9">
        <v>386.8</v>
      </c>
      <c r="CC14" s="9">
        <v>378.72899999999998</v>
      </c>
      <c r="CD14" s="9">
        <v>235.66499999999999</v>
      </c>
      <c r="CE14" s="9">
        <v>113.113</v>
      </c>
      <c r="CF14" s="9">
        <v>122.55200000000001</v>
      </c>
      <c r="CG14" s="9">
        <v>80.108000000000004</v>
      </c>
      <c r="CH14" s="9">
        <v>36.360999999999997</v>
      </c>
      <c r="CI14" s="9">
        <v>43.747</v>
      </c>
      <c r="CJ14" s="9">
        <v>155.37</v>
      </c>
      <c r="CK14" s="9">
        <v>76.751999999999995</v>
      </c>
      <c r="CL14" s="9">
        <v>78.617999999999995</v>
      </c>
      <c r="CM14" s="9">
        <v>101.749</v>
      </c>
      <c r="CN14" s="9">
        <v>53.731000000000002</v>
      </c>
      <c r="CO14" s="9">
        <v>48.018000000000001</v>
      </c>
      <c r="CP14" s="9">
        <v>133.298</v>
      </c>
      <c r="CQ14" s="9">
        <v>58.951000000000001</v>
      </c>
      <c r="CR14" s="9">
        <v>74.346999999999994</v>
      </c>
      <c r="CS14" s="9">
        <v>50.603000000000002</v>
      </c>
      <c r="CT14" s="9">
        <v>30.561</v>
      </c>
      <c r="CU14" s="9">
        <v>20.042000000000002</v>
      </c>
      <c r="CV14" s="9">
        <v>119.721</v>
      </c>
      <c r="CW14" s="9">
        <v>53.963999999999999</v>
      </c>
      <c r="CX14" s="9">
        <v>65.757000000000005</v>
      </c>
      <c r="CY14" s="9">
        <v>19.71</v>
      </c>
      <c r="CZ14" s="9">
        <v>13.856999999999999</v>
      </c>
      <c r="DA14" s="9">
        <v>5.8529999999999998</v>
      </c>
      <c r="DB14" s="9">
        <v>60.487000000000002</v>
      </c>
      <c r="DC14" s="9">
        <v>26.350999999999999</v>
      </c>
      <c r="DD14" s="9">
        <v>34.136000000000003</v>
      </c>
      <c r="DE14" s="9">
        <v>39.524000000000001</v>
      </c>
      <c r="DF14" s="9">
        <v>13.756</v>
      </c>
      <c r="DG14" s="9">
        <v>25.768000000000001</v>
      </c>
      <c r="DH14" s="9">
        <v>65.340999999999994</v>
      </c>
      <c r="DI14" s="9">
        <v>28.588000000000001</v>
      </c>
      <c r="DJ14" s="9">
        <v>36.753</v>
      </c>
      <c r="DK14" s="9">
        <v>24.597000000000001</v>
      </c>
      <c r="DL14" s="9">
        <v>13.638</v>
      </c>
      <c r="DM14" s="9">
        <v>10.959</v>
      </c>
      <c r="DN14" s="9">
        <v>19.099</v>
      </c>
      <c r="DO14" s="9">
        <v>6.077</v>
      </c>
      <c r="DP14" s="9">
        <v>13.023</v>
      </c>
      <c r="DQ14" s="9">
        <v>21.645</v>
      </c>
      <c r="DR14" s="9">
        <v>8.8729999999999993</v>
      </c>
      <c r="DS14" s="9">
        <v>12.771000000000001</v>
      </c>
      <c r="DT14" s="9">
        <v>139.78299999999999</v>
      </c>
      <c r="DU14" s="9">
        <v>65.100999999999999</v>
      </c>
      <c r="DV14" s="9">
        <v>74.682000000000002</v>
      </c>
      <c r="DW14" s="9">
        <v>95.881</v>
      </c>
      <c r="DX14" s="9">
        <v>48.011000000000003</v>
      </c>
      <c r="DY14" s="9">
        <v>47.87</v>
      </c>
      <c r="DZ14" s="9">
        <v>529.86400000000003</v>
      </c>
      <c r="EA14" s="9">
        <v>273.68799999999999</v>
      </c>
      <c r="EB14" s="9">
        <v>256.17700000000002</v>
      </c>
      <c r="EC14" s="9">
        <v>1147.0129999999999</v>
      </c>
      <c r="ED14" s="9">
        <v>584.47400000000005</v>
      </c>
      <c r="EE14" s="9">
        <v>562.53899999999999</v>
      </c>
      <c r="EF14" s="9">
        <v>1100.4690000000001</v>
      </c>
      <c r="EG14" s="9">
        <v>547.94299999999998</v>
      </c>
      <c r="EH14" s="9">
        <v>552.52499999999998</v>
      </c>
      <c r="EI14" s="9">
        <v>1052.0440000000001</v>
      </c>
      <c r="EJ14" s="9">
        <v>522.30499999999995</v>
      </c>
      <c r="EK14" s="9">
        <v>529.73900000000003</v>
      </c>
      <c r="EL14" s="9">
        <v>23.187000000000001</v>
      </c>
      <c r="EM14" s="9">
        <v>10.648999999999999</v>
      </c>
      <c r="EN14" s="9">
        <v>12.537000000000001</v>
      </c>
      <c r="EO14" s="9">
        <v>23.984999999999999</v>
      </c>
      <c r="EP14" s="9">
        <v>14.179</v>
      </c>
      <c r="EQ14" s="9">
        <v>9.8059999999999992</v>
      </c>
      <c r="ER14" s="9">
        <v>741.053</v>
      </c>
      <c r="ES14" s="9">
        <v>377.14800000000002</v>
      </c>
      <c r="ET14" s="9">
        <v>363.90499999999997</v>
      </c>
      <c r="EU14" s="9">
        <v>87.876999999999995</v>
      </c>
      <c r="EV14" s="9">
        <v>40.137999999999998</v>
      </c>
      <c r="EW14" s="9">
        <v>47.738999999999997</v>
      </c>
      <c r="EX14" s="9">
        <v>13.435</v>
      </c>
      <c r="EY14" s="9">
        <v>8.5109999999999992</v>
      </c>
      <c r="EZ14" s="9">
        <v>4.9240000000000004</v>
      </c>
      <c r="FA14" s="9">
        <v>29.43</v>
      </c>
      <c r="FB14" s="9">
        <v>13.163</v>
      </c>
      <c r="FC14" s="9">
        <v>16.266999999999999</v>
      </c>
      <c r="FD14" s="9">
        <v>45.011000000000003</v>
      </c>
      <c r="FE14" s="9">
        <v>18.463000000000001</v>
      </c>
      <c r="FF14" s="9">
        <v>26.547999999999998</v>
      </c>
      <c r="FG14" s="9">
        <v>43.899000000000001</v>
      </c>
      <c r="FH14" s="9">
        <v>16.675000000000001</v>
      </c>
      <c r="FI14" s="9">
        <v>27.225000000000001</v>
      </c>
      <c r="FJ14" s="9">
        <v>3.1259999999999999</v>
      </c>
      <c r="FK14" s="9">
        <v>1.5580000000000001</v>
      </c>
      <c r="FL14" s="9">
        <v>1.5680000000000001</v>
      </c>
      <c r="FM14" s="9">
        <v>11.923999999999999</v>
      </c>
      <c r="FN14" s="9">
        <v>6.1609999999999996</v>
      </c>
      <c r="FO14" s="9">
        <v>5.7629999999999999</v>
      </c>
      <c r="FP14" s="9">
        <v>28.85</v>
      </c>
      <c r="FQ14" s="9">
        <v>8.9550000000000001</v>
      </c>
      <c r="FR14" s="9">
        <v>19.893999999999998</v>
      </c>
      <c r="FS14" s="9">
        <v>227.63900000000001</v>
      </c>
      <c r="FT14" s="9">
        <v>113.983</v>
      </c>
      <c r="FU14" s="9">
        <v>113.65600000000001</v>
      </c>
      <c r="FV14" s="9">
        <v>142.31399999999999</v>
      </c>
      <c r="FW14" s="9">
        <v>70.501000000000005</v>
      </c>
      <c r="FX14" s="9">
        <v>71.811999999999998</v>
      </c>
      <c r="FY14" s="9">
        <v>958.15499999999997</v>
      </c>
      <c r="FZ14" s="9">
        <v>477.44200000000001</v>
      </c>
      <c r="GA14" s="9">
        <v>480.71300000000002</v>
      </c>
      <c r="GB14" s="9">
        <v>103.999</v>
      </c>
      <c r="GC14" s="9">
        <v>50.23</v>
      </c>
      <c r="GD14" s="9">
        <v>53.768999999999998</v>
      </c>
      <c r="GE14" s="9">
        <v>996.47</v>
      </c>
      <c r="GF14" s="9">
        <v>497.714</v>
      </c>
      <c r="GG14" s="9">
        <v>498.75599999999997</v>
      </c>
      <c r="GH14" s="9">
        <v>184.06899999999999</v>
      </c>
      <c r="GI14" s="9">
        <v>90.986000000000004</v>
      </c>
      <c r="GJ14" s="9">
        <v>93.082999999999998</v>
      </c>
      <c r="GK14" s="9">
        <v>62.243000000000002</v>
      </c>
      <c r="GL14" s="9">
        <v>29.745000000000001</v>
      </c>
      <c r="GM14" s="9">
        <v>32.499000000000002</v>
      </c>
      <c r="GN14" s="9">
        <v>80.070999999999998</v>
      </c>
      <c r="GO14" s="9">
        <v>40.756999999999998</v>
      </c>
      <c r="GP14" s="9">
        <v>39.314</v>
      </c>
      <c r="GQ14" s="9">
        <v>41.755000000000003</v>
      </c>
      <c r="GR14" s="9">
        <v>20.484999999999999</v>
      </c>
      <c r="GS14" s="9">
        <v>21.27</v>
      </c>
      <c r="GT14" s="9">
        <v>916.4</v>
      </c>
      <c r="GU14" s="9">
        <v>456.95699999999999</v>
      </c>
      <c r="GV14" s="9">
        <v>459.44299999999998</v>
      </c>
      <c r="GW14" s="9">
        <v>46.543999999999997</v>
      </c>
      <c r="GX14" s="9">
        <v>36.530999999999999</v>
      </c>
      <c r="GY14" s="9">
        <v>10.013</v>
      </c>
      <c r="GZ14" s="9">
        <v>27.716000000000001</v>
      </c>
      <c r="HA14" s="9">
        <v>22.31</v>
      </c>
      <c r="HB14" s="9">
        <v>5.4059999999999997</v>
      </c>
      <c r="HC14" s="9">
        <v>2.7709999999999999</v>
      </c>
      <c r="HD14" s="9">
        <v>2.089</v>
      </c>
      <c r="HE14" s="9">
        <v>0.68200000000000005</v>
      </c>
      <c r="HF14" s="9">
        <v>0.41799999999999998</v>
      </c>
      <c r="HG14" s="9">
        <v>0.41799999999999998</v>
      </c>
      <c r="HH14" s="9">
        <v>0</v>
      </c>
      <c r="HI14" s="9">
        <v>0.68200000000000005</v>
      </c>
      <c r="HJ14" s="9">
        <v>0</v>
      </c>
      <c r="HK14" s="9">
        <v>0.68200000000000005</v>
      </c>
      <c r="HL14" s="9">
        <v>1.671</v>
      </c>
      <c r="HM14" s="9">
        <v>1.671</v>
      </c>
      <c r="HN14" s="9">
        <v>0</v>
      </c>
      <c r="HO14" s="9">
        <v>2.327</v>
      </c>
      <c r="HP14" s="9">
        <v>0.42799999999999999</v>
      </c>
      <c r="HQ14" s="9">
        <v>1.9</v>
      </c>
      <c r="HR14" s="9">
        <v>0</v>
      </c>
      <c r="HS14" s="9">
        <v>0</v>
      </c>
      <c r="HT14" s="9">
        <v>0</v>
      </c>
      <c r="HU14" s="9">
        <v>0</v>
      </c>
      <c r="HV14" s="9">
        <v>0</v>
      </c>
      <c r="HW14" s="9">
        <v>0</v>
      </c>
      <c r="HX14" s="9">
        <v>2.327</v>
      </c>
      <c r="HY14" s="9">
        <v>0.42799999999999999</v>
      </c>
      <c r="HZ14" s="9">
        <v>1.9</v>
      </c>
      <c r="IA14" s="9">
        <v>13.728999999999999</v>
      </c>
      <c r="IB14" s="9">
        <v>11.704000000000001</v>
      </c>
      <c r="IC14" s="9">
        <v>2.0249999999999999</v>
      </c>
      <c r="ID14" s="9">
        <v>5631.89</v>
      </c>
      <c r="IE14" s="9">
        <v>3022.547</v>
      </c>
      <c r="IF14" s="9">
        <v>2609.3429999999998</v>
      </c>
      <c r="IG14" s="9">
        <v>1149.6030000000001</v>
      </c>
      <c r="IH14" s="9">
        <v>612.77599999999995</v>
      </c>
      <c r="II14" s="9">
        <v>536.827</v>
      </c>
      <c r="IJ14" s="9">
        <v>566.13699999999994</v>
      </c>
      <c r="IK14" s="9">
        <v>336.69600000000003</v>
      </c>
      <c r="IL14" s="9">
        <v>229.441</v>
      </c>
      <c r="IM14" s="9">
        <v>268.18099999999998</v>
      </c>
      <c r="IN14" s="9">
        <v>164.89500000000001</v>
      </c>
      <c r="IO14" s="9">
        <v>103.286</v>
      </c>
      <c r="IP14" s="9">
        <v>296.07100000000003</v>
      </c>
      <c r="IQ14" s="9">
        <v>170.40199999999999</v>
      </c>
    </row>
    <row r="15" spans="1:251">
      <c r="A15" s="10">
        <v>43497</v>
      </c>
      <c r="B15" s="9">
        <v>126.61</v>
      </c>
      <c r="C15" s="9">
        <v>245.786</v>
      </c>
      <c r="D15" s="9">
        <v>118.97499999999999</v>
      </c>
      <c r="E15" s="9">
        <v>75.724000000000004</v>
      </c>
      <c r="F15" s="9">
        <v>43.250999999999998</v>
      </c>
      <c r="G15" s="9">
        <v>119.221</v>
      </c>
      <c r="H15" s="9">
        <v>23.768000000000001</v>
      </c>
      <c r="I15" s="9">
        <v>95.453000000000003</v>
      </c>
      <c r="J15" s="9">
        <v>134.19999999999999</v>
      </c>
      <c r="K15" s="9">
        <v>27.117000000000001</v>
      </c>
      <c r="L15" s="9">
        <v>107.08199999999999</v>
      </c>
      <c r="M15" s="9">
        <v>973.59799999999996</v>
      </c>
      <c r="N15" s="9">
        <v>500.09699999999998</v>
      </c>
      <c r="O15" s="9">
        <v>473.50200000000001</v>
      </c>
      <c r="P15" s="9">
        <v>930.58100000000002</v>
      </c>
      <c r="Q15" s="9">
        <v>495.67899999999997</v>
      </c>
      <c r="R15" s="9">
        <v>434.90100000000001</v>
      </c>
      <c r="S15" s="9">
        <v>7131.1710000000003</v>
      </c>
      <c r="T15" s="9">
        <v>3572.3440000000001</v>
      </c>
      <c r="U15" s="9">
        <v>3558.8270000000002</v>
      </c>
      <c r="V15" s="9">
        <v>816.65</v>
      </c>
      <c r="W15" s="9">
        <v>404.13499999999999</v>
      </c>
      <c r="X15" s="9">
        <v>412.51499999999999</v>
      </c>
      <c r="Y15" s="9">
        <v>7245.1019999999999</v>
      </c>
      <c r="Z15" s="9">
        <v>3663.8879999999999</v>
      </c>
      <c r="AA15" s="9">
        <v>3581.2139999999999</v>
      </c>
      <c r="AB15" s="9">
        <v>1330.6669999999999</v>
      </c>
      <c r="AC15" s="9">
        <v>686.91600000000005</v>
      </c>
      <c r="AD15" s="9">
        <v>643.75099999999998</v>
      </c>
      <c r="AE15" s="9">
        <v>416.56400000000002</v>
      </c>
      <c r="AF15" s="9">
        <v>212.899</v>
      </c>
      <c r="AG15" s="9">
        <v>203.66499999999999</v>
      </c>
      <c r="AH15" s="9">
        <v>514.01700000000005</v>
      </c>
      <c r="AI15" s="9">
        <v>282.78100000000001</v>
      </c>
      <c r="AJ15" s="9">
        <v>231.23599999999999</v>
      </c>
      <c r="AK15" s="9">
        <v>400.08699999999999</v>
      </c>
      <c r="AL15" s="9">
        <v>191.23699999999999</v>
      </c>
      <c r="AM15" s="9">
        <v>208.85</v>
      </c>
      <c r="AN15" s="9">
        <v>6731.085</v>
      </c>
      <c r="AO15" s="9">
        <v>3381.107</v>
      </c>
      <c r="AP15" s="9">
        <v>3349.9780000000001</v>
      </c>
      <c r="AQ15" s="9">
        <v>1702.4939999999999</v>
      </c>
      <c r="AR15" s="9">
        <v>1094.3989999999999</v>
      </c>
      <c r="AS15" s="9">
        <v>608.096</v>
      </c>
      <c r="AT15" s="9">
        <v>1092.2190000000001</v>
      </c>
      <c r="AU15" s="9">
        <v>719.07</v>
      </c>
      <c r="AV15" s="9">
        <v>373.149</v>
      </c>
      <c r="AW15" s="9">
        <v>72.423000000000002</v>
      </c>
      <c r="AX15" s="9">
        <v>38.634999999999998</v>
      </c>
      <c r="AY15" s="9">
        <v>33.786999999999999</v>
      </c>
      <c r="AZ15" s="9">
        <v>25.638000000000002</v>
      </c>
      <c r="BA15" s="9">
        <v>20.46</v>
      </c>
      <c r="BB15" s="9">
        <v>5.1779999999999999</v>
      </c>
      <c r="BC15" s="9">
        <v>19.710999999999999</v>
      </c>
      <c r="BD15" s="9">
        <v>10.791</v>
      </c>
      <c r="BE15" s="9">
        <v>8.92</v>
      </c>
      <c r="BF15" s="9">
        <v>27.074000000000002</v>
      </c>
      <c r="BG15" s="9">
        <v>7.3849999999999998</v>
      </c>
      <c r="BH15" s="9">
        <v>19.689</v>
      </c>
      <c r="BI15" s="9">
        <v>84.54</v>
      </c>
      <c r="BJ15" s="9">
        <v>51.774000000000001</v>
      </c>
      <c r="BK15" s="9">
        <v>32.765999999999998</v>
      </c>
      <c r="BL15" s="9">
        <v>32.295999999999999</v>
      </c>
      <c r="BM15" s="9">
        <v>23.965</v>
      </c>
      <c r="BN15" s="9">
        <v>8.3309999999999995</v>
      </c>
      <c r="BO15" s="9">
        <v>27.696000000000002</v>
      </c>
      <c r="BP15" s="9">
        <v>16.728999999999999</v>
      </c>
      <c r="BQ15" s="9">
        <v>10.967000000000001</v>
      </c>
      <c r="BR15" s="9">
        <v>24.547000000000001</v>
      </c>
      <c r="BS15" s="9">
        <v>11.08</v>
      </c>
      <c r="BT15" s="9">
        <v>13.468</v>
      </c>
      <c r="BU15" s="9">
        <v>453.31299999999999</v>
      </c>
      <c r="BV15" s="9">
        <v>284.92</v>
      </c>
      <c r="BW15" s="9">
        <v>168.39400000000001</v>
      </c>
      <c r="BX15" s="9">
        <v>1973.749</v>
      </c>
      <c r="BY15" s="9">
        <v>1007.0359999999999</v>
      </c>
      <c r="BZ15" s="9">
        <v>966.71299999999997</v>
      </c>
      <c r="CA15" s="9">
        <v>789.94899999999996</v>
      </c>
      <c r="CB15" s="9">
        <v>397.15699999999998</v>
      </c>
      <c r="CC15" s="9">
        <v>392.79199999999997</v>
      </c>
      <c r="CD15" s="9">
        <v>281.17399999999998</v>
      </c>
      <c r="CE15" s="9">
        <v>137.90600000000001</v>
      </c>
      <c r="CF15" s="9">
        <v>143.268</v>
      </c>
      <c r="CG15" s="9">
        <v>102.9</v>
      </c>
      <c r="CH15" s="9">
        <v>52.558999999999997</v>
      </c>
      <c r="CI15" s="9">
        <v>50.341000000000001</v>
      </c>
      <c r="CJ15" s="9">
        <v>178.274</v>
      </c>
      <c r="CK15" s="9">
        <v>85.346999999999994</v>
      </c>
      <c r="CL15" s="9">
        <v>92.927000000000007</v>
      </c>
      <c r="CM15" s="9">
        <v>128.24600000000001</v>
      </c>
      <c r="CN15" s="9">
        <v>62.268000000000001</v>
      </c>
      <c r="CO15" s="9">
        <v>65.977999999999994</v>
      </c>
      <c r="CP15" s="9">
        <v>152.928</v>
      </c>
      <c r="CQ15" s="9">
        <v>75.638000000000005</v>
      </c>
      <c r="CR15" s="9">
        <v>77.290000000000006</v>
      </c>
      <c r="CS15" s="9">
        <v>53.209000000000003</v>
      </c>
      <c r="CT15" s="9">
        <v>29.167999999999999</v>
      </c>
      <c r="CU15" s="9">
        <v>24.042000000000002</v>
      </c>
      <c r="CV15" s="9">
        <v>157.62299999999999</v>
      </c>
      <c r="CW15" s="9">
        <v>74.981999999999999</v>
      </c>
      <c r="CX15" s="9">
        <v>82.641000000000005</v>
      </c>
      <c r="CY15" s="9">
        <v>32.859000000000002</v>
      </c>
      <c r="CZ15" s="9">
        <v>21.433</v>
      </c>
      <c r="DA15" s="9">
        <v>11.426</v>
      </c>
      <c r="DB15" s="9">
        <v>68.108000000000004</v>
      </c>
      <c r="DC15" s="9">
        <v>29.192</v>
      </c>
      <c r="DD15" s="9">
        <v>38.915999999999997</v>
      </c>
      <c r="DE15" s="9">
        <v>56.655999999999999</v>
      </c>
      <c r="DF15" s="9">
        <v>24.356999999999999</v>
      </c>
      <c r="DG15" s="9">
        <v>32.298000000000002</v>
      </c>
      <c r="DH15" s="9">
        <v>70.341999999999999</v>
      </c>
      <c r="DI15" s="9">
        <v>33.756</v>
      </c>
      <c r="DJ15" s="9">
        <v>36.585999999999999</v>
      </c>
      <c r="DK15" s="9">
        <v>21.015999999999998</v>
      </c>
      <c r="DL15" s="9">
        <v>15.25</v>
      </c>
      <c r="DM15" s="9">
        <v>5.766</v>
      </c>
      <c r="DN15" s="9">
        <v>21.934000000000001</v>
      </c>
      <c r="DO15" s="9">
        <v>9.4329999999999998</v>
      </c>
      <c r="DP15" s="9">
        <v>12.500999999999999</v>
      </c>
      <c r="DQ15" s="9">
        <v>27.391999999999999</v>
      </c>
      <c r="DR15" s="9">
        <v>9.0739999999999998</v>
      </c>
      <c r="DS15" s="9">
        <v>18.318999999999999</v>
      </c>
      <c r="DT15" s="9">
        <v>173.71299999999999</v>
      </c>
      <c r="DU15" s="9">
        <v>85.587000000000003</v>
      </c>
      <c r="DV15" s="9">
        <v>88.126000000000005</v>
      </c>
      <c r="DW15" s="9">
        <v>107.461</v>
      </c>
      <c r="DX15" s="9">
        <v>52.319000000000003</v>
      </c>
      <c r="DY15" s="9">
        <v>55.142000000000003</v>
      </c>
      <c r="DZ15" s="9">
        <v>508.77499999999998</v>
      </c>
      <c r="EA15" s="9">
        <v>259.25200000000001</v>
      </c>
      <c r="EB15" s="9">
        <v>249.524</v>
      </c>
      <c r="EC15" s="9">
        <v>1183.8</v>
      </c>
      <c r="ED15" s="9">
        <v>609.87900000000002</v>
      </c>
      <c r="EE15" s="9">
        <v>573.92100000000005</v>
      </c>
      <c r="EF15" s="9">
        <v>1136.527</v>
      </c>
      <c r="EG15" s="9">
        <v>580.64800000000002</v>
      </c>
      <c r="EH15" s="9">
        <v>555.87900000000002</v>
      </c>
      <c r="EI15" s="9">
        <v>1075.173</v>
      </c>
      <c r="EJ15" s="9">
        <v>552.35400000000004</v>
      </c>
      <c r="EK15" s="9">
        <v>522.82000000000005</v>
      </c>
      <c r="EL15" s="9">
        <v>26.26</v>
      </c>
      <c r="EM15" s="9">
        <v>13.784000000000001</v>
      </c>
      <c r="EN15" s="9">
        <v>12.476000000000001</v>
      </c>
      <c r="EO15" s="9">
        <v>35.094000000000001</v>
      </c>
      <c r="EP15" s="9">
        <v>14.51</v>
      </c>
      <c r="EQ15" s="9">
        <v>20.584</v>
      </c>
      <c r="ER15" s="9">
        <v>780.22799999999995</v>
      </c>
      <c r="ES15" s="9">
        <v>426.69900000000001</v>
      </c>
      <c r="ET15" s="9">
        <v>353.529</v>
      </c>
      <c r="EU15" s="9">
        <v>75.444999999999993</v>
      </c>
      <c r="EV15" s="9">
        <v>27.763999999999999</v>
      </c>
      <c r="EW15" s="9">
        <v>47.68</v>
      </c>
      <c r="EX15" s="9">
        <v>7.23</v>
      </c>
      <c r="EY15" s="9">
        <v>3.7650000000000001</v>
      </c>
      <c r="EZ15" s="9">
        <v>3.4649999999999999</v>
      </c>
      <c r="FA15" s="9">
        <v>32.085000000000001</v>
      </c>
      <c r="FB15" s="9">
        <v>13.831</v>
      </c>
      <c r="FC15" s="9">
        <v>18.254000000000001</v>
      </c>
      <c r="FD15" s="9">
        <v>36.130000000000003</v>
      </c>
      <c r="FE15" s="9">
        <v>10.167999999999999</v>
      </c>
      <c r="FF15" s="9">
        <v>25.962</v>
      </c>
      <c r="FG15" s="9">
        <v>55.805999999999997</v>
      </c>
      <c r="FH15" s="9">
        <v>20.922999999999998</v>
      </c>
      <c r="FI15" s="9">
        <v>34.884</v>
      </c>
      <c r="FJ15" s="9">
        <v>9.2870000000000008</v>
      </c>
      <c r="FK15" s="9">
        <v>4.6849999999999996</v>
      </c>
      <c r="FL15" s="9">
        <v>4.6020000000000003</v>
      </c>
      <c r="FM15" s="9">
        <v>11.975</v>
      </c>
      <c r="FN15" s="9">
        <v>3.028</v>
      </c>
      <c r="FO15" s="9">
        <v>8.9469999999999992</v>
      </c>
      <c r="FP15" s="9">
        <v>34.543999999999997</v>
      </c>
      <c r="FQ15" s="9">
        <v>13.21</v>
      </c>
      <c r="FR15" s="9">
        <v>21.334</v>
      </c>
      <c r="FS15" s="9">
        <v>225.048</v>
      </c>
      <c r="FT15" s="9">
        <v>105.262</v>
      </c>
      <c r="FU15" s="9">
        <v>119.786</v>
      </c>
      <c r="FV15" s="9">
        <v>146.779</v>
      </c>
      <c r="FW15" s="9">
        <v>76.968000000000004</v>
      </c>
      <c r="FX15" s="9">
        <v>69.811000000000007</v>
      </c>
      <c r="FY15" s="9">
        <v>989.74800000000005</v>
      </c>
      <c r="FZ15" s="9">
        <v>503.68099999999998</v>
      </c>
      <c r="GA15" s="9">
        <v>486.06799999999998</v>
      </c>
      <c r="GB15" s="9">
        <v>103.68</v>
      </c>
      <c r="GC15" s="9">
        <v>44.805</v>
      </c>
      <c r="GD15" s="9">
        <v>58.875</v>
      </c>
      <c r="GE15" s="9">
        <v>1032.847</v>
      </c>
      <c r="GF15" s="9">
        <v>535.84299999999996</v>
      </c>
      <c r="GG15" s="9">
        <v>497.00400000000002</v>
      </c>
      <c r="GH15" s="9">
        <v>185.63800000000001</v>
      </c>
      <c r="GI15" s="9">
        <v>93.787000000000006</v>
      </c>
      <c r="GJ15" s="9">
        <v>91.850999999999999</v>
      </c>
      <c r="GK15" s="9">
        <v>64.820999999999998</v>
      </c>
      <c r="GL15" s="9">
        <v>27.984999999999999</v>
      </c>
      <c r="GM15" s="9">
        <v>36.835999999999999</v>
      </c>
      <c r="GN15" s="9">
        <v>81.957999999999998</v>
      </c>
      <c r="GO15" s="9">
        <v>48.981999999999999</v>
      </c>
      <c r="GP15" s="9">
        <v>32.975999999999999</v>
      </c>
      <c r="GQ15" s="9">
        <v>38.859000000000002</v>
      </c>
      <c r="GR15" s="9">
        <v>16.82</v>
      </c>
      <c r="GS15" s="9">
        <v>22.039000000000001</v>
      </c>
      <c r="GT15" s="9">
        <v>950.88900000000001</v>
      </c>
      <c r="GU15" s="9">
        <v>486.86099999999999</v>
      </c>
      <c r="GV15" s="9">
        <v>464.02800000000002</v>
      </c>
      <c r="GW15" s="9">
        <v>47.273000000000003</v>
      </c>
      <c r="GX15" s="9">
        <v>29.231000000000002</v>
      </c>
      <c r="GY15" s="9">
        <v>18.042000000000002</v>
      </c>
      <c r="GZ15" s="9">
        <v>25.87</v>
      </c>
      <c r="HA15" s="9">
        <v>17.600000000000001</v>
      </c>
      <c r="HB15" s="9">
        <v>8.2710000000000008</v>
      </c>
      <c r="HC15" s="9">
        <v>1.151</v>
      </c>
      <c r="HD15" s="9">
        <v>0.52600000000000002</v>
      </c>
      <c r="HE15" s="9">
        <v>0.624</v>
      </c>
      <c r="HF15" s="9">
        <v>0.52600000000000002</v>
      </c>
      <c r="HG15" s="9">
        <v>0.52600000000000002</v>
      </c>
      <c r="HH15" s="9">
        <v>0</v>
      </c>
      <c r="HI15" s="9">
        <v>0.624</v>
      </c>
      <c r="HJ15" s="9">
        <v>0</v>
      </c>
      <c r="HK15" s="9">
        <v>0.624</v>
      </c>
      <c r="HL15" s="9">
        <v>0</v>
      </c>
      <c r="HM15" s="9">
        <v>0</v>
      </c>
      <c r="HN15" s="9">
        <v>0</v>
      </c>
      <c r="HO15" s="9">
        <v>1.0169999999999999</v>
      </c>
      <c r="HP15" s="9">
        <v>0.63100000000000001</v>
      </c>
      <c r="HQ15" s="9">
        <v>0.38600000000000001</v>
      </c>
      <c r="HR15" s="9">
        <v>0</v>
      </c>
      <c r="HS15" s="9">
        <v>0</v>
      </c>
      <c r="HT15" s="9">
        <v>0</v>
      </c>
      <c r="HU15" s="9">
        <v>0</v>
      </c>
      <c r="HV15" s="9">
        <v>0</v>
      </c>
      <c r="HW15" s="9">
        <v>0</v>
      </c>
      <c r="HX15" s="9">
        <v>1.0169999999999999</v>
      </c>
      <c r="HY15" s="9">
        <v>0.63100000000000001</v>
      </c>
      <c r="HZ15" s="9">
        <v>0.38600000000000001</v>
      </c>
      <c r="IA15" s="9">
        <v>19.234999999999999</v>
      </c>
      <c r="IB15" s="9">
        <v>10.473000000000001</v>
      </c>
      <c r="IC15" s="9">
        <v>8.7609999999999992</v>
      </c>
      <c r="ID15" s="9">
        <v>5747.5839999999998</v>
      </c>
      <c r="IE15" s="9">
        <v>3073.7080000000001</v>
      </c>
      <c r="IF15" s="9">
        <v>2673.8760000000002</v>
      </c>
      <c r="IG15" s="9">
        <v>1149.818</v>
      </c>
      <c r="IH15" s="9">
        <v>590.38599999999997</v>
      </c>
      <c r="II15" s="9">
        <v>559.43200000000002</v>
      </c>
      <c r="IJ15" s="9">
        <v>576.92700000000002</v>
      </c>
      <c r="IK15" s="9">
        <v>322.99599999999998</v>
      </c>
      <c r="IL15" s="9">
        <v>253.93100000000001</v>
      </c>
      <c r="IM15" s="9">
        <v>269.79199999999997</v>
      </c>
      <c r="IN15" s="9">
        <v>145.87</v>
      </c>
      <c r="IO15" s="9">
        <v>123.922</v>
      </c>
      <c r="IP15" s="9">
        <v>306.10300000000001</v>
      </c>
      <c r="IQ15" s="9">
        <v>176.839</v>
      </c>
    </row>
    <row r="16" spans="1:251">
      <c r="A16" s="10">
        <v>43862</v>
      </c>
      <c r="B16" s="9">
        <v>143.87</v>
      </c>
      <c r="C16" s="9">
        <v>256.48599999999999</v>
      </c>
      <c r="D16" s="9">
        <v>121.489</v>
      </c>
      <c r="E16" s="9">
        <v>77.364999999999995</v>
      </c>
      <c r="F16" s="9">
        <v>44.124000000000002</v>
      </c>
      <c r="G16" s="9">
        <v>132.90100000000001</v>
      </c>
      <c r="H16" s="9">
        <v>35.253</v>
      </c>
      <c r="I16" s="9">
        <v>97.647999999999996</v>
      </c>
      <c r="J16" s="9">
        <v>145.96600000000001</v>
      </c>
      <c r="K16" s="9">
        <v>31.251999999999999</v>
      </c>
      <c r="L16" s="9">
        <v>114.715</v>
      </c>
      <c r="M16" s="9">
        <v>1161.818</v>
      </c>
      <c r="N16" s="9">
        <v>618.72900000000004</v>
      </c>
      <c r="O16" s="9">
        <v>543.08900000000006</v>
      </c>
      <c r="P16" s="9">
        <v>934.65300000000002</v>
      </c>
      <c r="Q16" s="9">
        <v>464.97899999999998</v>
      </c>
      <c r="R16" s="9">
        <v>469.67399999999998</v>
      </c>
      <c r="S16" s="9">
        <v>7366.8869999999997</v>
      </c>
      <c r="T16" s="9">
        <v>3692.3319999999999</v>
      </c>
      <c r="U16" s="9">
        <v>3674.5549999999998</v>
      </c>
      <c r="V16" s="9">
        <v>799.60699999999997</v>
      </c>
      <c r="W16" s="9">
        <v>386.28500000000003</v>
      </c>
      <c r="X16" s="9">
        <v>413.32299999999998</v>
      </c>
      <c r="Y16" s="9">
        <v>7501.933</v>
      </c>
      <c r="Z16" s="9">
        <v>3771.0259999999998</v>
      </c>
      <c r="AA16" s="9">
        <v>3730.9070000000002</v>
      </c>
      <c r="AB16" s="9">
        <v>1297.3230000000001</v>
      </c>
      <c r="AC16" s="9">
        <v>643.01199999999994</v>
      </c>
      <c r="AD16" s="9">
        <v>654.31100000000004</v>
      </c>
      <c r="AE16" s="9">
        <v>436.93799999999999</v>
      </c>
      <c r="AF16" s="9">
        <v>208.251</v>
      </c>
      <c r="AG16" s="9">
        <v>228.68600000000001</v>
      </c>
      <c r="AH16" s="9">
        <v>497.71600000000001</v>
      </c>
      <c r="AI16" s="9">
        <v>256.72800000000001</v>
      </c>
      <c r="AJ16" s="9">
        <v>240.988</v>
      </c>
      <c r="AK16" s="9">
        <v>362.67</v>
      </c>
      <c r="AL16" s="9">
        <v>178.03299999999999</v>
      </c>
      <c r="AM16" s="9">
        <v>184.636</v>
      </c>
      <c r="AN16" s="9">
        <v>7004.2169999999996</v>
      </c>
      <c r="AO16" s="9">
        <v>3514.2979999999998</v>
      </c>
      <c r="AP16" s="9">
        <v>3489.9189999999999</v>
      </c>
      <c r="AQ16" s="9">
        <v>1709.675</v>
      </c>
      <c r="AR16" s="9">
        <v>1106.723</v>
      </c>
      <c r="AS16" s="9">
        <v>602.95299999999997</v>
      </c>
      <c r="AT16" s="9">
        <v>1045.067</v>
      </c>
      <c r="AU16" s="9">
        <v>690.77</v>
      </c>
      <c r="AV16" s="9">
        <v>354.29700000000003</v>
      </c>
      <c r="AW16" s="9">
        <v>80.465000000000003</v>
      </c>
      <c r="AX16" s="9">
        <v>47.01</v>
      </c>
      <c r="AY16" s="9">
        <v>33.454999999999998</v>
      </c>
      <c r="AZ16" s="9">
        <v>26.231000000000002</v>
      </c>
      <c r="BA16" s="9">
        <v>21.331</v>
      </c>
      <c r="BB16" s="9">
        <v>4.9000000000000004</v>
      </c>
      <c r="BC16" s="9">
        <v>26.265999999999998</v>
      </c>
      <c r="BD16" s="9">
        <v>18.11</v>
      </c>
      <c r="BE16" s="9">
        <v>8.1560000000000006</v>
      </c>
      <c r="BF16" s="9">
        <v>27.969000000000001</v>
      </c>
      <c r="BG16" s="9">
        <v>7.57</v>
      </c>
      <c r="BH16" s="9">
        <v>20.399000000000001</v>
      </c>
      <c r="BI16" s="9">
        <v>79.765000000000001</v>
      </c>
      <c r="BJ16" s="9">
        <v>43.146000000000001</v>
      </c>
      <c r="BK16" s="9">
        <v>36.619</v>
      </c>
      <c r="BL16" s="9">
        <v>31.332000000000001</v>
      </c>
      <c r="BM16" s="9">
        <v>23.047000000000001</v>
      </c>
      <c r="BN16" s="9">
        <v>8.2850000000000001</v>
      </c>
      <c r="BO16" s="9">
        <v>21.407</v>
      </c>
      <c r="BP16" s="9">
        <v>11.385999999999999</v>
      </c>
      <c r="BQ16" s="9">
        <v>10.021000000000001</v>
      </c>
      <c r="BR16" s="9">
        <v>27.026</v>
      </c>
      <c r="BS16" s="9">
        <v>8.7129999999999992</v>
      </c>
      <c r="BT16" s="9">
        <v>18.312999999999999</v>
      </c>
      <c r="BU16" s="9">
        <v>504.37799999999999</v>
      </c>
      <c r="BV16" s="9">
        <v>325.79599999999999</v>
      </c>
      <c r="BW16" s="9">
        <v>178.58199999999999</v>
      </c>
      <c r="BX16" s="9">
        <v>1942.6959999999999</v>
      </c>
      <c r="BY16" s="9">
        <v>971.24</v>
      </c>
      <c r="BZ16" s="9">
        <v>971.45500000000004</v>
      </c>
      <c r="CA16" s="9">
        <v>753.24300000000005</v>
      </c>
      <c r="CB16" s="9">
        <v>372.322</v>
      </c>
      <c r="CC16" s="9">
        <v>380.92099999999999</v>
      </c>
      <c r="CD16" s="9">
        <v>249.93199999999999</v>
      </c>
      <c r="CE16" s="9">
        <v>116.274</v>
      </c>
      <c r="CF16" s="9">
        <v>133.65799999999999</v>
      </c>
      <c r="CG16" s="9">
        <v>100.41</v>
      </c>
      <c r="CH16" s="9">
        <v>42.347999999999999</v>
      </c>
      <c r="CI16" s="9">
        <v>58.061999999999998</v>
      </c>
      <c r="CJ16" s="9">
        <v>149.52199999999999</v>
      </c>
      <c r="CK16" s="9">
        <v>73.926000000000002</v>
      </c>
      <c r="CL16" s="9">
        <v>75.596000000000004</v>
      </c>
      <c r="CM16" s="9">
        <v>118.236</v>
      </c>
      <c r="CN16" s="9">
        <v>56.372</v>
      </c>
      <c r="CO16" s="9">
        <v>61.863999999999997</v>
      </c>
      <c r="CP16" s="9">
        <v>131.696</v>
      </c>
      <c r="CQ16" s="9">
        <v>59.902999999999999</v>
      </c>
      <c r="CR16" s="9">
        <v>71.793999999999997</v>
      </c>
      <c r="CS16" s="9">
        <v>57.811999999999998</v>
      </c>
      <c r="CT16" s="9">
        <v>29.481999999999999</v>
      </c>
      <c r="CU16" s="9">
        <v>28.33</v>
      </c>
      <c r="CV16" s="9">
        <v>119.29300000000001</v>
      </c>
      <c r="CW16" s="9">
        <v>52.960999999999999</v>
      </c>
      <c r="CX16" s="9">
        <v>66.331999999999994</v>
      </c>
      <c r="CY16" s="9">
        <v>15.129</v>
      </c>
      <c r="CZ16" s="9">
        <v>10.388</v>
      </c>
      <c r="DA16" s="9">
        <v>4.7409999999999997</v>
      </c>
      <c r="DB16" s="9">
        <v>55.302</v>
      </c>
      <c r="DC16" s="9">
        <v>25.943000000000001</v>
      </c>
      <c r="DD16" s="9">
        <v>29.359000000000002</v>
      </c>
      <c r="DE16" s="9">
        <v>48.863</v>
      </c>
      <c r="DF16" s="9">
        <v>16.631</v>
      </c>
      <c r="DG16" s="9">
        <v>32.231999999999999</v>
      </c>
      <c r="DH16" s="9">
        <v>72.825999999999993</v>
      </c>
      <c r="DI16" s="9">
        <v>33.831000000000003</v>
      </c>
      <c r="DJ16" s="9">
        <v>38.996000000000002</v>
      </c>
      <c r="DK16" s="9">
        <v>22.396000000000001</v>
      </c>
      <c r="DL16" s="9">
        <v>13.789</v>
      </c>
      <c r="DM16" s="9">
        <v>8.6069999999999993</v>
      </c>
      <c r="DN16" s="9">
        <v>20.981000000000002</v>
      </c>
      <c r="DO16" s="9">
        <v>10.7</v>
      </c>
      <c r="DP16" s="9">
        <v>10.281000000000001</v>
      </c>
      <c r="DQ16" s="9">
        <v>29.449000000000002</v>
      </c>
      <c r="DR16" s="9">
        <v>9.3420000000000005</v>
      </c>
      <c r="DS16" s="9">
        <v>20.106999999999999</v>
      </c>
      <c r="DT16" s="9">
        <v>167.50899999999999</v>
      </c>
      <c r="DU16" s="9">
        <v>75.941000000000003</v>
      </c>
      <c r="DV16" s="9">
        <v>91.567999999999998</v>
      </c>
      <c r="DW16" s="9">
        <v>82.423000000000002</v>
      </c>
      <c r="DX16" s="9">
        <v>40.332999999999998</v>
      </c>
      <c r="DY16" s="9">
        <v>42.09</v>
      </c>
      <c r="DZ16" s="9">
        <v>503.31099999999998</v>
      </c>
      <c r="EA16" s="9">
        <v>256.048</v>
      </c>
      <c r="EB16" s="9">
        <v>247.26300000000001</v>
      </c>
      <c r="EC16" s="9">
        <v>1189.452</v>
      </c>
      <c r="ED16" s="9">
        <v>598.91800000000001</v>
      </c>
      <c r="EE16" s="9">
        <v>590.53399999999999</v>
      </c>
      <c r="EF16" s="9">
        <v>1147.809</v>
      </c>
      <c r="EG16" s="9">
        <v>573.25900000000001</v>
      </c>
      <c r="EH16" s="9">
        <v>574.54999999999995</v>
      </c>
      <c r="EI16" s="9">
        <v>1095.068</v>
      </c>
      <c r="EJ16" s="9">
        <v>545.57299999999998</v>
      </c>
      <c r="EK16" s="9">
        <v>549.495</v>
      </c>
      <c r="EL16" s="9">
        <v>21.736999999999998</v>
      </c>
      <c r="EM16" s="9">
        <v>11.971</v>
      </c>
      <c r="EN16" s="9">
        <v>9.7650000000000006</v>
      </c>
      <c r="EO16" s="9">
        <v>31.004999999999999</v>
      </c>
      <c r="EP16" s="9">
        <v>15.715</v>
      </c>
      <c r="EQ16" s="9">
        <v>15.29</v>
      </c>
      <c r="ER16" s="9">
        <v>725.6</v>
      </c>
      <c r="ES16" s="9">
        <v>368.77199999999999</v>
      </c>
      <c r="ET16" s="9">
        <v>356.82900000000001</v>
      </c>
      <c r="EU16" s="9">
        <v>78.703999999999994</v>
      </c>
      <c r="EV16" s="9">
        <v>43.612000000000002</v>
      </c>
      <c r="EW16" s="9">
        <v>35.093000000000004</v>
      </c>
      <c r="EX16" s="9">
        <v>12.18</v>
      </c>
      <c r="EY16" s="9">
        <v>10.385</v>
      </c>
      <c r="EZ16" s="9">
        <v>1.794</v>
      </c>
      <c r="FA16" s="9">
        <v>24.667999999999999</v>
      </c>
      <c r="FB16" s="9">
        <v>15.135999999999999</v>
      </c>
      <c r="FC16" s="9">
        <v>9.532</v>
      </c>
      <c r="FD16" s="9">
        <v>41.856000000000002</v>
      </c>
      <c r="FE16" s="9">
        <v>18.09</v>
      </c>
      <c r="FF16" s="9">
        <v>23.765999999999998</v>
      </c>
      <c r="FG16" s="9">
        <v>67.150999999999996</v>
      </c>
      <c r="FH16" s="9">
        <v>26.318999999999999</v>
      </c>
      <c r="FI16" s="9">
        <v>40.832000000000001</v>
      </c>
      <c r="FJ16" s="9">
        <v>11.7</v>
      </c>
      <c r="FK16" s="9">
        <v>8.5519999999999996</v>
      </c>
      <c r="FL16" s="9">
        <v>3.149</v>
      </c>
      <c r="FM16" s="9">
        <v>16.873999999999999</v>
      </c>
      <c r="FN16" s="9">
        <v>6.4589999999999996</v>
      </c>
      <c r="FO16" s="9">
        <v>10.414999999999999</v>
      </c>
      <c r="FP16" s="9">
        <v>38.576999999999998</v>
      </c>
      <c r="FQ16" s="9">
        <v>11.308</v>
      </c>
      <c r="FR16" s="9">
        <v>27.268999999999998</v>
      </c>
      <c r="FS16" s="9">
        <v>276.35300000000001</v>
      </c>
      <c r="FT16" s="9">
        <v>134.55699999999999</v>
      </c>
      <c r="FU16" s="9">
        <v>141.79599999999999</v>
      </c>
      <c r="FV16" s="9">
        <v>144.43299999999999</v>
      </c>
      <c r="FW16" s="9">
        <v>72.158000000000001</v>
      </c>
      <c r="FX16" s="9">
        <v>72.275000000000006</v>
      </c>
      <c r="FY16" s="9">
        <v>1003.376</v>
      </c>
      <c r="FZ16" s="9">
        <v>501.101</v>
      </c>
      <c r="GA16" s="9">
        <v>502.27499999999998</v>
      </c>
      <c r="GB16" s="9">
        <v>93.533000000000001</v>
      </c>
      <c r="GC16" s="9">
        <v>45.015999999999998</v>
      </c>
      <c r="GD16" s="9">
        <v>48.517000000000003</v>
      </c>
      <c r="GE16" s="9">
        <v>1054.2760000000001</v>
      </c>
      <c r="GF16" s="9">
        <v>528.24400000000003</v>
      </c>
      <c r="GG16" s="9">
        <v>526.03300000000002</v>
      </c>
      <c r="GH16" s="9">
        <v>179.79499999999999</v>
      </c>
      <c r="GI16" s="9">
        <v>90.278000000000006</v>
      </c>
      <c r="GJ16" s="9">
        <v>89.518000000000001</v>
      </c>
      <c r="GK16" s="9">
        <v>58.17</v>
      </c>
      <c r="GL16" s="9">
        <v>26.896000000000001</v>
      </c>
      <c r="GM16" s="9">
        <v>31.274000000000001</v>
      </c>
      <c r="GN16" s="9">
        <v>86.263000000000005</v>
      </c>
      <c r="GO16" s="9">
        <v>45.262</v>
      </c>
      <c r="GP16" s="9">
        <v>41.000999999999998</v>
      </c>
      <c r="GQ16" s="9">
        <v>35.362000000000002</v>
      </c>
      <c r="GR16" s="9">
        <v>18.119</v>
      </c>
      <c r="GS16" s="9">
        <v>17.242999999999999</v>
      </c>
      <c r="GT16" s="9">
        <v>968.01400000000001</v>
      </c>
      <c r="GU16" s="9">
        <v>482.98200000000003</v>
      </c>
      <c r="GV16" s="9">
        <v>485.03199999999998</v>
      </c>
      <c r="GW16" s="9">
        <v>41.643000000000001</v>
      </c>
      <c r="GX16" s="9">
        <v>25.658999999999999</v>
      </c>
      <c r="GY16" s="9">
        <v>15.984</v>
      </c>
      <c r="GZ16" s="9">
        <v>17.484999999999999</v>
      </c>
      <c r="HA16" s="9">
        <v>11.510999999999999</v>
      </c>
      <c r="HB16" s="9">
        <v>5.9740000000000002</v>
      </c>
      <c r="HC16" s="9">
        <v>1.1919999999999999</v>
      </c>
      <c r="HD16" s="9">
        <v>0.73299999999999998</v>
      </c>
      <c r="HE16" s="9">
        <v>0.45900000000000002</v>
      </c>
      <c r="HF16" s="9">
        <v>0</v>
      </c>
      <c r="HG16" s="9">
        <v>0</v>
      </c>
      <c r="HH16" s="9">
        <v>0</v>
      </c>
      <c r="HI16" s="9">
        <v>0.18099999999999999</v>
      </c>
      <c r="HJ16" s="9">
        <v>0.18099999999999999</v>
      </c>
      <c r="HK16" s="9">
        <v>0</v>
      </c>
      <c r="HL16" s="9">
        <v>1.0109999999999999</v>
      </c>
      <c r="HM16" s="9">
        <v>0.55200000000000005</v>
      </c>
      <c r="HN16" s="9">
        <v>0.45900000000000002</v>
      </c>
      <c r="HO16" s="9">
        <v>3.4260000000000002</v>
      </c>
      <c r="HP16" s="9">
        <v>1.8280000000000001</v>
      </c>
      <c r="HQ16" s="9">
        <v>1.597</v>
      </c>
      <c r="HR16" s="9">
        <v>0.52</v>
      </c>
      <c r="HS16" s="9">
        <v>0.52</v>
      </c>
      <c r="HT16" s="9">
        <v>0</v>
      </c>
      <c r="HU16" s="9">
        <v>0</v>
      </c>
      <c r="HV16" s="9">
        <v>0</v>
      </c>
      <c r="HW16" s="9">
        <v>0</v>
      </c>
      <c r="HX16" s="9">
        <v>2.9060000000000001</v>
      </c>
      <c r="HY16" s="9">
        <v>1.3089999999999999</v>
      </c>
      <c r="HZ16" s="9">
        <v>1.597</v>
      </c>
      <c r="IA16" s="9">
        <v>19.54</v>
      </c>
      <c r="IB16" s="9">
        <v>11.587</v>
      </c>
      <c r="IC16" s="9">
        <v>7.9530000000000003</v>
      </c>
      <c r="ID16" s="9">
        <v>5894.451</v>
      </c>
      <c r="IE16" s="9">
        <v>3127.0529999999999</v>
      </c>
      <c r="IF16" s="9">
        <v>2767.3980000000001</v>
      </c>
      <c r="IG16" s="9">
        <v>1169.0719999999999</v>
      </c>
      <c r="IH16" s="9">
        <v>607.57899999999995</v>
      </c>
      <c r="II16" s="9">
        <v>561.49300000000005</v>
      </c>
      <c r="IJ16" s="9">
        <v>583.01</v>
      </c>
      <c r="IK16" s="9">
        <v>334.98500000000001</v>
      </c>
      <c r="IL16" s="9">
        <v>248.02600000000001</v>
      </c>
      <c r="IM16" s="9">
        <v>312.16800000000001</v>
      </c>
      <c r="IN16" s="9">
        <v>188.988</v>
      </c>
      <c r="IO16" s="9">
        <v>123.179</v>
      </c>
      <c r="IP16" s="9">
        <v>270.55799999999999</v>
      </c>
      <c r="IQ16" s="9">
        <v>145.99600000000001</v>
      </c>
    </row>
    <row r="17" spans="1:251">
      <c r="A17" s="10">
        <v>44228</v>
      </c>
      <c r="B17" s="9">
        <v>215.959</v>
      </c>
      <c r="C17" s="9">
        <v>304.363</v>
      </c>
      <c r="D17" s="9">
        <v>164.12899999999999</v>
      </c>
      <c r="E17" s="9">
        <v>110.797</v>
      </c>
      <c r="F17" s="9">
        <v>53.331000000000003</v>
      </c>
      <c r="G17" s="9">
        <v>169.71799999999999</v>
      </c>
      <c r="H17" s="9">
        <v>61.976999999999997</v>
      </c>
      <c r="I17" s="9">
        <v>107.741</v>
      </c>
      <c r="J17" s="9">
        <v>186.47499999999999</v>
      </c>
      <c r="K17" s="9">
        <v>43.185000000000002</v>
      </c>
      <c r="L17" s="9">
        <v>143.291</v>
      </c>
      <c r="M17" s="9">
        <v>1168.252</v>
      </c>
      <c r="N17" s="9">
        <v>616.61300000000006</v>
      </c>
      <c r="O17" s="9">
        <v>551.63900000000001</v>
      </c>
      <c r="P17" s="9">
        <v>879.06700000000001</v>
      </c>
      <c r="Q17" s="9">
        <v>426.62299999999999</v>
      </c>
      <c r="R17" s="9">
        <v>452.44400000000002</v>
      </c>
      <c r="S17" s="9">
        <v>7464.8860000000004</v>
      </c>
      <c r="T17" s="9">
        <v>3766.4340000000002</v>
      </c>
      <c r="U17" s="9">
        <v>3698.453</v>
      </c>
      <c r="V17" s="9">
        <v>847.10400000000004</v>
      </c>
      <c r="W17" s="9">
        <v>384.66800000000001</v>
      </c>
      <c r="X17" s="9">
        <v>462.435</v>
      </c>
      <c r="Y17" s="9">
        <v>7496.85</v>
      </c>
      <c r="Z17" s="9">
        <v>3808.3890000000001</v>
      </c>
      <c r="AA17" s="9">
        <v>3688.4609999999998</v>
      </c>
      <c r="AB17" s="9">
        <v>1307.5809999999999</v>
      </c>
      <c r="AC17" s="9">
        <v>618.14800000000002</v>
      </c>
      <c r="AD17" s="9">
        <v>689.43299999999999</v>
      </c>
      <c r="AE17" s="9">
        <v>418.59</v>
      </c>
      <c r="AF17" s="9">
        <v>193.143</v>
      </c>
      <c r="AG17" s="9">
        <v>225.447</v>
      </c>
      <c r="AH17" s="9">
        <v>460.47699999999998</v>
      </c>
      <c r="AI17" s="9">
        <v>233.48</v>
      </c>
      <c r="AJ17" s="9">
        <v>226.99700000000001</v>
      </c>
      <c r="AK17" s="9">
        <v>428.51400000000001</v>
      </c>
      <c r="AL17" s="9">
        <v>191.52500000000001</v>
      </c>
      <c r="AM17" s="9">
        <v>236.989</v>
      </c>
      <c r="AN17" s="9">
        <v>7036.3729999999996</v>
      </c>
      <c r="AO17" s="9">
        <v>3574.9090000000001</v>
      </c>
      <c r="AP17" s="9">
        <v>3461.4639999999999</v>
      </c>
      <c r="AQ17" s="9">
        <v>1697.9</v>
      </c>
      <c r="AR17" s="9">
        <v>1077.9059999999999</v>
      </c>
      <c r="AS17" s="9">
        <v>619.99400000000003</v>
      </c>
      <c r="AT17" s="9">
        <v>955.39700000000005</v>
      </c>
      <c r="AU17" s="9">
        <v>620.04</v>
      </c>
      <c r="AV17" s="9">
        <v>335.35700000000003</v>
      </c>
      <c r="AW17" s="9">
        <v>118.099</v>
      </c>
      <c r="AX17" s="9">
        <v>64.674000000000007</v>
      </c>
      <c r="AY17" s="9">
        <v>53.426000000000002</v>
      </c>
      <c r="AZ17" s="9">
        <v>35.518999999999998</v>
      </c>
      <c r="BA17" s="9">
        <v>22.827999999999999</v>
      </c>
      <c r="BB17" s="9">
        <v>12.691000000000001</v>
      </c>
      <c r="BC17" s="9">
        <v>51.956000000000003</v>
      </c>
      <c r="BD17" s="9">
        <v>32.345999999999997</v>
      </c>
      <c r="BE17" s="9">
        <v>19.61</v>
      </c>
      <c r="BF17" s="9">
        <v>30.625</v>
      </c>
      <c r="BG17" s="9">
        <v>9.5</v>
      </c>
      <c r="BH17" s="9">
        <v>21.125</v>
      </c>
      <c r="BI17" s="9">
        <v>175.65199999999999</v>
      </c>
      <c r="BJ17" s="9">
        <v>96.789000000000001</v>
      </c>
      <c r="BK17" s="9">
        <v>78.863</v>
      </c>
      <c r="BL17" s="9">
        <v>58.173999999999999</v>
      </c>
      <c r="BM17" s="9">
        <v>38.15</v>
      </c>
      <c r="BN17" s="9">
        <v>20.024000000000001</v>
      </c>
      <c r="BO17" s="9">
        <v>59.316000000000003</v>
      </c>
      <c r="BP17" s="9">
        <v>36.329000000000001</v>
      </c>
      <c r="BQ17" s="9">
        <v>22.986999999999998</v>
      </c>
      <c r="BR17" s="9">
        <v>58.161999999999999</v>
      </c>
      <c r="BS17" s="9">
        <v>22.31</v>
      </c>
      <c r="BT17" s="9">
        <v>35.851999999999997</v>
      </c>
      <c r="BU17" s="9">
        <v>448.75200000000001</v>
      </c>
      <c r="BV17" s="9">
        <v>296.40300000000002</v>
      </c>
      <c r="BW17" s="9">
        <v>152.34899999999999</v>
      </c>
      <c r="BX17" s="9">
        <v>1867.347</v>
      </c>
      <c r="BY17" s="9">
        <v>932.75</v>
      </c>
      <c r="BZ17" s="9">
        <v>934.59699999999998</v>
      </c>
      <c r="CA17" s="9">
        <v>742.04100000000005</v>
      </c>
      <c r="CB17" s="9">
        <v>363.79700000000003</v>
      </c>
      <c r="CC17" s="9">
        <v>378.24400000000003</v>
      </c>
      <c r="CD17" s="9">
        <v>246.08600000000001</v>
      </c>
      <c r="CE17" s="9">
        <v>122.78100000000001</v>
      </c>
      <c r="CF17" s="9">
        <v>123.30500000000001</v>
      </c>
      <c r="CG17" s="9">
        <v>84.271000000000001</v>
      </c>
      <c r="CH17" s="9">
        <v>40.817999999999998</v>
      </c>
      <c r="CI17" s="9">
        <v>43.454000000000001</v>
      </c>
      <c r="CJ17" s="9">
        <v>161.084</v>
      </c>
      <c r="CK17" s="9">
        <v>81.233000000000004</v>
      </c>
      <c r="CL17" s="9">
        <v>79.850999999999999</v>
      </c>
      <c r="CM17" s="9">
        <v>102.785</v>
      </c>
      <c r="CN17" s="9">
        <v>48.774999999999999</v>
      </c>
      <c r="CO17" s="9">
        <v>54.011000000000003</v>
      </c>
      <c r="CP17" s="9">
        <v>142.16399999999999</v>
      </c>
      <c r="CQ17" s="9">
        <v>73.275999999999996</v>
      </c>
      <c r="CR17" s="9">
        <v>68.887</v>
      </c>
      <c r="CS17" s="9">
        <v>63.27</v>
      </c>
      <c r="CT17" s="9">
        <v>33.744999999999997</v>
      </c>
      <c r="CU17" s="9">
        <v>29.524999999999999</v>
      </c>
      <c r="CV17" s="9">
        <v>126.346</v>
      </c>
      <c r="CW17" s="9">
        <v>60.34</v>
      </c>
      <c r="CX17" s="9">
        <v>66.006</v>
      </c>
      <c r="CY17" s="9">
        <v>13.734999999999999</v>
      </c>
      <c r="CZ17" s="9">
        <v>6.5289999999999999</v>
      </c>
      <c r="DA17" s="9">
        <v>7.2060000000000004</v>
      </c>
      <c r="DB17" s="9">
        <v>58.173000000000002</v>
      </c>
      <c r="DC17" s="9">
        <v>27.774999999999999</v>
      </c>
      <c r="DD17" s="9">
        <v>30.396999999999998</v>
      </c>
      <c r="DE17" s="9">
        <v>54.438000000000002</v>
      </c>
      <c r="DF17" s="9">
        <v>26.035</v>
      </c>
      <c r="DG17" s="9">
        <v>28.402999999999999</v>
      </c>
      <c r="DH17" s="9">
        <v>56.47</v>
      </c>
      <c r="DI17" s="9">
        <v>28.696000000000002</v>
      </c>
      <c r="DJ17" s="9">
        <v>27.774000000000001</v>
      </c>
      <c r="DK17" s="9">
        <v>15.794</v>
      </c>
      <c r="DL17" s="9">
        <v>7.56</v>
      </c>
      <c r="DM17" s="9">
        <v>8.234</v>
      </c>
      <c r="DN17" s="9">
        <v>19.055</v>
      </c>
      <c r="DO17" s="9">
        <v>11.654999999999999</v>
      </c>
      <c r="DP17" s="9">
        <v>7.4</v>
      </c>
      <c r="DQ17" s="9">
        <v>21.620999999999999</v>
      </c>
      <c r="DR17" s="9">
        <v>9.4819999999999993</v>
      </c>
      <c r="DS17" s="9">
        <v>12.138999999999999</v>
      </c>
      <c r="DT17" s="9">
        <v>163.43600000000001</v>
      </c>
      <c r="DU17" s="9">
        <v>82.59</v>
      </c>
      <c r="DV17" s="9">
        <v>80.846999999999994</v>
      </c>
      <c r="DW17" s="9">
        <v>82.649000000000001</v>
      </c>
      <c r="DX17" s="9">
        <v>40.191000000000003</v>
      </c>
      <c r="DY17" s="9">
        <v>42.457999999999998</v>
      </c>
      <c r="DZ17" s="9">
        <v>495.95600000000002</v>
      </c>
      <c r="EA17" s="9">
        <v>241.01599999999999</v>
      </c>
      <c r="EB17" s="9">
        <v>254.94</v>
      </c>
      <c r="EC17" s="9">
        <v>1125.306</v>
      </c>
      <c r="ED17" s="9">
        <v>568.95399999999995</v>
      </c>
      <c r="EE17" s="9">
        <v>556.35199999999998</v>
      </c>
      <c r="EF17" s="9">
        <v>1094.0840000000001</v>
      </c>
      <c r="EG17" s="9">
        <v>548.09</v>
      </c>
      <c r="EH17" s="9">
        <v>545.99300000000005</v>
      </c>
      <c r="EI17" s="9">
        <v>1029.682</v>
      </c>
      <c r="EJ17" s="9">
        <v>522.10900000000004</v>
      </c>
      <c r="EK17" s="9">
        <v>507.57299999999998</v>
      </c>
      <c r="EL17" s="9">
        <v>29.466999999999999</v>
      </c>
      <c r="EM17" s="9">
        <v>13.842000000000001</v>
      </c>
      <c r="EN17" s="9">
        <v>15.625</v>
      </c>
      <c r="EO17" s="9">
        <v>34.935000000000002</v>
      </c>
      <c r="EP17" s="9">
        <v>12.138999999999999</v>
      </c>
      <c r="EQ17" s="9">
        <v>22.795999999999999</v>
      </c>
      <c r="ER17" s="9">
        <v>666.03499999999997</v>
      </c>
      <c r="ES17" s="9">
        <v>362.01100000000002</v>
      </c>
      <c r="ET17" s="9">
        <v>304.024</v>
      </c>
      <c r="EU17" s="9">
        <v>101.087</v>
      </c>
      <c r="EV17" s="9">
        <v>38.031999999999996</v>
      </c>
      <c r="EW17" s="9">
        <v>63.055</v>
      </c>
      <c r="EX17" s="9">
        <v>9.0250000000000004</v>
      </c>
      <c r="EY17" s="9">
        <v>4.9930000000000003</v>
      </c>
      <c r="EZ17" s="9">
        <v>4.032</v>
      </c>
      <c r="FA17" s="9">
        <v>37.429000000000002</v>
      </c>
      <c r="FB17" s="9">
        <v>13.177</v>
      </c>
      <c r="FC17" s="9">
        <v>24.251999999999999</v>
      </c>
      <c r="FD17" s="9">
        <v>54.633000000000003</v>
      </c>
      <c r="FE17" s="9">
        <v>19.861999999999998</v>
      </c>
      <c r="FF17" s="9">
        <v>34.771000000000001</v>
      </c>
      <c r="FG17" s="9">
        <v>70.108000000000004</v>
      </c>
      <c r="FH17" s="9">
        <v>27.687999999999999</v>
      </c>
      <c r="FI17" s="9">
        <v>42.420999999999999</v>
      </c>
      <c r="FJ17" s="9">
        <v>8.6470000000000002</v>
      </c>
      <c r="FK17" s="9">
        <v>4.54</v>
      </c>
      <c r="FL17" s="9">
        <v>4.1079999999999997</v>
      </c>
      <c r="FM17" s="9">
        <v>16.913</v>
      </c>
      <c r="FN17" s="9">
        <v>7.8220000000000001</v>
      </c>
      <c r="FO17" s="9">
        <v>9.0909999999999993</v>
      </c>
      <c r="FP17" s="9">
        <v>44.548000000000002</v>
      </c>
      <c r="FQ17" s="9">
        <v>15.326000000000001</v>
      </c>
      <c r="FR17" s="9">
        <v>29.222999999999999</v>
      </c>
      <c r="FS17" s="9">
        <v>256.85300000000001</v>
      </c>
      <c r="FT17" s="9">
        <v>120.35899999999999</v>
      </c>
      <c r="FU17" s="9">
        <v>136.494</v>
      </c>
      <c r="FV17" s="9">
        <v>156.245</v>
      </c>
      <c r="FW17" s="9">
        <v>71.132000000000005</v>
      </c>
      <c r="FX17" s="9">
        <v>85.113</v>
      </c>
      <c r="FY17" s="9">
        <v>937.83799999999997</v>
      </c>
      <c r="FZ17" s="9">
        <v>476.95800000000003</v>
      </c>
      <c r="GA17" s="9">
        <v>460.88</v>
      </c>
      <c r="GB17" s="9">
        <v>106.291</v>
      </c>
      <c r="GC17" s="9">
        <v>38.832999999999998</v>
      </c>
      <c r="GD17" s="9">
        <v>67.457999999999998</v>
      </c>
      <c r="GE17" s="9">
        <v>987.79200000000003</v>
      </c>
      <c r="GF17" s="9">
        <v>509.25700000000001</v>
      </c>
      <c r="GG17" s="9">
        <v>478.536</v>
      </c>
      <c r="GH17" s="9">
        <v>195.99600000000001</v>
      </c>
      <c r="GI17" s="9">
        <v>86.35</v>
      </c>
      <c r="GJ17" s="9">
        <v>109.646</v>
      </c>
      <c r="GK17" s="9">
        <v>66.540000000000006</v>
      </c>
      <c r="GL17" s="9">
        <v>23.616</v>
      </c>
      <c r="GM17" s="9">
        <v>42.924999999999997</v>
      </c>
      <c r="GN17" s="9">
        <v>89.704999999999998</v>
      </c>
      <c r="GO17" s="9">
        <v>47.517000000000003</v>
      </c>
      <c r="GP17" s="9">
        <v>42.189</v>
      </c>
      <c r="GQ17" s="9">
        <v>39.750999999999998</v>
      </c>
      <c r="GR17" s="9">
        <v>15.218</v>
      </c>
      <c r="GS17" s="9">
        <v>24.533000000000001</v>
      </c>
      <c r="GT17" s="9">
        <v>898.08699999999999</v>
      </c>
      <c r="GU17" s="9">
        <v>461.74</v>
      </c>
      <c r="GV17" s="9">
        <v>436.34699999999998</v>
      </c>
      <c r="GW17" s="9">
        <v>31.222000000000001</v>
      </c>
      <c r="GX17" s="9">
        <v>20.863</v>
      </c>
      <c r="GY17" s="9">
        <v>10.359</v>
      </c>
      <c r="GZ17" s="9">
        <v>16.443999999999999</v>
      </c>
      <c r="HA17" s="9">
        <v>10.727</v>
      </c>
      <c r="HB17" s="9">
        <v>5.7169999999999996</v>
      </c>
      <c r="HC17" s="9">
        <v>1.712</v>
      </c>
      <c r="HD17" s="9">
        <v>1.321</v>
      </c>
      <c r="HE17" s="9">
        <v>0.39100000000000001</v>
      </c>
      <c r="HF17" s="9">
        <v>0</v>
      </c>
      <c r="HG17" s="9">
        <v>0</v>
      </c>
      <c r="HH17" s="9">
        <v>0</v>
      </c>
      <c r="HI17" s="9">
        <v>1.712</v>
      </c>
      <c r="HJ17" s="9">
        <v>1.321</v>
      </c>
      <c r="HK17" s="9">
        <v>0.39100000000000001</v>
      </c>
      <c r="HL17" s="9">
        <v>0</v>
      </c>
      <c r="HM17" s="9">
        <v>0</v>
      </c>
      <c r="HN17" s="9">
        <v>0</v>
      </c>
      <c r="HO17" s="9">
        <v>3.448</v>
      </c>
      <c r="HP17" s="9">
        <v>2.1429999999999998</v>
      </c>
      <c r="HQ17" s="9">
        <v>1.3049999999999999</v>
      </c>
      <c r="HR17" s="9">
        <v>0</v>
      </c>
      <c r="HS17" s="9">
        <v>0</v>
      </c>
      <c r="HT17" s="9">
        <v>0</v>
      </c>
      <c r="HU17" s="9">
        <v>1.4</v>
      </c>
      <c r="HV17" s="9">
        <v>0.78100000000000003</v>
      </c>
      <c r="HW17" s="9">
        <v>0.61899999999999999</v>
      </c>
      <c r="HX17" s="9">
        <v>2.048</v>
      </c>
      <c r="HY17" s="9">
        <v>1.3620000000000001</v>
      </c>
      <c r="HZ17" s="9">
        <v>0.68600000000000005</v>
      </c>
      <c r="IA17" s="9">
        <v>9.6180000000000003</v>
      </c>
      <c r="IB17" s="9">
        <v>6.6719999999999997</v>
      </c>
      <c r="IC17" s="9">
        <v>2.9460000000000002</v>
      </c>
      <c r="ID17" s="9">
        <v>5884.6890000000003</v>
      </c>
      <c r="IE17" s="9">
        <v>3112.6210000000001</v>
      </c>
      <c r="IF17" s="9">
        <v>2772.0680000000002</v>
      </c>
      <c r="IG17" s="9">
        <v>1058.98</v>
      </c>
      <c r="IH17" s="9">
        <v>535.75400000000002</v>
      </c>
      <c r="II17" s="9">
        <v>523.226</v>
      </c>
      <c r="IJ17" s="9">
        <v>499.48500000000001</v>
      </c>
      <c r="IK17" s="9">
        <v>268.00599999999997</v>
      </c>
      <c r="IL17" s="9">
        <v>231.47900000000001</v>
      </c>
      <c r="IM17" s="9">
        <v>212.09100000000001</v>
      </c>
      <c r="IN17" s="9">
        <v>117.343</v>
      </c>
      <c r="IO17" s="9">
        <v>94.748000000000005</v>
      </c>
      <c r="IP17" s="9">
        <v>285.67500000000001</v>
      </c>
      <c r="IQ17" s="9">
        <v>150.66300000000001</v>
      </c>
    </row>
    <row r="18" spans="1:251">
      <c r="A18" s="10">
        <v>44593</v>
      </c>
      <c r="B18" s="9">
        <v>160.01400000000001</v>
      </c>
      <c r="C18" s="9">
        <v>261.87099999999998</v>
      </c>
      <c r="D18" s="9">
        <v>129.24700000000001</v>
      </c>
      <c r="E18" s="9">
        <v>84.009</v>
      </c>
      <c r="F18" s="9">
        <v>45.238</v>
      </c>
      <c r="G18" s="9">
        <v>147.02799999999999</v>
      </c>
      <c r="H18" s="9">
        <v>45.62</v>
      </c>
      <c r="I18" s="9">
        <v>101.407</v>
      </c>
      <c r="J18" s="9">
        <v>145.61099999999999</v>
      </c>
      <c r="K18" s="9">
        <v>30.384</v>
      </c>
      <c r="L18" s="9">
        <v>115.226</v>
      </c>
      <c r="M18" s="9">
        <v>1190.8800000000001</v>
      </c>
      <c r="N18" s="9">
        <v>606.18600000000004</v>
      </c>
      <c r="O18" s="9">
        <v>584.69399999999996</v>
      </c>
      <c r="P18" s="9">
        <v>1081.711</v>
      </c>
      <c r="Q18" s="9">
        <v>558.928</v>
      </c>
      <c r="R18" s="9">
        <v>522.78300000000002</v>
      </c>
      <c r="S18" s="9">
        <v>7130.5209999999997</v>
      </c>
      <c r="T18" s="9">
        <v>3544.5619999999999</v>
      </c>
      <c r="U18" s="9">
        <v>3585.9589999999998</v>
      </c>
      <c r="V18" s="9">
        <v>939.69600000000003</v>
      </c>
      <c r="W18" s="9">
        <v>442.26900000000001</v>
      </c>
      <c r="X18" s="9">
        <v>497.42700000000002</v>
      </c>
      <c r="Y18" s="9">
        <v>7272.5370000000003</v>
      </c>
      <c r="Z18" s="9">
        <v>3661.221</v>
      </c>
      <c r="AA18" s="9">
        <v>3611.3150000000001</v>
      </c>
      <c r="AB18" s="9">
        <v>1497.79</v>
      </c>
      <c r="AC18" s="9">
        <v>739.12099999999998</v>
      </c>
      <c r="AD18" s="9">
        <v>758.66800000000001</v>
      </c>
      <c r="AE18" s="9">
        <v>523.61699999999996</v>
      </c>
      <c r="AF18" s="9">
        <v>262.07499999999999</v>
      </c>
      <c r="AG18" s="9">
        <v>261.54199999999997</v>
      </c>
      <c r="AH18" s="9">
        <v>558.09400000000005</v>
      </c>
      <c r="AI18" s="9">
        <v>296.85300000000001</v>
      </c>
      <c r="AJ18" s="9">
        <v>261.24099999999999</v>
      </c>
      <c r="AK18" s="9">
        <v>416.07900000000001</v>
      </c>
      <c r="AL18" s="9">
        <v>180.19399999999999</v>
      </c>
      <c r="AM18" s="9">
        <v>235.88499999999999</v>
      </c>
      <c r="AN18" s="9">
        <v>6714.4430000000002</v>
      </c>
      <c r="AO18" s="9">
        <v>3364.3679999999999</v>
      </c>
      <c r="AP18" s="9">
        <v>3350.0740000000001</v>
      </c>
      <c r="AQ18" s="9">
        <v>1706.6959999999999</v>
      </c>
      <c r="AR18" s="9">
        <v>1102.001</v>
      </c>
      <c r="AS18" s="9">
        <v>604.69600000000003</v>
      </c>
      <c r="AT18" s="9">
        <v>983.53300000000002</v>
      </c>
      <c r="AU18" s="9">
        <v>654.40300000000002</v>
      </c>
      <c r="AV18" s="9">
        <v>329.13</v>
      </c>
      <c r="AW18" s="9">
        <v>124.804</v>
      </c>
      <c r="AX18" s="9">
        <v>70.004999999999995</v>
      </c>
      <c r="AY18" s="9">
        <v>54.798999999999999</v>
      </c>
      <c r="AZ18" s="9">
        <v>42.323999999999998</v>
      </c>
      <c r="BA18" s="9">
        <v>28.352</v>
      </c>
      <c r="BB18" s="9">
        <v>13.971</v>
      </c>
      <c r="BC18" s="9">
        <v>42.247</v>
      </c>
      <c r="BD18" s="9">
        <v>26.687000000000001</v>
      </c>
      <c r="BE18" s="9">
        <v>15.561</v>
      </c>
      <c r="BF18" s="9">
        <v>40.232999999999997</v>
      </c>
      <c r="BG18" s="9">
        <v>14.965999999999999</v>
      </c>
      <c r="BH18" s="9">
        <v>25.266999999999999</v>
      </c>
      <c r="BI18" s="9">
        <v>98.715000000000003</v>
      </c>
      <c r="BJ18" s="9">
        <v>52.503999999999998</v>
      </c>
      <c r="BK18" s="9">
        <v>46.210999999999999</v>
      </c>
      <c r="BL18" s="9">
        <v>36.408000000000001</v>
      </c>
      <c r="BM18" s="9">
        <v>25.1</v>
      </c>
      <c r="BN18" s="9">
        <v>11.308</v>
      </c>
      <c r="BO18" s="9">
        <v>30.331</v>
      </c>
      <c r="BP18" s="9">
        <v>17.013999999999999</v>
      </c>
      <c r="BQ18" s="9">
        <v>13.317</v>
      </c>
      <c r="BR18" s="9">
        <v>31.975999999999999</v>
      </c>
      <c r="BS18" s="9">
        <v>10.391</v>
      </c>
      <c r="BT18" s="9">
        <v>21.585999999999999</v>
      </c>
      <c r="BU18" s="9">
        <v>499.64400000000001</v>
      </c>
      <c r="BV18" s="9">
        <v>325.089</v>
      </c>
      <c r="BW18" s="9">
        <v>174.55500000000001</v>
      </c>
      <c r="BX18" s="9">
        <v>1958.0619999999999</v>
      </c>
      <c r="BY18" s="9">
        <v>978.26300000000003</v>
      </c>
      <c r="BZ18" s="9">
        <v>979.79899999999998</v>
      </c>
      <c r="CA18" s="9">
        <v>873.30399999999997</v>
      </c>
      <c r="CB18" s="9">
        <v>421.166</v>
      </c>
      <c r="CC18" s="9">
        <v>452.13799999999998</v>
      </c>
      <c r="CD18" s="9">
        <v>312.637</v>
      </c>
      <c r="CE18" s="9">
        <v>141.02000000000001</v>
      </c>
      <c r="CF18" s="9">
        <v>171.61699999999999</v>
      </c>
      <c r="CG18" s="9">
        <v>110.11199999999999</v>
      </c>
      <c r="CH18" s="9">
        <v>50.843000000000004</v>
      </c>
      <c r="CI18" s="9">
        <v>59.268999999999998</v>
      </c>
      <c r="CJ18" s="9">
        <v>202.524</v>
      </c>
      <c r="CK18" s="9">
        <v>90.177000000000007</v>
      </c>
      <c r="CL18" s="9">
        <v>112.34699999999999</v>
      </c>
      <c r="CM18" s="9">
        <v>134.53899999999999</v>
      </c>
      <c r="CN18" s="9">
        <v>62.078000000000003</v>
      </c>
      <c r="CO18" s="9">
        <v>72.460999999999999</v>
      </c>
      <c r="CP18" s="9">
        <v>177.446</v>
      </c>
      <c r="CQ18" s="9">
        <v>78.290000000000006</v>
      </c>
      <c r="CR18" s="9">
        <v>99.156000000000006</v>
      </c>
      <c r="CS18" s="9">
        <v>68.888999999999996</v>
      </c>
      <c r="CT18" s="9">
        <v>37.822000000000003</v>
      </c>
      <c r="CU18" s="9">
        <v>31.068000000000001</v>
      </c>
      <c r="CV18" s="9">
        <v>160.82499999999999</v>
      </c>
      <c r="CW18" s="9">
        <v>66.965999999999994</v>
      </c>
      <c r="CX18" s="9">
        <v>93.858999999999995</v>
      </c>
      <c r="CY18" s="9">
        <v>22.100999999999999</v>
      </c>
      <c r="CZ18" s="9">
        <v>11.617000000000001</v>
      </c>
      <c r="DA18" s="9">
        <v>10.484</v>
      </c>
      <c r="DB18" s="9">
        <v>69.283000000000001</v>
      </c>
      <c r="DC18" s="9">
        <v>31.763999999999999</v>
      </c>
      <c r="DD18" s="9">
        <v>37.520000000000003</v>
      </c>
      <c r="DE18" s="9">
        <v>69.441000000000003</v>
      </c>
      <c r="DF18" s="9">
        <v>23.585000000000001</v>
      </c>
      <c r="DG18" s="9">
        <v>45.856000000000002</v>
      </c>
      <c r="DH18" s="9">
        <v>82.923000000000002</v>
      </c>
      <c r="DI18" s="9">
        <v>36.232999999999997</v>
      </c>
      <c r="DJ18" s="9">
        <v>46.69</v>
      </c>
      <c r="DK18" s="9">
        <v>24.033000000000001</v>
      </c>
      <c r="DL18" s="9">
        <v>13.090999999999999</v>
      </c>
      <c r="DM18" s="9">
        <v>10.942</v>
      </c>
      <c r="DN18" s="9">
        <v>29.818000000000001</v>
      </c>
      <c r="DO18" s="9">
        <v>11.976000000000001</v>
      </c>
      <c r="DP18" s="9">
        <v>17.841999999999999</v>
      </c>
      <c r="DQ18" s="9">
        <v>29.071999999999999</v>
      </c>
      <c r="DR18" s="9">
        <v>11.167</v>
      </c>
      <c r="DS18" s="9">
        <v>17.905000000000001</v>
      </c>
      <c r="DT18" s="9">
        <v>198.971</v>
      </c>
      <c r="DU18" s="9">
        <v>88.177000000000007</v>
      </c>
      <c r="DV18" s="9">
        <v>110.794</v>
      </c>
      <c r="DW18" s="9">
        <v>113.666</v>
      </c>
      <c r="DX18" s="9">
        <v>52.843000000000004</v>
      </c>
      <c r="DY18" s="9">
        <v>60.823</v>
      </c>
      <c r="DZ18" s="9">
        <v>560.66700000000003</v>
      </c>
      <c r="EA18" s="9">
        <v>280.14600000000002</v>
      </c>
      <c r="EB18" s="9">
        <v>280.52100000000002</v>
      </c>
      <c r="EC18" s="9">
        <v>1084.759</v>
      </c>
      <c r="ED18" s="9">
        <v>557.09699999999998</v>
      </c>
      <c r="EE18" s="9">
        <v>527.66099999999994</v>
      </c>
      <c r="EF18" s="9">
        <v>1044.2829999999999</v>
      </c>
      <c r="EG18" s="9">
        <v>534.93600000000004</v>
      </c>
      <c r="EH18" s="9">
        <v>509.346</v>
      </c>
      <c r="EI18" s="9">
        <v>976.58500000000004</v>
      </c>
      <c r="EJ18" s="9">
        <v>503.81700000000001</v>
      </c>
      <c r="EK18" s="9">
        <v>472.76799999999997</v>
      </c>
      <c r="EL18" s="9">
        <v>36.704000000000001</v>
      </c>
      <c r="EM18" s="9">
        <v>18.504999999999999</v>
      </c>
      <c r="EN18" s="9">
        <v>18.199000000000002</v>
      </c>
      <c r="EO18" s="9">
        <v>30.71</v>
      </c>
      <c r="EP18" s="9">
        <v>12.331</v>
      </c>
      <c r="EQ18" s="9">
        <v>18.379000000000001</v>
      </c>
      <c r="ER18" s="9">
        <v>628.50699999999995</v>
      </c>
      <c r="ES18" s="9">
        <v>333.637</v>
      </c>
      <c r="ET18" s="9">
        <v>294.87</v>
      </c>
      <c r="EU18" s="9">
        <v>92.409000000000006</v>
      </c>
      <c r="EV18" s="9">
        <v>44.826999999999998</v>
      </c>
      <c r="EW18" s="9">
        <v>47.581000000000003</v>
      </c>
      <c r="EX18" s="9">
        <v>10.047000000000001</v>
      </c>
      <c r="EY18" s="9">
        <v>4.976</v>
      </c>
      <c r="EZ18" s="9">
        <v>5.0709999999999997</v>
      </c>
      <c r="FA18" s="9">
        <v>32.948</v>
      </c>
      <c r="FB18" s="9">
        <v>17.074999999999999</v>
      </c>
      <c r="FC18" s="9">
        <v>15.872999999999999</v>
      </c>
      <c r="FD18" s="9">
        <v>49.414000000000001</v>
      </c>
      <c r="FE18" s="9">
        <v>22.776</v>
      </c>
      <c r="FF18" s="9">
        <v>26.637</v>
      </c>
      <c r="FG18" s="9">
        <v>64.831999999999994</v>
      </c>
      <c r="FH18" s="9">
        <v>33.186</v>
      </c>
      <c r="FI18" s="9">
        <v>31.646000000000001</v>
      </c>
      <c r="FJ18" s="9">
        <v>11.052</v>
      </c>
      <c r="FK18" s="9">
        <v>7.7350000000000003</v>
      </c>
      <c r="FL18" s="9">
        <v>3.3180000000000001</v>
      </c>
      <c r="FM18" s="9">
        <v>15.301</v>
      </c>
      <c r="FN18" s="9">
        <v>9.0009999999999994</v>
      </c>
      <c r="FO18" s="9">
        <v>6.3</v>
      </c>
      <c r="FP18" s="9">
        <v>38.478000000000002</v>
      </c>
      <c r="FQ18" s="9">
        <v>16.45</v>
      </c>
      <c r="FR18" s="9">
        <v>22.027999999999999</v>
      </c>
      <c r="FS18" s="9">
        <v>258.53500000000003</v>
      </c>
      <c r="FT18" s="9">
        <v>123.286</v>
      </c>
      <c r="FU18" s="9">
        <v>135.249</v>
      </c>
      <c r="FV18" s="9">
        <v>146.90799999999999</v>
      </c>
      <c r="FW18" s="9">
        <v>74.72</v>
      </c>
      <c r="FX18" s="9">
        <v>72.188999999999993</v>
      </c>
      <c r="FY18" s="9">
        <v>897.375</v>
      </c>
      <c r="FZ18" s="9">
        <v>460.21699999999998</v>
      </c>
      <c r="GA18" s="9">
        <v>437.15800000000002</v>
      </c>
      <c r="GB18" s="9">
        <v>127.92</v>
      </c>
      <c r="GC18" s="9">
        <v>63.335999999999999</v>
      </c>
      <c r="GD18" s="9">
        <v>64.584999999999994</v>
      </c>
      <c r="GE18" s="9">
        <v>916.36199999999997</v>
      </c>
      <c r="GF18" s="9">
        <v>471.601</v>
      </c>
      <c r="GG18" s="9">
        <v>444.76100000000002</v>
      </c>
      <c r="GH18" s="9">
        <v>199.12700000000001</v>
      </c>
      <c r="GI18" s="9">
        <v>100.621</v>
      </c>
      <c r="GJ18" s="9">
        <v>98.504999999999995</v>
      </c>
      <c r="GK18" s="9">
        <v>75.701999999999998</v>
      </c>
      <c r="GL18" s="9">
        <v>37.433999999999997</v>
      </c>
      <c r="GM18" s="9">
        <v>38.268000000000001</v>
      </c>
      <c r="GN18" s="9">
        <v>71.206000000000003</v>
      </c>
      <c r="GO18" s="9">
        <v>37.286000000000001</v>
      </c>
      <c r="GP18" s="9">
        <v>33.920999999999999</v>
      </c>
      <c r="GQ18" s="9">
        <v>52.219000000000001</v>
      </c>
      <c r="GR18" s="9">
        <v>25.902000000000001</v>
      </c>
      <c r="GS18" s="9">
        <v>26.317</v>
      </c>
      <c r="GT18" s="9">
        <v>845.15599999999995</v>
      </c>
      <c r="GU18" s="9">
        <v>434.315</v>
      </c>
      <c r="GV18" s="9">
        <v>410.84100000000001</v>
      </c>
      <c r="GW18" s="9">
        <v>40.475999999999999</v>
      </c>
      <c r="GX18" s="9">
        <v>22.161000000000001</v>
      </c>
      <c r="GY18" s="9">
        <v>18.315000000000001</v>
      </c>
      <c r="GZ18" s="9">
        <v>21.699000000000002</v>
      </c>
      <c r="HA18" s="9">
        <v>13.736000000000001</v>
      </c>
      <c r="HB18" s="9">
        <v>7.9619999999999997</v>
      </c>
      <c r="HC18" s="9">
        <v>2.3010000000000002</v>
      </c>
      <c r="HD18" s="9">
        <v>0.56499999999999995</v>
      </c>
      <c r="HE18" s="9">
        <v>1.736</v>
      </c>
      <c r="HF18" s="9">
        <v>0.56499999999999995</v>
      </c>
      <c r="HG18" s="9">
        <v>0.56499999999999995</v>
      </c>
      <c r="HH18" s="9">
        <v>0</v>
      </c>
      <c r="HI18" s="9">
        <v>0.56299999999999994</v>
      </c>
      <c r="HJ18" s="9">
        <v>0</v>
      </c>
      <c r="HK18" s="9">
        <v>0.56299999999999994</v>
      </c>
      <c r="HL18" s="9">
        <v>1.173</v>
      </c>
      <c r="HM18" s="9">
        <v>0</v>
      </c>
      <c r="HN18" s="9">
        <v>1.173</v>
      </c>
      <c r="HO18" s="9">
        <v>0.77200000000000002</v>
      </c>
      <c r="HP18" s="9">
        <v>0.77200000000000002</v>
      </c>
      <c r="HQ18" s="9">
        <v>0</v>
      </c>
      <c r="HR18" s="9">
        <v>0</v>
      </c>
      <c r="HS18" s="9">
        <v>0</v>
      </c>
      <c r="HT18" s="9">
        <v>0</v>
      </c>
      <c r="HU18" s="9">
        <v>0</v>
      </c>
      <c r="HV18" s="9">
        <v>0</v>
      </c>
      <c r="HW18" s="9">
        <v>0</v>
      </c>
      <c r="HX18" s="9">
        <v>0.77200000000000002</v>
      </c>
      <c r="HY18" s="9">
        <v>0.77200000000000002</v>
      </c>
      <c r="HZ18" s="9">
        <v>0</v>
      </c>
      <c r="IA18" s="9">
        <v>15.704000000000001</v>
      </c>
      <c r="IB18" s="9">
        <v>7.0880000000000001</v>
      </c>
      <c r="IC18" s="9">
        <v>8.6170000000000009</v>
      </c>
      <c r="ID18" s="9">
        <v>6039.2020000000002</v>
      </c>
      <c r="IE18" s="9">
        <v>3152.4450000000002</v>
      </c>
      <c r="IF18" s="9">
        <v>2886.7570000000001</v>
      </c>
      <c r="IG18" s="9">
        <v>1354.59</v>
      </c>
      <c r="IH18" s="9">
        <v>675.10799999999995</v>
      </c>
      <c r="II18" s="9">
        <v>679.48199999999997</v>
      </c>
      <c r="IJ18" s="9">
        <v>662.73199999999997</v>
      </c>
      <c r="IK18" s="9">
        <v>346.15699999999998</v>
      </c>
      <c r="IL18" s="9">
        <v>316.57499999999999</v>
      </c>
      <c r="IM18" s="9">
        <v>299.755</v>
      </c>
      <c r="IN18" s="9">
        <v>157.40299999999999</v>
      </c>
      <c r="IO18" s="9">
        <v>142.352</v>
      </c>
      <c r="IP18" s="9">
        <v>362.09100000000001</v>
      </c>
      <c r="IQ18" s="9">
        <v>188.75299999999999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949</v>
      </c>
      <c r="C1" s="3" t="s">
        <v>950</v>
      </c>
      <c r="D1" s="3" t="s">
        <v>951</v>
      </c>
      <c r="E1" s="3" t="s">
        <v>952</v>
      </c>
      <c r="F1" s="3" t="s">
        <v>953</v>
      </c>
      <c r="G1" s="3" t="s">
        <v>954</v>
      </c>
      <c r="H1" s="3" t="s">
        <v>955</v>
      </c>
      <c r="I1" s="3" t="s">
        <v>956</v>
      </c>
      <c r="J1" s="3" t="s">
        <v>957</v>
      </c>
      <c r="K1" s="3" t="s">
        <v>958</v>
      </c>
      <c r="L1" s="3" t="s">
        <v>959</v>
      </c>
      <c r="M1" s="3" t="s">
        <v>960</v>
      </c>
      <c r="N1" s="3" t="s">
        <v>961</v>
      </c>
      <c r="O1" s="3" t="s">
        <v>962</v>
      </c>
      <c r="P1" s="3" t="s">
        <v>963</v>
      </c>
      <c r="Q1" s="3" t="s">
        <v>964</v>
      </c>
      <c r="R1" s="3" t="s">
        <v>965</v>
      </c>
      <c r="S1" s="3" t="s">
        <v>966</v>
      </c>
      <c r="T1" s="3" t="s">
        <v>967</v>
      </c>
      <c r="U1" s="3" t="s">
        <v>968</v>
      </c>
      <c r="V1" s="3" t="s">
        <v>969</v>
      </c>
      <c r="W1" s="3" t="s">
        <v>970</v>
      </c>
      <c r="X1" s="3" t="s">
        <v>971</v>
      </c>
      <c r="Y1" s="3" t="s">
        <v>972</v>
      </c>
      <c r="Z1" s="3" t="s">
        <v>973</v>
      </c>
      <c r="AA1" s="3" t="s">
        <v>974</v>
      </c>
      <c r="AB1" s="3" t="s">
        <v>975</v>
      </c>
      <c r="AC1" s="3" t="s">
        <v>976</v>
      </c>
      <c r="AD1" s="3" t="s">
        <v>977</v>
      </c>
      <c r="AE1" s="3" t="s">
        <v>978</v>
      </c>
      <c r="AF1" s="3" t="s">
        <v>979</v>
      </c>
      <c r="AG1" s="3" t="s">
        <v>980</v>
      </c>
      <c r="AH1" s="3" t="s">
        <v>981</v>
      </c>
      <c r="AI1" s="3" t="s">
        <v>982</v>
      </c>
      <c r="AJ1" s="3" t="s">
        <v>983</v>
      </c>
      <c r="AK1" s="3" t="s">
        <v>984</v>
      </c>
      <c r="AL1" s="3" t="s">
        <v>985</v>
      </c>
      <c r="AM1" s="3" t="s">
        <v>986</v>
      </c>
      <c r="AN1" s="3" t="s">
        <v>987</v>
      </c>
      <c r="AO1" s="3" t="s">
        <v>988</v>
      </c>
      <c r="AP1" s="3" t="s">
        <v>989</v>
      </c>
      <c r="AQ1" s="3" t="s">
        <v>990</v>
      </c>
      <c r="AR1" s="3" t="s">
        <v>991</v>
      </c>
      <c r="AS1" s="3" t="s">
        <v>992</v>
      </c>
      <c r="AT1" s="3" t="s">
        <v>993</v>
      </c>
      <c r="AU1" s="3" t="s">
        <v>994</v>
      </c>
      <c r="AV1" s="3" t="s">
        <v>995</v>
      </c>
      <c r="AW1" s="3" t="s">
        <v>996</v>
      </c>
      <c r="AX1" s="3" t="s">
        <v>997</v>
      </c>
      <c r="AY1" s="3" t="s">
        <v>998</v>
      </c>
      <c r="AZ1" s="3" t="s">
        <v>999</v>
      </c>
      <c r="BA1" s="3" t="s">
        <v>1000</v>
      </c>
      <c r="BB1" s="3" t="s">
        <v>1001</v>
      </c>
      <c r="BC1" s="3" t="s">
        <v>1002</v>
      </c>
      <c r="BD1" s="3" t="s">
        <v>1003</v>
      </c>
      <c r="BE1" s="3" t="s">
        <v>1004</v>
      </c>
      <c r="BF1" s="3" t="s">
        <v>1005</v>
      </c>
      <c r="BG1" s="3" t="s">
        <v>1006</v>
      </c>
      <c r="BH1" s="3" t="s">
        <v>1007</v>
      </c>
      <c r="BI1" s="3" t="s">
        <v>1008</v>
      </c>
      <c r="BJ1" s="3" t="s">
        <v>1009</v>
      </c>
      <c r="BK1" s="3" t="s">
        <v>1010</v>
      </c>
      <c r="BL1" s="3" t="s">
        <v>1011</v>
      </c>
      <c r="BM1" s="3" t="s">
        <v>1012</v>
      </c>
      <c r="BN1" s="3" t="s">
        <v>1013</v>
      </c>
      <c r="BO1" s="3" t="s">
        <v>1014</v>
      </c>
      <c r="BP1" s="3" t="s">
        <v>1015</v>
      </c>
      <c r="BQ1" s="3" t="s">
        <v>1016</v>
      </c>
      <c r="BR1" s="3" t="s">
        <v>1017</v>
      </c>
      <c r="BS1" s="3" t="s">
        <v>1018</v>
      </c>
      <c r="BT1" s="3" t="s">
        <v>1019</v>
      </c>
      <c r="BU1" s="3" t="s">
        <v>1020</v>
      </c>
      <c r="BV1" s="3" t="s">
        <v>1021</v>
      </c>
      <c r="BW1" s="3" t="s">
        <v>1022</v>
      </c>
      <c r="BX1" s="3" t="s">
        <v>1023</v>
      </c>
      <c r="BY1" s="3" t="s">
        <v>1024</v>
      </c>
      <c r="BZ1" s="3" t="s">
        <v>1025</v>
      </c>
      <c r="CA1" s="3" t="s">
        <v>1026</v>
      </c>
      <c r="CB1" s="3" t="s">
        <v>1027</v>
      </c>
      <c r="CC1" s="3" t="s">
        <v>1028</v>
      </c>
      <c r="CD1" s="3" t="s">
        <v>1029</v>
      </c>
      <c r="CE1" s="3" t="s">
        <v>1030</v>
      </c>
      <c r="CF1" s="3" t="s">
        <v>1031</v>
      </c>
      <c r="CG1" s="3" t="s">
        <v>1032</v>
      </c>
      <c r="CH1" s="3" t="s">
        <v>1033</v>
      </c>
      <c r="CI1" s="3" t="s">
        <v>1034</v>
      </c>
      <c r="CJ1" s="3" t="s">
        <v>1035</v>
      </c>
      <c r="CK1" s="3" t="s">
        <v>1036</v>
      </c>
      <c r="CL1" s="3" t="s">
        <v>1037</v>
      </c>
      <c r="CM1" s="3" t="s">
        <v>1038</v>
      </c>
      <c r="CN1" s="3" t="s">
        <v>1039</v>
      </c>
      <c r="CO1" s="3" t="s">
        <v>1040</v>
      </c>
      <c r="CP1" s="3" t="s">
        <v>1041</v>
      </c>
      <c r="CQ1" s="3" t="s">
        <v>1042</v>
      </c>
      <c r="CR1" s="3" t="s">
        <v>1043</v>
      </c>
      <c r="CS1" s="3" t="s">
        <v>1044</v>
      </c>
      <c r="CT1" s="3" t="s">
        <v>1045</v>
      </c>
      <c r="CU1" s="3" t="s">
        <v>1046</v>
      </c>
      <c r="CV1" s="3" t="s">
        <v>1047</v>
      </c>
      <c r="CW1" s="3" t="s">
        <v>1048</v>
      </c>
      <c r="CX1" s="3" t="s">
        <v>1049</v>
      </c>
      <c r="CY1" s="3" t="s">
        <v>1050</v>
      </c>
      <c r="CZ1" s="3" t="s">
        <v>1051</v>
      </c>
      <c r="DA1" s="3" t="s">
        <v>1052</v>
      </c>
      <c r="DB1" s="3" t="s">
        <v>1053</v>
      </c>
      <c r="DC1" s="3" t="s">
        <v>1054</v>
      </c>
      <c r="DD1" s="3" t="s">
        <v>1055</v>
      </c>
      <c r="DE1" s="3" t="s">
        <v>1056</v>
      </c>
      <c r="DF1" s="3" t="s">
        <v>1057</v>
      </c>
      <c r="DG1" s="3" t="s">
        <v>1058</v>
      </c>
      <c r="DH1" s="3" t="s">
        <v>1059</v>
      </c>
      <c r="DI1" s="3" t="s">
        <v>1060</v>
      </c>
      <c r="DJ1" s="3" t="s">
        <v>1061</v>
      </c>
      <c r="DK1" s="3" t="s">
        <v>1062</v>
      </c>
      <c r="DL1" s="3" t="s">
        <v>1063</v>
      </c>
      <c r="DM1" s="3" t="s">
        <v>1064</v>
      </c>
      <c r="DN1" s="3" t="s">
        <v>1065</v>
      </c>
      <c r="DO1" s="3" t="s">
        <v>1066</v>
      </c>
      <c r="DP1" s="3" t="s">
        <v>1067</v>
      </c>
      <c r="DQ1" s="3" t="s">
        <v>1068</v>
      </c>
      <c r="DR1" s="3" t="s">
        <v>1069</v>
      </c>
      <c r="DS1" s="3" t="s">
        <v>1070</v>
      </c>
      <c r="DT1" s="3" t="s">
        <v>1071</v>
      </c>
      <c r="DU1" s="3" t="s">
        <v>1072</v>
      </c>
      <c r="DV1" s="3" t="s">
        <v>1013</v>
      </c>
      <c r="DW1" s="3" t="s">
        <v>1014</v>
      </c>
      <c r="DX1" s="3" t="s">
        <v>1015</v>
      </c>
      <c r="DY1" s="3" t="s">
        <v>1016</v>
      </c>
      <c r="DZ1" s="3" t="s">
        <v>1017</v>
      </c>
      <c r="EA1" s="3" t="s">
        <v>1018</v>
      </c>
      <c r="EB1" s="3" t="s">
        <v>1019</v>
      </c>
      <c r="EC1" s="3" t="s">
        <v>1020</v>
      </c>
      <c r="ED1" s="3" t="s">
        <v>1021</v>
      </c>
      <c r="EE1" s="3" t="s">
        <v>1073</v>
      </c>
      <c r="EF1" s="3" t="s">
        <v>1074</v>
      </c>
      <c r="EG1" s="3" t="s">
        <v>1075</v>
      </c>
      <c r="EH1" s="3" t="s">
        <v>1025</v>
      </c>
      <c r="EI1" s="3" t="s">
        <v>1026</v>
      </c>
      <c r="EJ1" s="3" t="s">
        <v>1027</v>
      </c>
      <c r="EK1" s="3" t="s">
        <v>1028</v>
      </c>
      <c r="EL1" s="3" t="s">
        <v>1029</v>
      </c>
      <c r="EM1" s="3" t="s">
        <v>1030</v>
      </c>
      <c r="EN1" s="3" t="s">
        <v>1031</v>
      </c>
      <c r="EO1" s="3" t="s">
        <v>1032</v>
      </c>
      <c r="EP1" s="3" t="s">
        <v>1033</v>
      </c>
      <c r="EQ1" s="3" t="s">
        <v>1034</v>
      </c>
      <c r="ER1" s="3" t="s">
        <v>1035</v>
      </c>
      <c r="ES1" s="3" t="s">
        <v>1036</v>
      </c>
      <c r="ET1" s="3" t="s">
        <v>1076</v>
      </c>
      <c r="EU1" s="3" t="s">
        <v>1077</v>
      </c>
      <c r="EV1" s="3" t="s">
        <v>1078</v>
      </c>
      <c r="EW1" s="3" t="s">
        <v>1079</v>
      </c>
      <c r="EX1" s="3" t="s">
        <v>1080</v>
      </c>
      <c r="EY1" s="3" t="s">
        <v>1081</v>
      </c>
      <c r="EZ1" s="3" t="s">
        <v>1082</v>
      </c>
      <c r="FA1" s="3" t="s">
        <v>1083</v>
      </c>
      <c r="FB1" s="3" t="s">
        <v>1084</v>
      </c>
      <c r="FC1" s="3" t="s">
        <v>1085</v>
      </c>
      <c r="FD1" s="3" t="s">
        <v>1086</v>
      </c>
      <c r="FE1" s="3" t="s">
        <v>1087</v>
      </c>
      <c r="FF1" s="3" t="s">
        <v>1088</v>
      </c>
      <c r="FG1" s="3" t="s">
        <v>1089</v>
      </c>
      <c r="FH1" s="3" t="s">
        <v>1090</v>
      </c>
      <c r="FI1" s="3" t="s">
        <v>1091</v>
      </c>
      <c r="FJ1" s="3" t="s">
        <v>1092</v>
      </c>
      <c r="FK1" s="3" t="s">
        <v>1093</v>
      </c>
      <c r="FL1" s="3" t="s">
        <v>1094</v>
      </c>
      <c r="FM1" s="3" t="s">
        <v>1095</v>
      </c>
      <c r="FN1" s="3" t="s">
        <v>1096</v>
      </c>
      <c r="FO1" s="3" t="s">
        <v>1097</v>
      </c>
      <c r="FP1" s="3" t="s">
        <v>1098</v>
      </c>
      <c r="FQ1" s="3" t="s">
        <v>1099</v>
      </c>
      <c r="FR1" s="3" t="s">
        <v>1100</v>
      </c>
      <c r="FS1" s="3" t="s">
        <v>1101</v>
      </c>
      <c r="FT1" s="3" t="s">
        <v>1102</v>
      </c>
      <c r="FU1" s="3" t="s">
        <v>1103</v>
      </c>
      <c r="FV1" s="3" t="s">
        <v>1104</v>
      </c>
      <c r="FW1" s="3" t="s">
        <v>1105</v>
      </c>
      <c r="FX1" s="3" t="s">
        <v>1106</v>
      </c>
      <c r="FY1" s="3" t="s">
        <v>1107</v>
      </c>
      <c r="FZ1" s="3" t="s">
        <v>1108</v>
      </c>
      <c r="GA1" s="3" t="s">
        <v>1109</v>
      </c>
      <c r="GB1" s="3" t="s">
        <v>1110</v>
      </c>
      <c r="GC1" s="3" t="s">
        <v>1111</v>
      </c>
      <c r="GD1" s="3" t="s">
        <v>1112</v>
      </c>
      <c r="GE1" s="3" t="s">
        <v>1113</v>
      </c>
      <c r="GF1" s="3" t="s">
        <v>1114</v>
      </c>
      <c r="GG1" s="3" t="s">
        <v>1115</v>
      </c>
      <c r="GH1" s="3" t="s">
        <v>1116</v>
      </c>
      <c r="GI1" s="3" t="s">
        <v>1117</v>
      </c>
      <c r="GJ1" s="3" t="s">
        <v>1118</v>
      </c>
      <c r="GK1" s="3" t="s">
        <v>1119</v>
      </c>
      <c r="GL1" s="3" t="s">
        <v>1120</v>
      </c>
      <c r="GM1" s="3" t="s">
        <v>1121</v>
      </c>
      <c r="GN1" s="3" t="s">
        <v>1122</v>
      </c>
      <c r="GO1" s="3" t="s">
        <v>1123</v>
      </c>
      <c r="GP1" s="3" t="s">
        <v>1124</v>
      </c>
      <c r="GQ1" s="3" t="s">
        <v>1125</v>
      </c>
      <c r="GR1" s="3" t="s">
        <v>1126</v>
      </c>
      <c r="GS1" s="3" t="s">
        <v>1127</v>
      </c>
      <c r="GT1" s="3" t="s">
        <v>1128</v>
      </c>
      <c r="GU1" s="3" t="s">
        <v>1129</v>
      </c>
      <c r="GV1" s="3" t="s">
        <v>1130</v>
      </c>
      <c r="GW1" s="3" t="s">
        <v>1131</v>
      </c>
      <c r="GX1" s="3" t="s">
        <v>1132</v>
      </c>
      <c r="GY1" s="3" t="s">
        <v>1133</v>
      </c>
      <c r="GZ1" s="3" t="s">
        <v>1134</v>
      </c>
      <c r="HA1" s="3" t="s">
        <v>1135</v>
      </c>
      <c r="HB1" s="3" t="s">
        <v>1136</v>
      </c>
      <c r="HC1" s="3" t="s">
        <v>1137</v>
      </c>
      <c r="HD1" s="3" t="s">
        <v>1138</v>
      </c>
      <c r="HE1" s="3" t="s">
        <v>1139</v>
      </c>
      <c r="HF1" s="3" t="s">
        <v>1140</v>
      </c>
      <c r="HG1" s="3" t="s">
        <v>1141</v>
      </c>
      <c r="HH1" s="3" t="s">
        <v>1142</v>
      </c>
      <c r="HI1" s="3" t="s">
        <v>1143</v>
      </c>
      <c r="HJ1" s="3" t="s">
        <v>1144</v>
      </c>
      <c r="HK1" s="3" t="s">
        <v>1145</v>
      </c>
      <c r="HL1" s="3" t="s">
        <v>1146</v>
      </c>
      <c r="HM1" s="3" t="s">
        <v>1147</v>
      </c>
      <c r="HN1" s="3" t="s">
        <v>1148</v>
      </c>
      <c r="HO1" s="3" t="s">
        <v>1149</v>
      </c>
      <c r="HP1" s="3" t="s">
        <v>1150</v>
      </c>
      <c r="HQ1" s="3" t="s">
        <v>1151</v>
      </c>
      <c r="HR1" s="3" t="s">
        <v>1152</v>
      </c>
      <c r="HS1" s="3" t="s">
        <v>1153</v>
      </c>
      <c r="HT1" s="3" t="s">
        <v>1154</v>
      </c>
      <c r="HU1" s="3" t="s">
        <v>1155</v>
      </c>
      <c r="HV1" s="3" t="s">
        <v>1156</v>
      </c>
      <c r="HW1" s="3" t="s">
        <v>1157</v>
      </c>
      <c r="HX1" s="3" t="s">
        <v>1158</v>
      </c>
      <c r="HY1" s="3" t="s">
        <v>1159</v>
      </c>
      <c r="HZ1" s="3" t="s">
        <v>1160</v>
      </c>
      <c r="IA1" s="3" t="s">
        <v>1161</v>
      </c>
      <c r="IB1" s="3" t="s">
        <v>1162</v>
      </c>
      <c r="IC1" s="3" t="s">
        <v>1163</v>
      </c>
      <c r="ID1" s="3" t="s">
        <v>1164</v>
      </c>
      <c r="IE1" s="3" t="s">
        <v>1165</v>
      </c>
      <c r="IF1" s="3" t="s">
        <v>1166</v>
      </c>
      <c r="IG1" s="3" t="s">
        <v>1167</v>
      </c>
      <c r="IH1" s="3" t="s">
        <v>1168</v>
      </c>
      <c r="II1" s="3" t="s">
        <v>1169</v>
      </c>
      <c r="IJ1" s="3" t="s">
        <v>1170</v>
      </c>
      <c r="IK1" s="3" t="s">
        <v>1171</v>
      </c>
      <c r="IL1" s="3" t="s">
        <v>1172</v>
      </c>
      <c r="IM1" s="3" t="s">
        <v>1173</v>
      </c>
      <c r="IN1" s="3" t="s">
        <v>1174</v>
      </c>
      <c r="IO1" s="3" t="s">
        <v>1175</v>
      </c>
      <c r="IP1" s="3" t="s">
        <v>1176</v>
      </c>
      <c r="IQ1" s="3" t="s">
        <v>1177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1178</v>
      </c>
      <c r="C10" s="8" t="s">
        <v>1179</v>
      </c>
      <c r="D10" s="8" t="s">
        <v>1180</v>
      </c>
      <c r="E10" s="8" t="s">
        <v>1181</v>
      </c>
      <c r="F10" s="8" t="s">
        <v>1182</v>
      </c>
      <c r="G10" s="8" t="s">
        <v>1183</v>
      </c>
      <c r="H10" s="8" t="s">
        <v>1184</v>
      </c>
      <c r="I10" s="8" t="s">
        <v>1185</v>
      </c>
      <c r="J10" s="8" t="s">
        <v>1186</v>
      </c>
      <c r="K10" s="8" t="s">
        <v>1187</v>
      </c>
      <c r="L10" s="8" t="s">
        <v>1188</v>
      </c>
      <c r="M10" s="8" t="s">
        <v>1189</v>
      </c>
      <c r="N10" s="8" t="s">
        <v>1190</v>
      </c>
      <c r="O10" s="8" t="s">
        <v>1191</v>
      </c>
      <c r="P10" s="8" t="s">
        <v>1192</v>
      </c>
      <c r="Q10" s="8" t="s">
        <v>1193</v>
      </c>
      <c r="R10" s="8" t="s">
        <v>1194</v>
      </c>
      <c r="S10" s="8" t="s">
        <v>1195</v>
      </c>
      <c r="T10" s="8" t="s">
        <v>1196</v>
      </c>
      <c r="U10" s="8" t="s">
        <v>1197</v>
      </c>
      <c r="V10" s="8" t="s">
        <v>1198</v>
      </c>
      <c r="W10" s="8" t="s">
        <v>1199</v>
      </c>
      <c r="X10" s="8" t="s">
        <v>1200</v>
      </c>
      <c r="Y10" s="8" t="s">
        <v>1201</v>
      </c>
      <c r="Z10" s="8" t="s">
        <v>1202</v>
      </c>
      <c r="AA10" s="8" t="s">
        <v>1203</v>
      </c>
      <c r="AB10" s="8" t="s">
        <v>1204</v>
      </c>
      <c r="AC10" s="8" t="s">
        <v>1205</v>
      </c>
      <c r="AD10" s="8" t="s">
        <v>1206</v>
      </c>
      <c r="AE10" s="8" t="s">
        <v>1207</v>
      </c>
      <c r="AF10" s="8" t="s">
        <v>1208</v>
      </c>
      <c r="AG10" s="8" t="s">
        <v>1209</v>
      </c>
      <c r="AH10" s="8" t="s">
        <v>1210</v>
      </c>
      <c r="AI10" s="8" t="s">
        <v>1211</v>
      </c>
      <c r="AJ10" s="8" t="s">
        <v>1212</v>
      </c>
      <c r="AK10" s="8" t="s">
        <v>1213</v>
      </c>
      <c r="AL10" s="8" t="s">
        <v>1214</v>
      </c>
      <c r="AM10" s="8" t="s">
        <v>1215</v>
      </c>
      <c r="AN10" s="8" t="s">
        <v>1216</v>
      </c>
      <c r="AO10" s="8" t="s">
        <v>1217</v>
      </c>
      <c r="AP10" s="8" t="s">
        <v>1218</v>
      </c>
      <c r="AQ10" s="8" t="s">
        <v>1219</v>
      </c>
      <c r="AR10" s="8" t="s">
        <v>1220</v>
      </c>
      <c r="AS10" s="8" t="s">
        <v>1221</v>
      </c>
      <c r="AT10" s="8" t="s">
        <v>1222</v>
      </c>
      <c r="AU10" s="8" t="s">
        <v>1223</v>
      </c>
      <c r="AV10" s="8" t="s">
        <v>1224</v>
      </c>
      <c r="AW10" s="8" t="s">
        <v>1225</v>
      </c>
      <c r="AX10" s="8" t="s">
        <v>1226</v>
      </c>
      <c r="AY10" s="8" t="s">
        <v>1227</v>
      </c>
      <c r="AZ10" s="8" t="s">
        <v>1228</v>
      </c>
      <c r="BA10" s="8" t="s">
        <v>1229</v>
      </c>
      <c r="BB10" s="8" t="s">
        <v>1230</v>
      </c>
      <c r="BC10" s="8" t="s">
        <v>1231</v>
      </c>
      <c r="BD10" s="8" t="s">
        <v>1232</v>
      </c>
      <c r="BE10" s="8" t="s">
        <v>1233</v>
      </c>
      <c r="BF10" s="8" t="s">
        <v>1234</v>
      </c>
      <c r="BG10" s="8" t="s">
        <v>1235</v>
      </c>
      <c r="BH10" s="8" t="s">
        <v>1236</v>
      </c>
      <c r="BI10" s="8" t="s">
        <v>1237</v>
      </c>
      <c r="BJ10" s="8" t="s">
        <v>1238</v>
      </c>
      <c r="BK10" s="8" t="s">
        <v>1239</v>
      </c>
      <c r="BL10" s="8" t="s">
        <v>1240</v>
      </c>
      <c r="BM10" s="8" t="s">
        <v>1241</v>
      </c>
      <c r="BN10" s="8" t="s">
        <v>1242</v>
      </c>
      <c r="BO10" s="8" t="s">
        <v>1243</v>
      </c>
      <c r="BP10" s="8" t="s">
        <v>1244</v>
      </c>
      <c r="BQ10" s="8" t="s">
        <v>1245</v>
      </c>
      <c r="BR10" s="8" t="s">
        <v>1246</v>
      </c>
      <c r="BS10" s="8" t="s">
        <v>1247</v>
      </c>
      <c r="BT10" s="8" t="s">
        <v>1248</v>
      </c>
      <c r="BU10" s="8" t="s">
        <v>1249</v>
      </c>
      <c r="BV10" s="8" t="s">
        <v>1250</v>
      </c>
      <c r="BW10" s="8" t="s">
        <v>1251</v>
      </c>
      <c r="BX10" s="8" t="s">
        <v>1252</v>
      </c>
      <c r="BY10" s="8" t="s">
        <v>1253</v>
      </c>
      <c r="BZ10" s="8" t="s">
        <v>1254</v>
      </c>
      <c r="CA10" s="8" t="s">
        <v>1255</v>
      </c>
      <c r="CB10" s="8" t="s">
        <v>1256</v>
      </c>
      <c r="CC10" s="8" t="s">
        <v>1257</v>
      </c>
      <c r="CD10" s="8" t="s">
        <v>1258</v>
      </c>
      <c r="CE10" s="8" t="s">
        <v>1259</v>
      </c>
      <c r="CF10" s="8" t="s">
        <v>1260</v>
      </c>
      <c r="CG10" s="8" t="s">
        <v>1261</v>
      </c>
      <c r="CH10" s="8" t="s">
        <v>1262</v>
      </c>
      <c r="CI10" s="8" t="s">
        <v>1263</v>
      </c>
      <c r="CJ10" s="8" t="s">
        <v>1264</v>
      </c>
      <c r="CK10" s="8" t="s">
        <v>1265</v>
      </c>
      <c r="CL10" s="8" t="s">
        <v>1266</v>
      </c>
      <c r="CM10" s="8" t="s">
        <v>1267</v>
      </c>
      <c r="CN10" s="8" t="s">
        <v>1268</v>
      </c>
      <c r="CO10" s="8" t="s">
        <v>1269</v>
      </c>
      <c r="CP10" s="8" t="s">
        <v>1270</v>
      </c>
      <c r="CQ10" s="8" t="s">
        <v>1271</v>
      </c>
      <c r="CR10" s="8" t="s">
        <v>1272</v>
      </c>
      <c r="CS10" s="8" t="s">
        <v>1273</v>
      </c>
      <c r="CT10" s="8" t="s">
        <v>1274</v>
      </c>
      <c r="CU10" s="8" t="s">
        <v>1275</v>
      </c>
      <c r="CV10" s="8" t="s">
        <v>1276</v>
      </c>
      <c r="CW10" s="8" t="s">
        <v>1277</v>
      </c>
      <c r="CX10" s="8" t="s">
        <v>1278</v>
      </c>
      <c r="CY10" s="8" t="s">
        <v>1279</v>
      </c>
      <c r="CZ10" s="8" t="s">
        <v>1280</v>
      </c>
      <c r="DA10" s="8" t="s">
        <v>1281</v>
      </c>
      <c r="DB10" s="8" t="s">
        <v>1282</v>
      </c>
      <c r="DC10" s="8" t="s">
        <v>1283</v>
      </c>
      <c r="DD10" s="8" t="s">
        <v>1284</v>
      </c>
      <c r="DE10" s="8" t="s">
        <v>1285</v>
      </c>
      <c r="DF10" s="8" t="s">
        <v>1286</v>
      </c>
      <c r="DG10" s="8" t="s">
        <v>1287</v>
      </c>
      <c r="DH10" s="8" t="s">
        <v>1288</v>
      </c>
      <c r="DI10" s="8" t="s">
        <v>1289</v>
      </c>
      <c r="DJ10" s="8" t="s">
        <v>1290</v>
      </c>
      <c r="DK10" s="8" t="s">
        <v>1291</v>
      </c>
      <c r="DL10" s="8" t="s">
        <v>1292</v>
      </c>
      <c r="DM10" s="8" t="s">
        <v>1293</v>
      </c>
      <c r="DN10" s="8" t="s">
        <v>1294</v>
      </c>
      <c r="DO10" s="8" t="s">
        <v>1295</v>
      </c>
      <c r="DP10" s="8" t="s">
        <v>1296</v>
      </c>
      <c r="DQ10" s="8" t="s">
        <v>1297</v>
      </c>
      <c r="DR10" s="8" t="s">
        <v>1298</v>
      </c>
      <c r="DS10" s="8" t="s">
        <v>1299</v>
      </c>
      <c r="DT10" s="8" t="s">
        <v>1300</v>
      </c>
      <c r="DU10" s="8" t="s">
        <v>1301</v>
      </c>
      <c r="DV10" s="8" t="s">
        <v>1302</v>
      </c>
      <c r="DW10" s="8" t="s">
        <v>1303</v>
      </c>
      <c r="DX10" s="8" t="s">
        <v>1304</v>
      </c>
      <c r="DY10" s="8" t="s">
        <v>1305</v>
      </c>
      <c r="DZ10" s="8" t="s">
        <v>1306</v>
      </c>
      <c r="EA10" s="8" t="s">
        <v>1307</v>
      </c>
      <c r="EB10" s="8" t="s">
        <v>1308</v>
      </c>
      <c r="EC10" s="8" t="s">
        <v>1309</v>
      </c>
      <c r="ED10" s="8" t="s">
        <v>1310</v>
      </c>
      <c r="EE10" s="8" t="s">
        <v>1311</v>
      </c>
      <c r="EF10" s="8" t="s">
        <v>1312</v>
      </c>
      <c r="EG10" s="8" t="s">
        <v>1313</v>
      </c>
      <c r="EH10" s="8" t="s">
        <v>1314</v>
      </c>
      <c r="EI10" s="8" t="s">
        <v>1315</v>
      </c>
      <c r="EJ10" s="8" t="s">
        <v>1316</v>
      </c>
      <c r="EK10" s="8" t="s">
        <v>1317</v>
      </c>
      <c r="EL10" s="8" t="s">
        <v>1318</v>
      </c>
      <c r="EM10" s="8" t="s">
        <v>1319</v>
      </c>
      <c r="EN10" s="8" t="s">
        <v>1320</v>
      </c>
      <c r="EO10" s="8" t="s">
        <v>1321</v>
      </c>
      <c r="EP10" s="8" t="s">
        <v>1322</v>
      </c>
      <c r="EQ10" s="8" t="s">
        <v>1323</v>
      </c>
      <c r="ER10" s="8" t="s">
        <v>1324</v>
      </c>
      <c r="ES10" s="8" t="s">
        <v>1325</v>
      </c>
      <c r="ET10" s="8" t="s">
        <v>1326</v>
      </c>
      <c r="EU10" s="8" t="s">
        <v>1327</v>
      </c>
      <c r="EV10" s="8" t="s">
        <v>1328</v>
      </c>
      <c r="EW10" s="8" t="s">
        <v>1329</v>
      </c>
      <c r="EX10" s="8" t="s">
        <v>1330</v>
      </c>
      <c r="EY10" s="8" t="s">
        <v>1331</v>
      </c>
      <c r="EZ10" s="8" t="s">
        <v>1332</v>
      </c>
      <c r="FA10" s="8" t="s">
        <v>1333</v>
      </c>
      <c r="FB10" s="8" t="s">
        <v>1334</v>
      </c>
      <c r="FC10" s="8" t="s">
        <v>1335</v>
      </c>
      <c r="FD10" s="8" t="s">
        <v>1336</v>
      </c>
      <c r="FE10" s="8" t="s">
        <v>1337</v>
      </c>
      <c r="FF10" s="8" t="s">
        <v>1338</v>
      </c>
      <c r="FG10" s="8" t="s">
        <v>1339</v>
      </c>
      <c r="FH10" s="8" t="s">
        <v>1340</v>
      </c>
      <c r="FI10" s="8" t="s">
        <v>1341</v>
      </c>
      <c r="FJ10" s="8" t="s">
        <v>1342</v>
      </c>
      <c r="FK10" s="8" t="s">
        <v>1343</v>
      </c>
      <c r="FL10" s="8" t="s">
        <v>1344</v>
      </c>
      <c r="FM10" s="8" t="s">
        <v>1345</v>
      </c>
      <c r="FN10" s="8" t="s">
        <v>1346</v>
      </c>
      <c r="FO10" s="8" t="s">
        <v>1347</v>
      </c>
      <c r="FP10" s="8" t="s">
        <v>1348</v>
      </c>
      <c r="FQ10" s="8" t="s">
        <v>1349</v>
      </c>
      <c r="FR10" s="8" t="s">
        <v>1350</v>
      </c>
      <c r="FS10" s="8" t="s">
        <v>1351</v>
      </c>
      <c r="FT10" s="8" t="s">
        <v>1352</v>
      </c>
      <c r="FU10" s="8" t="s">
        <v>1353</v>
      </c>
      <c r="FV10" s="8" t="s">
        <v>1354</v>
      </c>
      <c r="FW10" s="8" t="s">
        <v>1355</v>
      </c>
      <c r="FX10" s="8" t="s">
        <v>1356</v>
      </c>
      <c r="FY10" s="8" t="s">
        <v>1357</v>
      </c>
      <c r="FZ10" s="8" t="s">
        <v>1358</v>
      </c>
      <c r="GA10" s="8" t="s">
        <v>1359</v>
      </c>
      <c r="GB10" s="8" t="s">
        <v>1360</v>
      </c>
      <c r="GC10" s="8" t="s">
        <v>1361</v>
      </c>
      <c r="GD10" s="8" t="s">
        <v>1362</v>
      </c>
      <c r="GE10" s="8" t="s">
        <v>1363</v>
      </c>
      <c r="GF10" s="8" t="s">
        <v>1364</v>
      </c>
      <c r="GG10" s="8" t="s">
        <v>1365</v>
      </c>
      <c r="GH10" s="8" t="s">
        <v>1366</v>
      </c>
      <c r="GI10" s="8" t="s">
        <v>1367</v>
      </c>
      <c r="GJ10" s="8" t="s">
        <v>1368</v>
      </c>
      <c r="GK10" s="8" t="s">
        <v>1369</v>
      </c>
      <c r="GL10" s="8" t="s">
        <v>1370</v>
      </c>
      <c r="GM10" s="8" t="s">
        <v>1371</v>
      </c>
      <c r="GN10" s="8" t="s">
        <v>1372</v>
      </c>
      <c r="GO10" s="8" t="s">
        <v>1373</v>
      </c>
      <c r="GP10" s="8" t="s">
        <v>1374</v>
      </c>
      <c r="GQ10" s="8" t="s">
        <v>1375</v>
      </c>
      <c r="GR10" s="8" t="s">
        <v>1376</v>
      </c>
      <c r="GS10" s="8" t="s">
        <v>1377</v>
      </c>
      <c r="GT10" s="8" t="s">
        <v>1378</v>
      </c>
      <c r="GU10" s="8" t="s">
        <v>1379</v>
      </c>
      <c r="GV10" s="8" t="s">
        <v>1380</v>
      </c>
      <c r="GW10" s="8" t="s">
        <v>1381</v>
      </c>
      <c r="GX10" s="8" t="s">
        <v>1382</v>
      </c>
      <c r="GY10" s="8" t="s">
        <v>1383</v>
      </c>
      <c r="GZ10" s="8" t="s">
        <v>1384</v>
      </c>
      <c r="HA10" s="8" t="s">
        <v>1385</v>
      </c>
      <c r="HB10" s="8" t="s">
        <v>1386</v>
      </c>
      <c r="HC10" s="8" t="s">
        <v>1387</v>
      </c>
      <c r="HD10" s="8" t="s">
        <v>1388</v>
      </c>
      <c r="HE10" s="8" t="s">
        <v>1389</v>
      </c>
      <c r="HF10" s="8" t="s">
        <v>1390</v>
      </c>
      <c r="HG10" s="8" t="s">
        <v>1391</v>
      </c>
      <c r="HH10" s="8" t="s">
        <v>1392</v>
      </c>
      <c r="HI10" s="8" t="s">
        <v>1393</v>
      </c>
      <c r="HJ10" s="8" t="s">
        <v>1394</v>
      </c>
      <c r="HK10" s="8" t="s">
        <v>1395</v>
      </c>
      <c r="HL10" s="8" t="s">
        <v>1396</v>
      </c>
      <c r="HM10" s="8" t="s">
        <v>1397</v>
      </c>
      <c r="HN10" s="8" t="s">
        <v>1398</v>
      </c>
      <c r="HO10" s="8" t="s">
        <v>1399</v>
      </c>
      <c r="HP10" s="8" t="s">
        <v>1400</v>
      </c>
      <c r="HQ10" s="8" t="s">
        <v>1401</v>
      </c>
      <c r="HR10" s="8" t="s">
        <v>1402</v>
      </c>
      <c r="HS10" s="8" t="s">
        <v>1403</v>
      </c>
      <c r="HT10" s="8" t="s">
        <v>1404</v>
      </c>
      <c r="HU10" s="8" t="s">
        <v>1405</v>
      </c>
      <c r="HV10" s="8" t="s">
        <v>1406</v>
      </c>
      <c r="HW10" s="8" t="s">
        <v>1407</v>
      </c>
      <c r="HX10" s="8" t="s">
        <v>1408</v>
      </c>
      <c r="HY10" s="8" t="s">
        <v>1409</v>
      </c>
      <c r="HZ10" s="8" t="s">
        <v>1410</v>
      </c>
      <c r="IA10" s="8" t="s">
        <v>1411</v>
      </c>
      <c r="IB10" s="8" t="s">
        <v>1412</v>
      </c>
      <c r="IC10" s="8" t="s">
        <v>1413</v>
      </c>
      <c r="ID10" s="8" t="s">
        <v>1414</v>
      </c>
      <c r="IE10" s="8" t="s">
        <v>1415</v>
      </c>
      <c r="IF10" s="8" t="s">
        <v>1416</v>
      </c>
      <c r="IG10" s="8" t="s">
        <v>1417</v>
      </c>
      <c r="IH10" s="8" t="s">
        <v>1418</v>
      </c>
      <c r="II10" s="8" t="s">
        <v>1419</v>
      </c>
      <c r="IJ10" s="8" t="s">
        <v>1420</v>
      </c>
      <c r="IK10" s="8" t="s">
        <v>1421</v>
      </c>
      <c r="IL10" s="8" t="s">
        <v>1422</v>
      </c>
      <c r="IM10" s="8" t="s">
        <v>1423</v>
      </c>
      <c r="IN10" s="8" t="s">
        <v>1424</v>
      </c>
      <c r="IO10" s="8" t="s">
        <v>1425</v>
      </c>
      <c r="IP10" s="8" t="s">
        <v>1426</v>
      </c>
      <c r="IQ10" s="8" t="s">
        <v>1427</v>
      </c>
    </row>
    <row r="11" spans="1:251">
      <c r="A11" s="10">
        <v>42036</v>
      </c>
      <c r="B11" s="9">
        <v>107.994</v>
      </c>
      <c r="C11" s="9">
        <v>288.69099999999997</v>
      </c>
      <c r="D11" s="9">
        <v>183.34399999999999</v>
      </c>
      <c r="E11" s="9">
        <v>105.34699999999999</v>
      </c>
      <c r="F11" s="9">
        <v>205.953</v>
      </c>
      <c r="G11" s="9">
        <v>118.711</v>
      </c>
      <c r="H11" s="9">
        <v>87.242999999999995</v>
      </c>
      <c r="I11" s="9">
        <v>163.95099999999999</v>
      </c>
      <c r="J11" s="9">
        <v>104.934</v>
      </c>
      <c r="K11" s="9">
        <v>59.017000000000003</v>
      </c>
      <c r="L11" s="9">
        <v>161.78</v>
      </c>
      <c r="M11" s="9">
        <v>94.980999999999995</v>
      </c>
      <c r="N11" s="9">
        <v>66.799000000000007</v>
      </c>
      <c r="O11" s="9">
        <v>90.802999999999997</v>
      </c>
      <c r="P11" s="9">
        <v>63.011000000000003</v>
      </c>
      <c r="Q11" s="9">
        <v>27.792000000000002</v>
      </c>
      <c r="R11" s="9">
        <v>47.252000000000002</v>
      </c>
      <c r="S11" s="9">
        <v>24.472999999999999</v>
      </c>
      <c r="T11" s="9">
        <v>22.779</v>
      </c>
      <c r="U11" s="9">
        <v>23.725000000000001</v>
      </c>
      <c r="V11" s="9">
        <v>7.4980000000000002</v>
      </c>
      <c r="W11" s="9">
        <v>16.227</v>
      </c>
      <c r="X11" s="9">
        <v>168.91300000000001</v>
      </c>
      <c r="Y11" s="9">
        <v>102.139</v>
      </c>
      <c r="Z11" s="9">
        <v>66.774000000000001</v>
      </c>
      <c r="AA11" s="9">
        <v>103.063</v>
      </c>
      <c r="AB11" s="9">
        <v>78.899000000000001</v>
      </c>
      <c r="AC11" s="9">
        <v>24.164999999999999</v>
      </c>
      <c r="AD11" s="9">
        <v>41.37</v>
      </c>
      <c r="AE11" s="9">
        <v>17.314</v>
      </c>
      <c r="AF11" s="9">
        <v>24.055</v>
      </c>
      <c r="AG11" s="9">
        <v>24.48</v>
      </c>
      <c r="AH11" s="9">
        <v>5.9260000000000002</v>
      </c>
      <c r="AI11" s="9">
        <v>18.553999999999998</v>
      </c>
      <c r="AJ11" s="9">
        <v>331.12</v>
      </c>
      <c r="AK11" s="9">
        <v>195.327</v>
      </c>
      <c r="AL11" s="9">
        <v>135.79300000000001</v>
      </c>
      <c r="AM11" s="9">
        <v>163.524</v>
      </c>
      <c r="AN11" s="9">
        <v>106.72799999999999</v>
      </c>
      <c r="AO11" s="9">
        <v>56.796999999999997</v>
      </c>
      <c r="AP11" s="9">
        <v>511.13299999999998</v>
      </c>
      <c r="AQ11" s="9">
        <v>239.13499999999999</v>
      </c>
      <c r="AR11" s="9">
        <v>271.99799999999999</v>
      </c>
      <c r="AS11" s="9">
        <v>4279.8999999999996</v>
      </c>
      <c r="AT11" s="9">
        <v>2346.643</v>
      </c>
      <c r="AU11" s="9">
        <v>1933.2570000000001</v>
      </c>
      <c r="AV11" s="9">
        <v>3616.7260000000001</v>
      </c>
      <c r="AW11" s="9">
        <v>1936.3130000000001</v>
      </c>
      <c r="AX11" s="9">
        <v>1680.413</v>
      </c>
      <c r="AY11" s="9">
        <v>3392.32</v>
      </c>
      <c r="AZ11" s="9">
        <v>1827.1189999999999</v>
      </c>
      <c r="BA11" s="9">
        <v>1565.201</v>
      </c>
      <c r="BB11" s="9">
        <v>108.937</v>
      </c>
      <c r="BC11" s="9">
        <v>51.845999999999997</v>
      </c>
      <c r="BD11" s="9">
        <v>57.091000000000001</v>
      </c>
      <c r="BE11" s="9">
        <v>115.46899999999999</v>
      </c>
      <c r="BF11" s="9">
        <v>57.347000000000001</v>
      </c>
      <c r="BG11" s="9">
        <v>58.121000000000002</v>
      </c>
      <c r="BH11" s="9">
        <v>2836.2660000000001</v>
      </c>
      <c r="BI11" s="9">
        <v>1565.57</v>
      </c>
      <c r="BJ11" s="9">
        <v>1270.6959999999999</v>
      </c>
      <c r="BK11" s="9">
        <v>225.28700000000001</v>
      </c>
      <c r="BL11" s="9">
        <v>84.19</v>
      </c>
      <c r="BM11" s="9">
        <v>141.096</v>
      </c>
      <c r="BN11" s="9">
        <v>73.697000000000003</v>
      </c>
      <c r="BO11" s="9">
        <v>50.133000000000003</v>
      </c>
      <c r="BP11" s="9">
        <v>23.564</v>
      </c>
      <c r="BQ11" s="9">
        <v>71.83</v>
      </c>
      <c r="BR11" s="9">
        <v>25.471</v>
      </c>
      <c r="BS11" s="9">
        <v>46.359000000000002</v>
      </c>
      <c r="BT11" s="9">
        <v>79.760999999999996</v>
      </c>
      <c r="BU11" s="9">
        <v>8.5869999999999997</v>
      </c>
      <c r="BV11" s="9">
        <v>71.174000000000007</v>
      </c>
      <c r="BW11" s="9">
        <v>179.447</v>
      </c>
      <c r="BX11" s="9">
        <v>64.103999999999999</v>
      </c>
      <c r="BY11" s="9">
        <v>115.343</v>
      </c>
      <c r="BZ11" s="9">
        <v>62.259</v>
      </c>
      <c r="CA11" s="9">
        <v>39.881</v>
      </c>
      <c r="CB11" s="9">
        <v>22.379000000000001</v>
      </c>
      <c r="CC11" s="9">
        <v>64.635000000000005</v>
      </c>
      <c r="CD11" s="9">
        <v>14.586</v>
      </c>
      <c r="CE11" s="9">
        <v>50.048999999999999</v>
      </c>
      <c r="CF11" s="9">
        <v>52.552</v>
      </c>
      <c r="CG11" s="9">
        <v>9.6370000000000005</v>
      </c>
      <c r="CH11" s="9">
        <v>42.914999999999999</v>
      </c>
      <c r="CI11" s="9">
        <v>375.72699999999998</v>
      </c>
      <c r="CJ11" s="9">
        <v>222.44900000000001</v>
      </c>
      <c r="CK11" s="9">
        <v>153.27799999999999</v>
      </c>
      <c r="CL11" s="9">
        <v>488.392</v>
      </c>
      <c r="CM11" s="9">
        <v>265.54000000000002</v>
      </c>
      <c r="CN11" s="9">
        <v>222.852</v>
      </c>
      <c r="CO11" s="9">
        <v>3128.3330000000001</v>
      </c>
      <c r="CP11" s="9">
        <v>1670.7729999999999</v>
      </c>
      <c r="CQ11" s="9">
        <v>1457.5609999999999</v>
      </c>
      <c r="CR11" s="9">
        <v>467.43700000000001</v>
      </c>
      <c r="CS11" s="9">
        <v>228.88900000000001</v>
      </c>
      <c r="CT11" s="9">
        <v>238.548</v>
      </c>
      <c r="CU11" s="9">
        <v>3149.288</v>
      </c>
      <c r="CV11" s="9">
        <v>1707.424</v>
      </c>
      <c r="CW11" s="9">
        <v>1441.864</v>
      </c>
      <c r="CX11" s="9">
        <v>715.66200000000003</v>
      </c>
      <c r="CY11" s="9">
        <v>366.01</v>
      </c>
      <c r="CZ11" s="9">
        <v>349.65199999999999</v>
      </c>
      <c r="DA11" s="9">
        <v>240.16800000000001</v>
      </c>
      <c r="DB11" s="9">
        <v>128.41999999999999</v>
      </c>
      <c r="DC11" s="9">
        <v>111.748</v>
      </c>
      <c r="DD11" s="9">
        <v>248.22499999999999</v>
      </c>
      <c r="DE11" s="9">
        <v>137.12100000000001</v>
      </c>
      <c r="DF11" s="9">
        <v>111.104</v>
      </c>
      <c r="DG11" s="9">
        <v>227.27</v>
      </c>
      <c r="DH11" s="9">
        <v>100.47</v>
      </c>
      <c r="DI11" s="9">
        <v>126.8</v>
      </c>
      <c r="DJ11" s="9">
        <v>2901.0639999999999</v>
      </c>
      <c r="DK11" s="9">
        <v>1570.3030000000001</v>
      </c>
      <c r="DL11" s="9">
        <v>1330.76</v>
      </c>
      <c r="DM11" s="9">
        <v>663.17399999999998</v>
      </c>
      <c r="DN11" s="9">
        <v>410.33</v>
      </c>
      <c r="DO11" s="9">
        <v>252.845</v>
      </c>
      <c r="DP11" s="9">
        <v>425.85599999999999</v>
      </c>
      <c r="DQ11" s="9">
        <v>269.39999999999998</v>
      </c>
      <c r="DR11" s="9">
        <v>156.45699999999999</v>
      </c>
      <c r="DS11" s="9">
        <v>35.200000000000003</v>
      </c>
      <c r="DT11" s="9">
        <v>19.111000000000001</v>
      </c>
      <c r="DU11" s="9">
        <v>16.088999999999999</v>
      </c>
      <c r="DV11" s="9">
        <v>15.037000000000001</v>
      </c>
      <c r="DW11" s="9">
        <v>12.773999999999999</v>
      </c>
      <c r="DX11" s="9">
        <v>2.2629999999999999</v>
      </c>
      <c r="DY11" s="9">
        <v>10.01</v>
      </c>
      <c r="DZ11" s="9">
        <v>5.3360000000000003</v>
      </c>
      <c r="EA11" s="9">
        <v>4.673</v>
      </c>
      <c r="EB11" s="9">
        <v>10.153</v>
      </c>
      <c r="EC11" s="9">
        <v>1.0009999999999999</v>
      </c>
      <c r="ED11" s="9">
        <v>9.1530000000000005</v>
      </c>
      <c r="EE11" s="9">
        <v>24.959</v>
      </c>
      <c r="EF11" s="9">
        <v>7.85</v>
      </c>
      <c r="EG11" s="9">
        <v>17.11</v>
      </c>
      <c r="EH11" s="9">
        <v>10.645</v>
      </c>
      <c r="EI11" s="9">
        <v>4.6159999999999997</v>
      </c>
      <c r="EJ11" s="9">
        <v>6.03</v>
      </c>
      <c r="EK11" s="9">
        <v>5.9630000000000001</v>
      </c>
      <c r="EL11" s="9">
        <v>1.7789999999999999</v>
      </c>
      <c r="EM11" s="9">
        <v>4.1840000000000002</v>
      </c>
      <c r="EN11" s="9">
        <v>8.3510000000000009</v>
      </c>
      <c r="EO11" s="9">
        <v>1.4550000000000001</v>
      </c>
      <c r="EP11" s="9">
        <v>6.8959999999999999</v>
      </c>
      <c r="EQ11" s="9">
        <v>177.15899999999999</v>
      </c>
      <c r="ER11" s="9">
        <v>113.97</v>
      </c>
      <c r="ES11" s="9">
        <v>63.189</v>
      </c>
      <c r="ET11" s="9">
        <v>4119.8549999999996</v>
      </c>
      <c r="EU11" s="9">
        <v>2198.152</v>
      </c>
      <c r="EV11" s="9">
        <v>1921.703</v>
      </c>
      <c r="EW11" s="9">
        <v>406.31799999999998</v>
      </c>
      <c r="EX11" s="9">
        <v>222.374</v>
      </c>
      <c r="EY11" s="9">
        <v>183.94399999999999</v>
      </c>
      <c r="EZ11" s="9">
        <v>190.21100000000001</v>
      </c>
      <c r="FA11" s="9">
        <v>113.208</v>
      </c>
      <c r="FB11" s="9">
        <v>77.003</v>
      </c>
      <c r="FC11" s="9">
        <v>82.444999999999993</v>
      </c>
      <c r="FD11" s="9">
        <v>49.71</v>
      </c>
      <c r="FE11" s="9">
        <v>32.735999999999997</v>
      </c>
      <c r="FF11" s="9">
        <v>107.238</v>
      </c>
      <c r="FG11" s="9">
        <v>62.97</v>
      </c>
      <c r="FH11" s="9">
        <v>44.268000000000001</v>
      </c>
      <c r="FI11" s="9">
        <v>112.16200000000001</v>
      </c>
      <c r="FJ11" s="9">
        <v>69.248000000000005</v>
      </c>
      <c r="FK11" s="9">
        <v>42.914000000000001</v>
      </c>
      <c r="FL11" s="9">
        <v>78.049000000000007</v>
      </c>
      <c r="FM11" s="9">
        <v>43.96</v>
      </c>
      <c r="FN11" s="9">
        <v>34.088999999999999</v>
      </c>
      <c r="FO11" s="9">
        <v>52.58</v>
      </c>
      <c r="FP11" s="9">
        <v>35.979999999999997</v>
      </c>
      <c r="FQ11" s="9">
        <v>16.600000000000001</v>
      </c>
      <c r="FR11" s="9">
        <v>56.054000000000002</v>
      </c>
      <c r="FS11" s="9">
        <v>32.981999999999999</v>
      </c>
      <c r="FT11" s="9">
        <v>23.071999999999999</v>
      </c>
      <c r="FU11" s="9">
        <v>28.675000000000001</v>
      </c>
      <c r="FV11" s="9">
        <v>22.716999999999999</v>
      </c>
      <c r="FW11" s="9">
        <v>5.9580000000000002</v>
      </c>
      <c r="FX11" s="9">
        <v>18.288</v>
      </c>
      <c r="FY11" s="9">
        <v>7.0369999999999999</v>
      </c>
      <c r="FZ11" s="9">
        <v>11.250999999999999</v>
      </c>
      <c r="GA11" s="9">
        <v>9.0909999999999993</v>
      </c>
      <c r="GB11" s="9">
        <v>3.2280000000000002</v>
      </c>
      <c r="GC11" s="9">
        <v>5.8630000000000004</v>
      </c>
      <c r="GD11" s="9">
        <v>81.576999999999998</v>
      </c>
      <c r="GE11" s="9">
        <v>44.246000000000002</v>
      </c>
      <c r="GF11" s="9">
        <v>37.331000000000003</v>
      </c>
      <c r="GG11" s="9">
        <v>38.881</v>
      </c>
      <c r="GH11" s="9">
        <v>30.675000000000001</v>
      </c>
      <c r="GI11" s="9">
        <v>8.2059999999999995</v>
      </c>
      <c r="GJ11" s="9">
        <v>29.803999999999998</v>
      </c>
      <c r="GK11" s="9">
        <v>12.933999999999999</v>
      </c>
      <c r="GL11" s="9">
        <v>16.87</v>
      </c>
      <c r="GM11" s="9">
        <v>12.891</v>
      </c>
      <c r="GN11" s="9">
        <v>0.63700000000000001</v>
      </c>
      <c r="GO11" s="9">
        <v>12.254</v>
      </c>
      <c r="GP11" s="9">
        <v>120.196</v>
      </c>
      <c r="GQ11" s="9">
        <v>71.626000000000005</v>
      </c>
      <c r="GR11" s="9">
        <v>48.57</v>
      </c>
      <c r="GS11" s="9">
        <v>70.015000000000001</v>
      </c>
      <c r="GT11" s="9">
        <v>41.582000000000001</v>
      </c>
      <c r="GU11" s="9">
        <v>28.433</v>
      </c>
      <c r="GV11" s="9">
        <v>216.10599999999999</v>
      </c>
      <c r="GW11" s="9">
        <v>109.166</v>
      </c>
      <c r="GX11" s="9">
        <v>106.941</v>
      </c>
      <c r="GY11" s="9">
        <v>3713.538</v>
      </c>
      <c r="GZ11" s="9">
        <v>1975.779</v>
      </c>
      <c r="HA11" s="9">
        <v>1737.759</v>
      </c>
      <c r="HB11" s="9">
        <v>2797.11</v>
      </c>
      <c r="HC11" s="9">
        <v>1369.8689999999999</v>
      </c>
      <c r="HD11" s="9">
        <v>1427.242</v>
      </c>
      <c r="HE11" s="9">
        <v>2688.8789999999999</v>
      </c>
      <c r="HF11" s="9">
        <v>1321.7940000000001</v>
      </c>
      <c r="HG11" s="9">
        <v>1367.085</v>
      </c>
      <c r="HH11" s="9">
        <v>50.475000000000001</v>
      </c>
      <c r="HI11" s="9">
        <v>20.965</v>
      </c>
      <c r="HJ11" s="9">
        <v>29.51</v>
      </c>
      <c r="HK11" s="9">
        <v>57.529000000000003</v>
      </c>
      <c r="HL11" s="9">
        <v>27.11</v>
      </c>
      <c r="HM11" s="9">
        <v>30.417999999999999</v>
      </c>
      <c r="HN11" s="9">
        <v>2231.4160000000002</v>
      </c>
      <c r="HO11" s="9">
        <v>1131.6949999999999</v>
      </c>
      <c r="HP11" s="9">
        <v>1099.72</v>
      </c>
      <c r="HQ11" s="9">
        <v>139.22900000000001</v>
      </c>
      <c r="HR11" s="9">
        <v>46.965000000000003</v>
      </c>
      <c r="HS11" s="9">
        <v>92.263999999999996</v>
      </c>
      <c r="HT11" s="9">
        <v>57.738</v>
      </c>
      <c r="HU11" s="9">
        <v>33.784999999999997</v>
      </c>
      <c r="HV11" s="9">
        <v>23.952999999999999</v>
      </c>
      <c r="HW11" s="9">
        <v>38.97</v>
      </c>
      <c r="HX11" s="9">
        <v>9.359</v>
      </c>
      <c r="HY11" s="9">
        <v>29.611000000000001</v>
      </c>
      <c r="HZ11" s="9">
        <v>42.521999999999998</v>
      </c>
      <c r="IA11" s="9">
        <v>3.82</v>
      </c>
      <c r="IB11" s="9">
        <v>38.701000000000001</v>
      </c>
      <c r="IC11" s="9">
        <v>151.65199999999999</v>
      </c>
      <c r="ID11" s="9">
        <v>56.313000000000002</v>
      </c>
      <c r="IE11" s="9">
        <v>95.338999999999999</v>
      </c>
      <c r="IF11" s="9">
        <v>55.820999999999998</v>
      </c>
      <c r="IG11" s="9">
        <v>37.850999999999999</v>
      </c>
      <c r="IH11" s="9">
        <v>17.969000000000001</v>
      </c>
      <c r="II11" s="9">
        <v>42.075000000000003</v>
      </c>
      <c r="IJ11" s="9">
        <v>13.188000000000001</v>
      </c>
      <c r="IK11" s="9">
        <v>28.887</v>
      </c>
      <c r="IL11" s="9">
        <v>53.756999999999998</v>
      </c>
      <c r="IM11" s="9">
        <v>5.274</v>
      </c>
      <c r="IN11" s="9">
        <v>48.482999999999997</v>
      </c>
      <c r="IO11" s="9">
        <v>274.81400000000002</v>
      </c>
      <c r="IP11" s="9">
        <v>134.89599999999999</v>
      </c>
      <c r="IQ11" s="9">
        <v>139.91800000000001</v>
      </c>
    </row>
    <row r="12" spans="1:251">
      <c r="A12" s="10">
        <v>42401</v>
      </c>
      <c r="B12" s="9">
        <v>108.855</v>
      </c>
      <c r="C12" s="9">
        <v>312.70999999999998</v>
      </c>
      <c r="D12" s="9">
        <v>182.02199999999999</v>
      </c>
      <c r="E12" s="9">
        <v>130.68799999999999</v>
      </c>
      <c r="F12" s="9">
        <v>200.184</v>
      </c>
      <c r="G12" s="9">
        <v>121.273</v>
      </c>
      <c r="H12" s="9">
        <v>78.911000000000001</v>
      </c>
      <c r="I12" s="9">
        <v>165.35</v>
      </c>
      <c r="J12" s="9">
        <v>106.66200000000001</v>
      </c>
      <c r="K12" s="9">
        <v>58.686999999999998</v>
      </c>
      <c r="L12" s="9">
        <v>165.07599999999999</v>
      </c>
      <c r="M12" s="9">
        <v>90.606999999999999</v>
      </c>
      <c r="N12" s="9">
        <v>74.468999999999994</v>
      </c>
      <c r="O12" s="9">
        <v>79.506</v>
      </c>
      <c r="P12" s="9">
        <v>53.607999999999997</v>
      </c>
      <c r="Q12" s="9">
        <v>25.896999999999998</v>
      </c>
      <c r="R12" s="9">
        <v>54.335999999999999</v>
      </c>
      <c r="S12" s="9">
        <v>29.587</v>
      </c>
      <c r="T12" s="9">
        <v>24.748999999999999</v>
      </c>
      <c r="U12" s="9">
        <v>31.234000000000002</v>
      </c>
      <c r="V12" s="9">
        <v>7.4119999999999999</v>
      </c>
      <c r="W12" s="9">
        <v>23.821999999999999</v>
      </c>
      <c r="X12" s="9">
        <v>182.92</v>
      </c>
      <c r="Y12" s="9">
        <v>106.313</v>
      </c>
      <c r="Z12" s="9">
        <v>76.606999999999999</v>
      </c>
      <c r="AA12" s="9">
        <v>116.77800000000001</v>
      </c>
      <c r="AB12" s="9">
        <v>83.534999999999997</v>
      </c>
      <c r="AC12" s="9">
        <v>33.243000000000002</v>
      </c>
      <c r="AD12" s="9">
        <v>41.012</v>
      </c>
      <c r="AE12" s="9">
        <v>16.09</v>
      </c>
      <c r="AF12" s="9">
        <v>24.922999999999998</v>
      </c>
      <c r="AG12" s="9">
        <v>25.129000000000001</v>
      </c>
      <c r="AH12" s="9">
        <v>6.6879999999999997</v>
      </c>
      <c r="AI12" s="9">
        <v>18.440999999999999</v>
      </c>
      <c r="AJ12" s="9">
        <v>339.35300000000001</v>
      </c>
      <c r="AK12" s="9">
        <v>203.512</v>
      </c>
      <c r="AL12" s="9">
        <v>135.84100000000001</v>
      </c>
      <c r="AM12" s="9">
        <v>173.99299999999999</v>
      </c>
      <c r="AN12" s="9">
        <v>100.071</v>
      </c>
      <c r="AO12" s="9">
        <v>73.921000000000006</v>
      </c>
      <c r="AP12" s="9">
        <v>515.077</v>
      </c>
      <c r="AQ12" s="9">
        <v>249.43899999999999</v>
      </c>
      <c r="AR12" s="9">
        <v>265.63799999999998</v>
      </c>
      <c r="AS12" s="9">
        <v>4326.3130000000001</v>
      </c>
      <c r="AT12" s="9">
        <v>2362.2640000000001</v>
      </c>
      <c r="AU12" s="9">
        <v>1964.049</v>
      </c>
      <c r="AV12" s="9">
        <v>3632.7620000000002</v>
      </c>
      <c r="AW12" s="9">
        <v>1911.0619999999999</v>
      </c>
      <c r="AX12" s="9">
        <v>1721.7</v>
      </c>
      <c r="AY12" s="9">
        <v>3401.1819999999998</v>
      </c>
      <c r="AZ12" s="9">
        <v>1796.6369999999999</v>
      </c>
      <c r="BA12" s="9">
        <v>1604.5450000000001</v>
      </c>
      <c r="BB12" s="9">
        <v>117.023</v>
      </c>
      <c r="BC12" s="9">
        <v>56.454999999999998</v>
      </c>
      <c r="BD12" s="9">
        <v>60.569000000000003</v>
      </c>
      <c r="BE12" s="9">
        <v>113.39</v>
      </c>
      <c r="BF12" s="9">
        <v>57.970999999999997</v>
      </c>
      <c r="BG12" s="9">
        <v>55.418999999999997</v>
      </c>
      <c r="BH12" s="9">
        <v>2878.88</v>
      </c>
      <c r="BI12" s="9">
        <v>1559.258</v>
      </c>
      <c r="BJ12" s="9">
        <v>1319.6220000000001</v>
      </c>
      <c r="BK12" s="9">
        <v>209.851</v>
      </c>
      <c r="BL12" s="9">
        <v>82.331999999999994</v>
      </c>
      <c r="BM12" s="9">
        <v>127.51900000000001</v>
      </c>
      <c r="BN12" s="9">
        <v>78.911000000000001</v>
      </c>
      <c r="BO12" s="9">
        <v>54.417000000000002</v>
      </c>
      <c r="BP12" s="9">
        <v>24.494</v>
      </c>
      <c r="BQ12" s="9">
        <v>63.375999999999998</v>
      </c>
      <c r="BR12" s="9">
        <v>16.847000000000001</v>
      </c>
      <c r="BS12" s="9">
        <v>46.529000000000003</v>
      </c>
      <c r="BT12" s="9">
        <v>67.563999999999993</v>
      </c>
      <c r="BU12" s="9">
        <v>11.068</v>
      </c>
      <c r="BV12" s="9">
        <v>56.496000000000002</v>
      </c>
      <c r="BW12" s="9">
        <v>167.667</v>
      </c>
      <c r="BX12" s="9">
        <v>60.35</v>
      </c>
      <c r="BY12" s="9">
        <v>107.31699999999999</v>
      </c>
      <c r="BZ12" s="9">
        <v>64.95</v>
      </c>
      <c r="CA12" s="9">
        <v>42.956000000000003</v>
      </c>
      <c r="CB12" s="9">
        <v>21.994</v>
      </c>
      <c r="CC12" s="9">
        <v>52.862000000000002</v>
      </c>
      <c r="CD12" s="9">
        <v>12.004</v>
      </c>
      <c r="CE12" s="9">
        <v>40.857999999999997</v>
      </c>
      <c r="CF12" s="9">
        <v>49.854999999999997</v>
      </c>
      <c r="CG12" s="9">
        <v>5.39</v>
      </c>
      <c r="CH12" s="9">
        <v>44.465000000000003</v>
      </c>
      <c r="CI12" s="9">
        <v>376.36399999999998</v>
      </c>
      <c r="CJ12" s="9">
        <v>209.12200000000001</v>
      </c>
      <c r="CK12" s="9">
        <v>167.24100000000001</v>
      </c>
      <c r="CL12" s="9">
        <v>513.58799999999997</v>
      </c>
      <c r="CM12" s="9">
        <v>275.10700000000003</v>
      </c>
      <c r="CN12" s="9">
        <v>238.48099999999999</v>
      </c>
      <c r="CO12" s="9">
        <v>3119.174</v>
      </c>
      <c r="CP12" s="9">
        <v>1635.9559999999999</v>
      </c>
      <c r="CQ12" s="9">
        <v>1483.2190000000001</v>
      </c>
      <c r="CR12" s="9">
        <v>468.24799999999999</v>
      </c>
      <c r="CS12" s="9">
        <v>231.49</v>
      </c>
      <c r="CT12" s="9">
        <v>236.75800000000001</v>
      </c>
      <c r="CU12" s="9">
        <v>3164.5140000000001</v>
      </c>
      <c r="CV12" s="9">
        <v>1679.5719999999999</v>
      </c>
      <c r="CW12" s="9">
        <v>1484.942</v>
      </c>
      <c r="CX12" s="9">
        <v>739.77700000000004</v>
      </c>
      <c r="CY12" s="9">
        <v>379.22</v>
      </c>
      <c r="CZ12" s="9">
        <v>360.55799999999999</v>
      </c>
      <c r="DA12" s="9">
        <v>242.05799999999999</v>
      </c>
      <c r="DB12" s="9">
        <v>127.377</v>
      </c>
      <c r="DC12" s="9">
        <v>114.681</v>
      </c>
      <c r="DD12" s="9">
        <v>271.52999999999997</v>
      </c>
      <c r="DE12" s="9">
        <v>147.72999999999999</v>
      </c>
      <c r="DF12" s="9">
        <v>123.8</v>
      </c>
      <c r="DG12" s="9">
        <v>226.19</v>
      </c>
      <c r="DH12" s="9">
        <v>104.113</v>
      </c>
      <c r="DI12" s="9">
        <v>122.077</v>
      </c>
      <c r="DJ12" s="9">
        <v>2892.9850000000001</v>
      </c>
      <c r="DK12" s="9">
        <v>1531.8430000000001</v>
      </c>
      <c r="DL12" s="9">
        <v>1361.1420000000001</v>
      </c>
      <c r="DM12" s="9">
        <v>693.55100000000004</v>
      </c>
      <c r="DN12" s="9">
        <v>451.202</v>
      </c>
      <c r="DO12" s="9">
        <v>242.34899999999999</v>
      </c>
      <c r="DP12" s="9">
        <v>453.53800000000001</v>
      </c>
      <c r="DQ12" s="9">
        <v>297.72300000000001</v>
      </c>
      <c r="DR12" s="9">
        <v>155.81399999999999</v>
      </c>
      <c r="DS12" s="9">
        <v>37.829000000000001</v>
      </c>
      <c r="DT12" s="9">
        <v>24.11</v>
      </c>
      <c r="DU12" s="9">
        <v>13.718999999999999</v>
      </c>
      <c r="DV12" s="9">
        <v>20.408000000000001</v>
      </c>
      <c r="DW12" s="9">
        <v>16.331</v>
      </c>
      <c r="DX12" s="9">
        <v>4.0780000000000003</v>
      </c>
      <c r="DY12" s="9">
        <v>10.031000000000001</v>
      </c>
      <c r="DZ12" s="9">
        <v>5.399</v>
      </c>
      <c r="EA12" s="9">
        <v>4.6319999999999997</v>
      </c>
      <c r="EB12" s="9">
        <v>7.3890000000000002</v>
      </c>
      <c r="EC12" s="9">
        <v>2.38</v>
      </c>
      <c r="ED12" s="9">
        <v>5.0090000000000003</v>
      </c>
      <c r="EE12" s="9">
        <v>23.100999999999999</v>
      </c>
      <c r="EF12" s="9">
        <v>11.863</v>
      </c>
      <c r="EG12" s="9">
        <v>11.238</v>
      </c>
      <c r="EH12" s="9">
        <v>8.6069999999999993</v>
      </c>
      <c r="EI12" s="9">
        <v>5.5780000000000003</v>
      </c>
      <c r="EJ12" s="9">
        <v>3.0289999999999999</v>
      </c>
      <c r="EK12" s="9">
        <v>7.0119999999999996</v>
      </c>
      <c r="EL12" s="9">
        <v>4.4489999999999998</v>
      </c>
      <c r="EM12" s="9">
        <v>2.5630000000000002</v>
      </c>
      <c r="EN12" s="9">
        <v>7.4809999999999999</v>
      </c>
      <c r="EO12" s="9">
        <v>1.835</v>
      </c>
      <c r="EP12" s="9">
        <v>5.6459999999999999</v>
      </c>
      <c r="EQ12" s="9">
        <v>179.084</v>
      </c>
      <c r="ER12" s="9">
        <v>117.506</v>
      </c>
      <c r="ES12" s="9">
        <v>61.578000000000003</v>
      </c>
      <c r="ET12" s="9">
        <v>4230.2920000000004</v>
      </c>
      <c r="EU12" s="9">
        <v>2238.5569999999998</v>
      </c>
      <c r="EV12" s="9">
        <v>1991.7339999999999</v>
      </c>
      <c r="EW12" s="9">
        <v>409.45699999999999</v>
      </c>
      <c r="EX12" s="9">
        <v>226.82400000000001</v>
      </c>
      <c r="EY12" s="9">
        <v>182.63300000000001</v>
      </c>
      <c r="EZ12" s="9">
        <v>186.84</v>
      </c>
      <c r="FA12" s="9">
        <v>109.473</v>
      </c>
      <c r="FB12" s="9">
        <v>77.367999999999995</v>
      </c>
      <c r="FC12" s="9">
        <v>89.733999999999995</v>
      </c>
      <c r="FD12" s="9">
        <v>55.286999999999999</v>
      </c>
      <c r="FE12" s="9">
        <v>34.447000000000003</v>
      </c>
      <c r="FF12" s="9">
        <v>97.105999999999995</v>
      </c>
      <c r="FG12" s="9">
        <v>54.186</v>
      </c>
      <c r="FH12" s="9">
        <v>42.92</v>
      </c>
      <c r="FI12" s="9">
        <v>112.15</v>
      </c>
      <c r="FJ12" s="9">
        <v>61.808999999999997</v>
      </c>
      <c r="FK12" s="9">
        <v>50.341000000000001</v>
      </c>
      <c r="FL12" s="9">
        <v>73.600999999999999</v>
      </c>
      <c r="FM12" s="9">
        <v>46.573999999999998</v>
      </c>
      <c r="FN12" s="9">
        <v>27.027000000000001</v>
      </c>
      <c r="FO12" s="9">
        <v>56.94</v>
      </c>
      <c r="FP12" s="9">
        <v>38.112000000000002</v>
      </c>
      <c r="FQ12" s="9">
        <v>18.827999999999999</v>
      </c>
      <c r="FR12" s="9">
        <v>48.674999999999997</v>
      </c>
      <c r="FS12" s="9">
        <v>25.672999999999998</v>
      </c>
      <c r="FT12" s="9">
        <v>23.001999999999999</v>
      </c>
      <c r="FU12" s="9">
        <v>23.617999999999999</v>
      </c>
      <c r="FV12" s="9">
        <v>17.649000000000001</v>
      </c>
      <c r="FW12" s="9">
        <v>5.9690000000000003</v>
      </c>
      <c r="FX12" s="9">
        <v>15.223000000000001</v>
      </c>
      <c r="FY12" s="9">
        <v>6.8630000000000004</v>
      </c>
      <c r="FZ12" s="9">
        <v>8.36</v>
      </c>
      <c r="GA12" s="9">
        <v>9.8339999999999996</v>
      </c>
      <c r="GB12" s="9">
        <v>1.161</v>
      </c>
      <c r="GC12" s="9">
        <v>8.673</v>
      </c>
      <c r="GD12" s="9">
        <v>81.224999999999994</v>
      </c>
      <c r="GE12" s="9">
        <v>45.688000000000002</v>
      </c>
      <c r="GF12" s="9">
        <v>35.536999999999999</v>
      </c>
      <c r="GG12" s="9">
        <v>41.616999999999997</v>
      </c>
      <c r="GH12" s="9">
        <v>31.571000000000002</v>
      </c>
      <c r="GI12" s="9">
        <v>10.045999999999999</v>
      </c>
      <c r="GJ12" s="9">
        <v>26.202999999999999</v>
      </c>
      <c r="GK12" s="9">
        <v>11.936999999999999</v>
      </c>
      <c r="GL12" s="9">
        <v>14.266</v>
      </c>
      <c r="GM12" s="9">
        <v>13.404</v>
      </c>
      <c r="GN12" s="9">
        <v>2.1789999999999998</v>
      </c>
      <c r="GO12" s="9">
        <v>11.225</v>
      </c>
      <c r="GP12" s="9">
        <v>114.208</v>
      </c>
      <c r="GQ12" s="9">
        <v>68.402000000000001</v>
      </c>
      <c r="GR12" s="9">
        <v>45.805999999999997</v>
      </c>
      <c r="GS12" s="9">
        <v>72.632000000000005</v>
      </c>
      <c r="GT12" s="9">
        <v>41.070999999999998</v>
      </c>
      <c r="GU12" s="9">
        <v>31.561</v>
      </c>
      <c r="GV12" s="9">
        <v>222.61699999999999</v>
      </c>
      <c r="GW12" s="9">
        <v>117.351</v>
      </c>
      <c r="GX12" s="9">
        <v>105.26600000000001</v>
      </c>
      <c r="GY12" s="9">
        <v>3820.835</v>
      </c>
      <c r="GZ12" s="9">
        <v>2011.7339999999999</v>
      </c>
      <c r="HA12" s="9">
        <v>1809.1010000000001</v>
      </c>
      <c r="HB12" s="9">
        <v>2872.0949999999998</v>
      </c>
      <c r="HC12" s="9">
        <v>1392.328</v>
      </c>
      <c r="HD12" s="9">
        <v>1479.7660000000001</v>
      </c>
      <c r="HE12" s="9">
        <v>2779.721</v>
      </c>
      <c r="HF12" s="9">
        <v>1352.0309999999999</v>
      </c>
      <c r="HG12" s="9">
        <v>1427.69</v>
      </c>
      <c r="HH12" s="9">
        <v>49.694000000000003</v>
      </c>
      <c r="HI12" s="9">
        <v>19.398</v>
      </c>
      <c r="HJ12" s="9">
        <v>30.295999999999999</v>
      </c>
      <c r="HK12" s="9">
        <v>41.741999999999997</v>
      </c>
      <c r="HL12" s="9">
        <v>19.960999999999999</v>
      </c>
      <c r="HM12" s="9">
        <v>21.78</v>
      </c>
      <c r="HN12" s="9">
        <v>2292.5070000000001</v>
      </c>
      <c r="HO12" s="9">
        <v>1146.403</v>
      </c>
      <c r="HP12" s="9">
        <v>1146.105</v>
      </c>
      <c r="HQ12" s="9">
        <v>144.00200000000001</v>
      </c>
      <c r="HR12" s="9">
        <v>49.697000000000003</v>
      </c>
      <c r="HS12" s="9">
        <v>94.305000000000007</v>
      </c>
      <c r="HT12" s="9">
        <v>53.762</v>
      </c>
      <c r="HU12" s="9">
        <v>34.808999999999997</v>
      </c>
      <c r="HV12" s="9">
        <v>18.952999999999999</v>
      </c>
      <c r="HW12" s="9">
        <v>42.853999999999999</v>
      </c>
      <c r="HX12" s="9">
        <v>8.9269999999999996</v>
      </c>
      <c r="HY12" s="9">
        <v>33.927999999999997</v>
      </c>
      <c r="HZ12" s="9">
        <v>47.386000000000003</v>
      </c>
      <c r="IA12" s="9">
        <v>5.9610000000000003</v>
      </c>
      <c r="IB12" s="9">
        <v>41.424999999999997</v>
      </c>
      <c r="IC12" s="9">
        <v>148.73699999999999</v>
      </c>
      <c r="ID12" s="9">
        <v>54.286000000000001</v>
      </c>
      <c r="IE12" s="9">
        <v>94.450999999999993</v>
      </c>
      <c r="IF12" s="9">
        <v>48.079000000000001</v>
      </c>
      <c r="IG12" s="9">
        <v>34.206000000000003</v>
      </c>
      <c r="IH12" s="9">
        <v>13.872999999999999</v>
      </c>
      <c r="II12" s="9">
        <v>41.57</v>
      </c>
      <c r="IJ12" s="9">
        <v>8.5289999999999999</v>
      </c>
      <c r="IK12" s="9">
        <v>33.042000000000002</v>
      </c>
      <c r="IL12" s="9">
        <v>59.088000000000001</v>
      </c>
      <c r="IM12" s="9">
        <v>11.552</v>
      </c>
      <c r="IN12" s="9">
        <v>47.536000000000001</v>
      </c>
      <c r="IO12" s="9">
        <v>286.84800000000001</v>
      </c>
      <c r="IP12" s="9">
        <v>141.94300000000001</v>
      </c>
      <c r="IQ12" s="9">
        <v>144.905</v>
      </c>
    </row>
    <row r="13" spans="1:251">
      <c r="A13" s="10">
        <v>42767</v>
      </c>
      <c r="B13" s="9">
        <v>110.65600000000001</v>
      </c>
      <c r="C13" s="9">
        <v>311.875</v>
      </c>
      <c r="D13" s="9">
        <v>198.57</v>
      </c>
      <c r="E13" s="9">
        <v>113.30500000000001</v>
      </c>
      <c r="F13" s="9">
        <v>194.90199999999999</v>
      </c>
      <c r="G13" s="9">
        <v>108.324</v>
      </c>
      <c r="H13" s="9">
        <v>86.578000000000003</v>
      </c>
      <c r="I13" s="9">
        <v>166.78</v>
      </c>
      <c r="J13" s="9">
        <v>114.61</v>
      </c>
      <c r="K13" s="9">
        <v>52.17</v>
      </c>
      <c r="L13" s="9">
        <v>155.446</v>
      </c>
      <c r="M13" s="9">
        <v>90.884</v>
      </c>
      <c r="N13" s="9">
        <v>64.563000000000002</v>
      </c>
      <c r="O13" s="9">
        <v>75.87</v>
      </c>
      <c r="P13" s="9">
        <v>55.71</v>
      </c>
      <c r="Q13" s="9">
        <v>20.16</v>
      </c>
      <c r="R13" s="9">
        <v>56.941000000000003</v>
      </c>
      <c r="S13" s="9">
        <v>28.032</v>
      </c>
      <c r="T13" s="9">
        <v>28.908999999999999</v>
      </c>
      <c r="U13" s="9">
        <v>22.635999999999999</v>
      </c>
      <c r="V13" s="9">
        <v>7.1420000000000003</v>
      </c>
      <c r="W13" s="9">
        <v>15.494</v>
      </c>
      <c r="X13" s="9">
        <v>185.108</v>
      </c>
      <c r="Y13" s="9">
        <v>101.95699999999999</v>
      </c>
      <c r="Z13" s="9">
        <v>83.150999999999996</v>
      </c>
      <c r="AA13" s="9">
        <v>116.77200000000001</v>
      </c>
      <c r="AB13" s="9">
        <v>79.119</v>
      </c>
      <c r="AC13" s="9">
        <v>37.652999999999999</v>
      </c>
      <c r="AD13" s="9">
        <v>47.131</v>
      </c>
      <c r="AE13" s="9">
        <v>19.283999999999999</v>
      </c>
      <c r="AF13" s="9">
        <v>27.847000000000001</v>
      </c>
      <c r="AG13" s="9">
        <v>21.204999999999998</v>
      </c>
      <c r="AH13" s="9">
        <v>3.5539999999999998</v>
      </c>
      <c r="AI13" s="9">
        <v>17.651</v>
      </c>
      <c r="AJ13" s="9">
        <v>336.91899999999998</v>
      </c>
      <c r="AK13" s="9">
        <v>198.80799999999999</v>
      </c>
      <c r="AL13" s="9">
        <v>138.11099999999999</v>
      </c>
      <c r="AM13" s="9">
        <v>170.416</v>
      </c>
      <c r="AN13" s="9">
        <v>108.643</v>
      </c>
      <c r="AO13" s="9">
        <v>61.771999999999998</v>
      </c>
      <c r="AP13" s="9">
        <v>531.27499999999998</v>
      </c>
      <c r="AQ13" s="9">
        <v>266.50799999999998</v>
      </c>
      <c r="AR13" s="9">
        <v>264.767</v>
      </c>
      <c r="AS13" s="9">
        <v>4413.183</v>
      </c>
      <c r="AT13" s="9">
        <v>2400.431</v>
      </c>
      <c r="AU13" s="9">
        <v>2012.752</v>
      </c>
      <c r="AV13" s="9">
        <v>3752.0749999999998</v>
      </c>
      <c r="AW13" s="9">
        <v>1965.37</v>
      </c>
      <c r="AX13" s="9">
        <v>1786.7059999999999</v>
      </c>
      <c r="AY13" s="9">
        <v>3552.75</v>
      </c>
      <c r="AZ13" s="9">
        <v>1869.4960000000001</v>
      </c>
      <c r="BA13" s="9">
        <v>1683.2550000000001</v>
      </c>
      <c r="BB13" s="9">
        <v>106.40900000000001</v>
      </c>
      <c r="BC13" s="9">
        <v>53.204999999999998</v>
      </c>
      <c r="BD13" s="9">
        <v>53.204000000000001</v>
      </c>
      <c r="BE13" s="9">
        <v>90.909000000000006</v>
      </c>
      <c r="BF13" s="9">
        <v>41.55</v>
      </c>
      <c r="BG13" s="9">
        <v>49.357999999999997</v>
      </c>
      <c r="BH13" s="9">
        <v>2967.5749999999998</v>
      </c>
      <c r="BI13" s="9">
        <v>1597.6</v>
      </c>
      <c r="BJ13" s="9">
        <v>1369.9749999999999</v>
      </c>
      <c r="BK13" s="9">
        <v>210.429</v>
      </c>
      <c r="BL13" s="9">
        <v>77.055000000000007</v>
      </c>
      <c r="BM13" s="9">
        <v>133.37299999999999</v>
      </c>
      <c r="BN13" s="9">
        <v>66.831999999999994</v>
      </c>
      <c r="BO13" s="9">
        <v>44.396999999999998</v>
      </c>
      <c r="BP13" s="9">
        <v>22.434999999999999</v>
      </c>
      <c r="BQ13" s="9">
        <v>71.37</v>
      </c>
      <c r="BR13" s="9">
        <v>22.331</v>
      </c>
      <c r="BS13" s="9">
        <v>49.039000000000001</v>
      </c>
      <c r="BT13" s="9">
        <v>72.227000000000004</v>
      </c>
      <c r="BU13" s="9">
        <v>10.327</v>
      </c>
      <c r="BV13" s="9">
        <v>61.899000000000001</v>
      </c>
      <c r="BW13" s="9">
        <v>169.899</v>
      </c>
      <c r="BX13" s="9">
        <v>62.158999999999999</v>
      </c>
      <c r="BY13" s="9">
        <v>107.741</v>
      </c>
      <c r="BZ13" s="9">
        <v>58.2</v>
      </c>
      <c r="CA13" s="9">
        <v>39.046999999999997</v>
      </c>
      <c r="CB13" s="9">
        <v>19.152999999999999</v>
      </c>
      <c r="CC13" s="9">
        <v>61.911999999999999</v>
      </c>
      <c r="CD13" s="9">
        <v>14.691000000000001</v>
      </c>
      <c r="CE13" s="9">
        <v>47.22</v>
      </c>
      <c r="CF13" s="9">
        <v>49.786999999999999</v>
      </c>
      <c r="CG13" s="9">
        <v>8.42</v>
      </c>
      <c r="CH13" s="9">
        <v>41.368000000000002</v>
      </c>
      <c r="CI13" s="9">
        <v>404.17200000000003</v>
      </c>
      <c r="CJ13" s="9">
        <v>228.55600000000001</v>
      </c>
      <c r="CK13" s="9">
        <v>175.61699999999999</v>
      </c>
      <c r="CL13" s="9">
        <v>499.61</v>
      </c>
      <c r="CM13" s="9">
        <v>259.786</v>
      </c>
      <c r="CN13" s="9">
        <v>239.82300000000001</v>
      </c>
      <c r="CO13" s="9">
        <v>3252.4650000000001</v>
      </c>
      <c r="CP13" s="9">
        <v>1705.5830000000001</v>
      </c>
      <c r="CQ13" s="9">
        <v>1546.8820000000001</v>
      </c>
      <c r="CR13" s="9">
        <v>413.83499999999998</v>
      </c>
      <c r="CS13" s="9">
        <v>210.303</v>
      </c>
      <c r="CT13" s="9">
        <v>203.53200000000001</v>
      </c>
      <c r="CU13" s="9">
        <v>3338.24</v>
      </c>
      <c r="CV13" s="9">
        <v>1755.066</v>
      </c>
      <c r="CW13" s="9">
        <v>1583.174</v>
      </c>
      <c r="CX13" s="9">
        <v>694.40099999999995</v>
      </c>
      <c r="CY13" s="9">
        <v>353.82799999999997</v>
      </c>
      <c r="CZ13" s="9">
        <v>340.57299999999998</v>
      </c>
      <c r="DA13" s="9">
        <v>219.04400000000001</v>
      </c>
      <c r="DB13" s="9">
        <v>116.262</v>
      </c>
      <c r="DC13" s="9">
        <v>102.782</v>
      </c>
      <c r="DD13" s="9">
        <v>280.565</v>
      </c>
      <c r="DE13" s="9">
        <v>143.524</v>
      </c>
      <c r="DF13" s="9">
        <v>137.041</v>
      </c>
      <c r="DG13" s="9">
        <v>194.791</v>
      </c>
      <c r="DH13" s="9">
        <v>94.040999999999997</v>
      </c>
      <c r="DI13" s="9">
        <v>100.75</v>
      </c>
      <c r="DJ13" s="9">
        <v>3057.6750000000002</v>
      </c>
      <c r="DK13" s="9">
        <v>1611.5419999999999</v>
      </c>
      <c r="DL13" s="9">
        <v>1446.133</v>
      </c>
      <c r="DM13" s="9">
        <v>661.10799999999995</v>
      </c>
      <c r="DN13" s="9">
        <v>435.06099999999998</v>
      </c>
      <c r="DO13" s="9">
        <v>226.04599999999999</v>
      </c>
      <c r="DP13" s="9">
        <v>439.25900000000001</v>
      </c>
      <c r="DQ13" s="9">
        <v>302.85000000000002</v>
      </c>
      <c r="DR13" s="9">
        <v>136.40899999999999</v>
      </c>
      <c r="DS13" s="9">
        <v>30.74</v>
      </c>
      <c r="DT13" s="9">
        <v>13.449</v>
      </c>
      <c r="DU13" s="9">
        <v>17.291</v>
      </c>
      <c r="DV13" s="9">
        <v>11.423</v>
      </c>
      <c r="DW13" s="9">
        <v>8.5220000000000002</v>
      </c>
      <c r="DX13" s="9">
        <v>2.9009999999999998</v>
      </c>
      <c r="DY13" s="9">
        <v>5.2709999999999999</v>
      </c>
      <c r="DZ13" s="9">
        <v>2.4769999999999999</v>
      </c>
      <c r="EA13" s="9">
        <v>2.794</v>
      </c>
      <c r="EB13" s="9">
        <v>14.045999999999999</v>
      </c>
      <c r="EC13" s="9">
        <v>2.4500000000000002</v>
      </c>
      <c r="ED13" s="9">
        <v>11.596</v>
      </c>
      <c r="EE13" s="9">
        <v>25.314</v>
      </c>
      <c r="EF13" s="9">
        <v>11.237</v>
      </c>
      <c r="EG13" s="9">
        <v>14.076000000000001</v>
      </c>
      <c r="EH13" s="9">
        <v>9.8360000000000003</v>
      </c>
      <c r="EI13" s="9">
        <v>6.5</v>
      </c>
      <c r="EJ13" s="9">
        <v>3.3359999999999999</v>
      </c>
      <c r="EK13" s="9">
        <v>8.3409999999999993</v>
      </c>
      <c r="EL13" s="9">
        <v>3.4</v>
      </c>
      <c r="EM13" s="9">
        <v>4.9409999999999998</v>
      </c>
      <c r="EN13" s="9">
        <v>7.1369999999999996</v>
      </c>
      <c r="EO13" s="9">
        <v>1.3380000000000001</v>
      </c>
      <c r="EP13" s="9">
        <v>5.8</v>
      </c>
      <c r="EQ13" s="9">
        <v>165.79499999999999</v>
      </c>
      <c r="ER13" s="9">
        <v>107.52500000000001</v>
      </c>
      <c r="ES13" s="9">
        <v>58.27</v>
      </c>
      <c r="ET13" s="9">
        <v>4275.2690000000002</v>
      </c>
      <c r="EU13" s="9">
        <v>2246.413</v>
      </c>
      <c r="EV13" s="9">
        <v>2028.857</v>
      </c>
      <c r="EW13" s="9">
        <v>384.83600000000001</v>
      </c>
      <c r="EX13" s="9">
        <v>209.67699999999999</v>
      </c>
      <c r="EY13" s="9">
        <v>175.15899999999999</v>
      </c>
      <c r="EZ13" s="9">
        <v>169.70500000000001</v>
      </c>
      <c r="FA13" s="9">
        <v>93.909000000000006</v>
      </c>
      <c r="FB13" s="9">
        <v>75.796000000000006</v>
      </c>
      <c r="FC13" s="9">
        <v>71.242999999999995</v>
      </c>
      <c r="FD13" s="9">
        <v>40.850999999999999</v>
      </c>
      <c r="FE13" s="9">
        <v>30.391999999999999</v>
      </c>
      <c r="FF13" s="9">
        <v>98.462000000000003</v>
      </c>
      <c r="FG13" s="9">
        <v>53.058</v>
      </c>
      <c r="FH13" s="9">
        <v>45.402999999999999</v>
      </c>
      <c r="FI13" s="9">
        <v>101.38</v>
      </c>
      <c r="FJ13" s="9">
        <v>58.231999999999999</v>
      </c>
      <c r="FK13" s="9">
        <v>43.148000000000003</v>
      </c>
      <c r="FL13" s="9">
        <v>67.356999999999999</v>
      </c>
      <c r="FM13" s="9">
        <v>35.146000000000001</v>
      </c>
      <c r="FN13" s="9">
        <v>32.210999999999999</v>
      </c>
      <c r="FO13" s="9">
        <v>48.054000000000002</v>
      </c>
      <c r="FP13" s="9">
        <v>31.475999999999999</v>
      </c>
      <c r="FQ13" s="9">
        <v>16.577999999999999</v>
      </c>
      <c r="FR13" s="9">
        <v>53.81</v>
      </c>
      <c r="FS13" s="9">
        <v>25.53</v>
      </c>
      <c r="FT13" s="9">
        <v>28.279</v>
      </c>
      <c r="FU13" s="9">
        <v>24.59</v>
      </c>
      <c r="FV13" s="9">
        <v>17.239999999999998</v>
      </c>
      <c r="FW13" s="9">
        <v>7.35</v>
      </c>
      <c r="FX13" s="9">
        <v>15.587</v>
      </c>
      <c r="FY13" s="9">
        <v>5.2939999999999996</v>
      </c>
      <c r="FZ13" s="9">
        <v>10.292999999999999</v>
      </c>
      <c r="GA13" s="9">
        <v>13.632</v>
      </c>
      <c r="GB13" s="9">
        <v>2.996</v>
      </c>
      <c r="GC13" s="9">
        <v>10.635999999999999</v>
      </c>
      <c r="GD13" s="9">
        <v>67.841999999999999</v>
      </c>
      <c r="GE13" s="9">
        <v>36.902999999999999</v>
      </c>
      <c r="GF13" s="9">
        <v>30.939</v>
      </c>
      <c r="GG13" s="9">
        <v>38.47</v>
      </c>
      <c r="GH13" s="9">
        <v>27.202999999999999</v>
      </c>
      <c r="GI13" s="9">
        <v>11.266999999999999</v>
      </c>
      <c r="GJ13" s="9">
        <v>19.608000000000001</v>
      </c>
      <c r="GK13" s="9">
        <v>8.6069999999999993</v>
      </c>
      <c r="GL13" s="9">
        <v>11.000999999999999</v>
      </c>
      <c r="GM13" s="9">
        <v>9.7639999999999993</v>
      </c>
      <c r="GN13" s="9">
        <v>1.0920000000000001</v>
      </c>
      <c r="GO13" s="9">
        <v>8.6709999999999994</v>
      </c>
      <c r="GP13" s="9">
        <v>106.745</v>
      </c>
      <c r="GQ13" s="9">
        <v>57.874000000000002</v>
      </c>
      <c r="GR13" s="9">
        <v>48.871000000000002</v>
      </c>
      <c r="GS13" s="9">
        <v>62.96</v>
      </c>
      <c r="GT13" s="9">
        <v>36.036000000000001</v>
      </c>
      <c r="GU13" s="9">
        <v>26.925000000000001</v>
      </c>
      <c r="GV13" s="9">
        <v>215.131</v>
      </c>
      <c r="GW13" s="9">
        <v>115.768</v>
      </c>
      <c r="GX13" s="9">
        <v>99.363</v>
      </c>
      <c r="GY13" s="9">
        <v>3890.433</v>
      </c>
      <c r="GZ13" s="9">
        <v>2036.7349999999999</v>
      </c>
      <c r="HA13" s="9">
        <v>1853.6980000000001</v>
      </c>
      <c r="HB13" s="9">
        <v>2952.5219999999999</v>
      </c>
      <c r="HC13" s="9">
        <v>1420.8920000000001</v>
      </c>
      <c r="HD13" s="9">
        <v>1531.63</v>
      </c>
      <c r="HE13" s="9">
        <v>2854.7109999999998</v>
      </c>
      <c r="HF13" s="9">
        <v>1373.5920000000001</v>
      </c>
      <c r="HG13" s="9">
        <v>1481.1189999999999</v>
      </c>
      <c r="HH13" s="9">
        <v>57.518000000000001</v>
      </c>
      <c r="HI13" s="9">
        <v>24.039000000000001</v>
      </c>
      <c r="HJ13" s="9">
        <v>33.478999999999999</v>
      </c>
      <c r="HK13" s="9">
        <v>39.781999999999996</v>
      </c>
      <c r="HL13" s="9">
        <v>22.75</v>
      </c>
      <c r="HM13" s="9">
        <v>17.030999999999999</v>
      </c>
      <c r="HN13" s="9">
        <v>2390.8879999999999</v>
      </c>
      <c r="HO13" s="9">
        <v>1182.6079999999999</v>
      </c>
      <c r="HP13" s="9">
        <v>1208.28</v>
      </c>
      <c r="HQ13" s="9">
        <v>136.751</v>
      </c>
      <c r="HR13" s="9">
        <v>42.033000000000001</v>
      </c>
      <c r="HS13" s="9">
        <v>94.718000000000004</v>
      </c>
      <c r="HT13" s="9">
        <v>41.902000000000001</v>
      </c>
      <c r="HU13" s="9">
        <v>23.917000000000002</v>
      </c>
      <c r="HV13" s="9">
        <v>17.986000000000001</v>
      </c>
      <c r="HW13" s="9">
        <v>44.552</v>
      </c>
      <c r="HX13" s="9">
        <v>13.933</v>
      </c>
      <c r="HY13" s="9">
        <v>30.62</v>
      </c>
      <c r="HZ13" s="9">
        <v>50.295999999999999</v>
      </c>
      <c r="IA13" s="9">
        <v>4.1840000000000002</v>
      </c>
      <c r="IB13" s="9">
        <v>46.112000000000002</v>
      </c>
      <c r="IC13" s="9">
        <v>146.46600000000001</v>
      </c>
      <c r="ID13" s="9">
        <v>50.162999999999997</v>
      </c>
      <c r="IE13" s="9">
        <v>96.302999999999997</v>
      </c>
      <c r="IF13" s="9">
        <v>41.683999999999997</v>
      </c>
      <c r="IG13" s="9">
        <v>28.213999999999999</v>
      </c>
      <c r="IH13" s="9">
        <v>13.47</v>
      </c>
      <c r="II13" s="9">
        <v>52.944000000000003</v>
      </c>
      <c r="IJ13" s="9">
        <v>14.223000000000001</v>
      </c>
      <c r="IK13" s="9">
        <v>38.720999999999997</v>
      </c>
      <c r="IL13" s="9">
        <v>51.838000000000001</v>
      </c>
      <c r="IM13" s="9">
        <v>7.726</v>
      </c>
      <c r="IN13" s="9">
        <v>44.113</v>
      </c>
      <c r="IO13" s="9">
        <v>278.41699999999997</v>
      </c>
      <c r="IP13" s="9">
        <v>146.08799999999999</v>
      </c>
      <c r="IQ13" s="9">
        <v>132.32900000000001</v>
      </c>
    </row>
    <row r="14" spans="1:251">
      <c r="A14" s="10">
        <v>43132</v>
      </c>
      <c r="B14" s="9">
        <v>125.669</v>
      </c>
      <c r="C14" s="9">
        <v>348.13200000000001</v>
      </c>
      <c r="D14" s="9">
        <v>206.715</v>
      </c>
      <c r="E14" s="9">
        <v>141.417</v>
      </c>
      <c r="F14" s="9">
        <v>216.435</v>
      </c>
      <c r="G14" s="9">
        <v>128.71100000000001</v>
      </c>
      <c r="H14" s="9">
        <v>87.724000000000004</v>
      </c>
      <c r="I14" s="9">
        <v>196.297</v>
      </c>
      <c r="J14" s="9">
        <v>119.741</v>
      </c>
      <c r="K14" s="9">
        <v>76.555999999999997</v>
      </c>
      <c r="L14" s="9">
        <v>186.05199999999999</v>
      </c>
      <c r="M14" s="9">
        <v>100.39700000000001</v>
      </c>
      <c r="N14" s="9">
        <v>85.655000000000001</v>
      </c>
      <c r="O14" s="9">
        <v>87.742000000000004</v>
      </c>
      <c r="P14" s="9">
        <v>60.2</v>
      </c>
      <c r="Q14" s="9">
        <v>27.541</v>
      </c>
      <c r="R14" s="9">
        <v>65.561999999999998</v>
      </c>
      <c r="S14" s="9">
        <v>32.781999999999996</v>
      </c>
      <c r="T14" s="9">
        <v>32.78</v>
      </c>
      <c r="U14" s="9">
        <v>32.749000000000002</v>
      </c>
      <c r="V14" s="9">
        <v>7.4160000000000004</v>
      </c>
      <c r="W14" s="9">
        <v>25.332999999999998</v>
      </c>
      <c r="X14" s="9">
        <v>183.78700000000001</v>
      </c>
      <c r="Y14" s="9">
        <v>116.557</v>
      </c>
      <c r="Z14" s="9">
        <v>67.23</v>
      </c>
      <c r="AA14" s="9">
        <v>123.77</v>
      </c>
      <c r="AB14" s="9">
        <v>90.784999999999997</v>
      </c>
      <c r="AC14" s="9">
        <v>32.984000000000002</v>
      </c>
      <c r="AD14" s="9">
        <v>34.079000000000001</v>
      </c>
      <c r="AE14" s="9">
        <v>17.015000000000001</v>
      </c>
      <c r="AF14" s="9">
        <v>17.064</v>
      </c>
      <c r="AG14" s="9">
        <v>25.939</v>
      </c>
      <c r="AH14" s="9">
        <v>8.7569999999999997</v>
      </c>
      <c r="AI14" s="9">
        <v>17.181999999999999</v>
      </c>
      <c r="AJ14" s="9">
        <v>390.32100000000003</v>
      </c>
      <c r="AK14" s="9">
        <v>231.059</v>
      </c>
      <c r="AL14" s="9">
        <v>159.261</v>
      </c>
      <c r="AM14" s="9">
        <v>175.816</v>
      </c>
      <c r="AN14" s="9">
        <v>105.636</v>
      </c>
      <c r="AO14" s="9">
        <v>70.180000000000007</v>
      </c>
      <c r="AP14" s="9">
        <v>583.46600000000001</v>
      </c>
      <c r="AQ14" s="9">
        <v>276.08</v>
      </c>
      <c r="AR14" s="9">
        <v>307.38600000000002</v>
      </c>
      <c r="AS14" s="9">
        <v>4482.2870000000003</v>
      </c>
      <c r="AT14" s="9">
        <v>2409.7710000000002</v>
      </c>
      <c r="AU14" s="9">
        <v>2072.5160000000001</v>
      </c>
      <c r="AV14" s="9">
        <v>3789.6030000000001</v>
      </c>
      <c r="AW14" s="9">
        <v>1960.413</v>
      </c>
      <c r="AX14" s="9">
        <v>1829.191</v>
      </c>
      <c r="AY14" s="9">
        <v>3545.3580000000002</v>
      </c>
      <c r="AZ14" s="9">
        <v>1832.3030000000001</v>
      </c>
      <c r="BA14" s="9">
        <v>1713.0550000000001</v>
      </c>
      <c r="BB14" s="9">
        <v>124.27500000000001</v>
      </c>
      <c r="BC14" s="9">
        <v>59.694000000000003</v>
      </c>
      <c r="BD14" s="9">
        <v>64.581999999999994</v>
      </c>
      <c r="BE14" s="9">
        <v>117.271</v>
      </c>
      <c r="BF14" s="9">
        <v>68.415999999999997</v>
      </c>
      <c r="BG14" s="9">
        <v>48.854999999999997</v>
      </c>
      <c r="BH14" s="9">
        <v>3009.9009999999998</v>
      </c>
      <c r="BI14" s="9">
        <v>1605.634</v>
      </c>
      <c r="BJ14" s="9">
        <v>1404.2670000000001</v>
      </c>
      <c r="BK14" s="9">
        <v>229.83199999999999</v>
      </c>
      <c r="BL14" s="9">
        <v>74.771000000000001</v>
      </c>
      <c r="BM14" s="9">
        <v>155.06100000000001</v>
      </c>
      <c r="BN14" s="9">
        <v>74.891000000000005</v>
      </c>
      <c r="BO14" s="9">
        <v>45.442999999999998</v>
      </c>
      <c r="BP14" s="9">
        <v>29.448</v>
      </c>
      <c r="BQ14" s="9">
        <v>68.843000000000004</v>
      </c>
      <c r="BR14" s="9">
        <v>21.323</v>
      </c>
      <c r="BS14" s="9">
        <v>47.518999999999998</v>
      </c>
      <c r="BT14" s="9">
        <v>86.097999999999999</v>
      </c>
      <c r="BU14" s="9">
        <v>8.0050000000000008</v>
      </c>
      <c r="BV14" s="9">
        <v>78.093999999999994</v>
      </c>
      <c r="BW14" s="9">
        <v>158.41999999999999</v>
      </c>
      <c r="BX14" s="9">
        <v>53.338999999999999</v>
      </c>
      <c r="BY14" s="9">
        <v>105.081</v>
      </c>
      <c r="BZ14" s="9">
        <v>45.530999999999999</v>
      </c>
      <c r="CA14" s="9">
        <v>29.21</v>
      </c>
      <c r="CB14" s="9">
        <v>16.321000000000002</v>
      </c>
      <c r="CC14" s="9">
        <v>70.055000000000007</v>
      </c>
      <c r="CD14" s="9">
        <v>17.038</v>
      </c>
      <c r="CE14" s="9">
        <v>53.017000000000003</v>
      </c>
      <c r="CF14" s="9">
        <v>42.834000000000003</v>
      </c>
      <c r="CG14" s="9">
        <v>7.09</v>
      </c>
      <c r="CH14" s="9">
        <v>35.744</v>
      </c>
      <c r="CI14" s="9">
        <v>391.45</v>
      </c>
      <c r="CJ14" s="9">
        <v>226.66900000000001</v>
      </c>
      <c r="CK14" s="9">
        <v>164.78200000000001</v>
      </c>
      <c r="CL14" s="9">
        <v>530.03099999999995</v>
      </c>
      <c r="CM14" s="9">
        <v>282.96499999999997</v>
      </c>
      <c r="CN14" s="9">
        <v>247.066</v>
      </c>
      <c r="CO14" s="9">
        <v>3259.5729999999999</v>
      </c>
      <c r="CP14" s="9">
        <v>1677.4480000000001</v>
      </c>
      <c r="CQ14" s="9">
        <v>1582.125</v>
      </c>
      <c r="CR14" s="9">
        <v>471.93200000000002</v>
      </c>
      <c r="CS14" s="9">
        <v>232.10900000000001</v>
      </c>
      <c r="CT14" s="9">
        <v>239.82400000000001</v>
      </c>
      <c r="CU14" s="9">
        <v>3317.6709999999998</v>
      </c>
      <c r="CV14" s="9">
        <v>1728.3040000000001</v>
      </c>
      <c r="CW14" s="9">
        <v>1589.367</v>
      </c>
      <c r="CX14" s="9">
        <v>738.4</v>
      </c>
      <c r="CY14" s="9">
        <v>382.09399999999999</v>
      </c>
      <c r="CZ14" s="9">
        <v>356.30599999999998</v>
      </c>
      <c r="DA14" s="9">
        <v>263.56299999999999</v>
      </c>
      <c r="DB14" s="9">
        <v>132.97900000000001</v>
      </c>
      <c r="DC14" s="9">
        <v>130.584</v>
      </c>
      <c r="DD14" s="9">
        <v>266.46699999999998</v>
      </c>
      <c r="DE14" s="9">
        <v>149.98599999999999</v>
      </c>
      <c r="DF14" s="9">
        <v>116.482</v>
      </c>
      <c r="DG14" s="9">
        <v>208.369</v>
      </c>
      <c r="DH14" s="9">
        <v>99.129000000000005</v>
      </c>
      <c r="DI14" s="9">
        <v>109.24</v>
      </c>
      <c r="DJ14" s="9">
        <v>3051.2040000000002</v>
      </c>
      <c r="DK14" s="9">
        <v>1578.319</v>
      </c>
      <c r="DL14" s="9">
        <v>1472.885</v>
      </c>
      <c r="DM14" s="9">
        <v>692.68299999999999</v>
      </c>
      <c r="DN14" s="9">
        <v>449.358</v>
      </c>
      <c r="DO14" s="9">
        <v>243.32499999999999</v>
      </c>
      <c r="DP14" s="9">
        <v>456.68599999999998</v>
      </c>
      <c r="DQ14" s="9">
        <v>305.15300000000002</v>
      </c>
      <c r="DR14" s="9">
        <v>151.53299999999999</v>
      </c>
      <c r="DS14" s="9">
        <v>32.706000000000003</v>
      </c>
      <c r="DT14" s="9">
        <v>16.818000000000001</v>
      </c>
      <c r="DU14" s="9">
        <v>15.888</v>
      </c>
      <c r="DV14" s="9">
        <v>13.069000000000001</v>
      </c>
      <c r="DW14" s="9">
        <v>10.428000000000001</v>
      </c>
      <c r="DX14" s="9">
        <v>2.641</v>
      </c>
      <c r="DY14" s="9">
        <v>6.1070000000000002</v>
      </c>
      <c r="DZ14" s="9">
        <v>3.8410000000000002</v>
      </c>
      <c r="EA14" s="9">
        <v>2.266</v>
      </c>
      <c r="EB14" s="9">
        <v>13.53</v>
      </c>
      <c r="EC14" s="9">
        <v>2.5489999999999999</v>
      </c>
      <c r="ED14" s="9">
        <v>10.981</v>
      </c>
      <c r="EE14" s="9">
        <v>30.521999999999998</v>
      </c>
      <c r="EF14" s="9">
        <v>14.484999999999999</v>
      </c>
      <c r="EG14" s="9">
        <v>16.036999999999999</v>
      </c>
      <c r="EH14" s="9">
        <v>11.087999999999999</v>
      </c>
      <c r="EI14" s="9">
        <v>7.64</v>
      </c>
      <c r="EJ14" s="9">
        <v>3.448</v>
      </c>
      <c r="EK14" s="9">
        <v>10.435</v>
      </c>
      <c r="EL14" s="9">
        <v>4.9320000000000004</v>
      </c>
      <c r="EM14" s="9">
        <v>5.5030000000000001</v>
      </c>
      <c r="EN14" s="9">
        <v>8.9979999999999993</v>
      </c>
      <c r="EO14" s="9">
        <v>1.9119999999999999</v>
      </c>
      <c r="EP14" s="9">
        <v>7.085</v>
      </c>
      <c r="EQ14" s="9">
        <v>172.77</v>
      </c>
      <c r="ER14" s="9">
        <v>112.90300000000001</v>
      </c>
      <c r="ES14" s="9">
        <v>59.866999999999997</v>
      </c>
      <c r="ET14" s="9">
        <v>4388.223</v>
      </c>
      <c r="EU14" s="9">
        <v>2301.2449999999999</v>
      </c>
      <c r="EV14" s="9">
        <v>2086.9789999999998</v>
      </c>
      <c r="EW14" s="9">
        <v>465.33300000000003</v>
      </c>
      <c r="EX14" s="9">
        <v>248.75899999999999</v>
      </c>
      <c r="EY14" s="9">
        <v>216.57400000000001</v>
      </c>
      <c r="EZ14" s="9">
        <v>200.197</v>
      </c>
      <c r="FA14" s="9">
        <v>117.255</v>
      </c>
      <c r="FB14" s="9">
        <v>82.941999999999993</v>
      </c>
      <c r="FC14" s="9">
        <v>94.787999999999997</v>
      </c>
      <c r="FD14" s="9">
        <v>52.801000000000002</v>
      </c>
      <c r="FE14" s="9">
        <v>41.985999999999997</v>
      </c>
      <c r="FF14" s="9">
        <v>104.753</v>
      </c>
      <c r="FG14" s="9">
        <v>64.325999999999993</v>
      </c>
      <c r="FH14" s="9">
        <v>40.427</v>
      </c>
      <c r="FI14" s="9">
        <v>128.80799999999999</v>
      </c>
      <c r="FJ14" s="9">
        <v>72.436999999999998</v>
      </c>
      <c r="FK14" s="9">
        <v>56.37</v>
      </c>
      <c r="FL14" s="9">
        <v>70.322999999999993</v>
      </c>
      <c r="FM14" s="9">
        <v>44.170999999999999</v>
      </c>
      <c r="FN14" s="9">
        <v>26.152999999999999</v>
      </c>
      <c r="FO14" s="9">
        <v>62.051000000000002</v>
      </c>
      <c r="FP14" s="9">
        <v>39.661000000000001</v>
      </c>
      <c r="FQ14" s="9">
        <v>22.39</v>
      </c>
      <c r="FR14" s="9">
        <v>57.393999999999998</v>
      </c>
      <c r="FS14" s="9">
        <v>32.448</v>
      </c>
      <c r="FT14" s="9">
        <v>24.946000000000002</v>
      </c>
      <c r="FU14" s="9">
        <v>28.963999999999999</v>
      </c>
      <c r="FV14" s="9">
        <v>20.256</v>
      </c>
      <c r="FW14" s="9">
        <v>8.7080000000000002</v>
      </c>
      <c r="FX14" s="9">
        <v>15.435</v>
      </c>
      <c r="FY14" s="9">
        <v>8.202</v>
      </c>
      <c r="FZ14" s="9">
        <v>7.2320000000000002</v>
      </c>
      <c r="GA14" s="9">
        <v>12.994999999999999</v>
      </c>
      <c r="GB14" s="9">
        <v>3.99</v>
      </c>
      <c r="GC14" s="9">
        <v>9.0050000000000008</v>
      </c>
      <c r="GD14" s="9">
        <v>80.751999999999995</v>
      </c>
      <c r="GE14" s="9">
        <v>45.146000000000001</v>
      </c>
      <c r="GF14" s="9">
        <v>35.606000000000002</v>
      </c>
      <c r="GG14" s="9">
        <v>39.088999999999999</v>
      </c>
      <c r="GH14" s="9">
        <v>29.84</v>
      </c>
      <c r="GI14" s="9">
        <v>9.2490000000000006</v>
      </c>
      <c r="GJ14" s="9">
        <v>23.943000000000001</v>
      </c>
      <c r="GK14" s="9">
        <v>11.15</v>
      </c>
      <c r="GL14" s="9">
        <v>12.792999999999999</v>
      </c>
      <c r="GM14" s="9">
        <v>17.72</v>
      </c>
      <c r="GN14" s="9">
        <v>4.1559999999999997</v>
      </c>
      <c r="GO14" s="9">
        <v>13.564</v>
      </c>
      <c r="GP14" s="9">
        <v>133.19</v>
      </c>
      <c r="GQ14" s="9">
        <v>74.38</v>
      </c>
      <c r="GR14" s="9">
        <v>58.811</v>
      </c>
      <c r="GS14" s="9">
        <v>67.007000000000005</v>
      </c>
      <c r="GT14" s="9">
        <v>42.875</v>
      </c>
      <c r="GU14" s="9">
        <v>24.131</v>
      </c>
      <c r="GV14" s="9">
        <v>265.13600000000002</v>
      </c>
      <c r="GW14" s="9">
        <v>131.50399999999999</v>
      </c>
      <c r="GX14" s="9">
        <v>133.63200000000001</v>
      </c>
      <c r="GY14" s="9">
        <v>3922.89</v>
      </c>
      <c r="GZ14" s="9">
        <v>2052.4859999999999</v>
      </c>
      <c r="HA14" s="9">
        <v>1870.405</v>
      </c>
      <c r="HB14" s="9">
        <v>2998.819</v>
      </c>
      <c r="HC14" s="9">
        <v>1428.6969999999999</v>
      </c>
      <c r="HD14" s="9">
        <v>1570.1220000000001</v>
      </c>
      <c r="HE14" s="9">
        <v>2890.8910000000001</v>
      </c>
      <c r="HF14" s="9">
        <v>1385.598</v>
      </c>
      <c r="HG14" s="9">
        <v>1505.2929999999999</v>
      </c>
      <c r="HH14" s="9">
        <v>57.402000000000001</v>
      </c>
      <c r="HI14" s="9">
        <v>23.815999999999999</v>
      </c>
      <c r="HJ14" s="9">
        <v>33.585999999999999</v>
      </c>
      <c r="HK14" s="9">
        <v>49.069000000000003</v>
      </c>
      <c r="HL14" s="9">
        <v>17.989000000000001</v>
      </c>
      <c r="HM14" s="9">
        <v>31.08</v>
      </c>
      <c r="HN14" s="9">
        <v>2421.4349999999999</v>
      </c>
      <c r="HO14" s="9">
        <v>1195.8920000000001</v>
      </c>
      <c r="HP14" s="9">
        <v>1225.5429999999999</v>
      </c>
      <c r="HQ14" s="9">
        <v>124.899</v>
      </c>
      <c r="HR14" s="9">
        <v>42.345999999999997</v>
      </c>
      <c r="HS14" s="9">
        <v>82.552999999999997</v>
      </c>
      <c r="HT14" s="9">
        <v>45.905999999999999</v>
      </c>
      <c r="HU14" s="9">
        <v>25.992000000000001</v>
      </c>
      <c r="HV14" s="9">
        <v>19.914000000000001</v>
      </c>
      <c r="HW14" s="9">
        <v>33.960999999999999</v>
      </c>
      <c r="HX14" s="9">
        <v>8.5489999999999995</v>
      </c>
      <c r="HY14" s="9">
        <v>25.411000000000001</v>
      </c>
      <c r="HZ14" s="9">
        <v>45.031999999999996</v>
      </c>
      <c r="IA14" s="9">
        <v>7.8040000000000003</v>
      </c>
      <c r="IB14" s="9">
        <v>37.228000000000002</v>
      </c>
      <c r="IC14" s="9">
        <v>158.28299999999999</v>
      </c>
      <c r="ID14" s="9">
        <v>44.37</v>
      </c>
      <c r="IE14" s="9">
        <v>113.91200000000001</v>
      </c>
      <c r="IF14" s="9">
        <v>49.454999999999998</v>
      </c>
      <c r="IG14" s="9">
        <v>30.227</v>
      </c>
      <c r="IH14" s="9">
        <v>19.228000000000002</v>
      </c>
      <c r="II14" s="9">
        <v>43.15</v>
      </c>
      <c r="IJ14" s="9">
        <v>7.6230000000000002</v>
      </c>
      <c r="IK14" s="9">
        <v>35.527999999999999</v>
      </c>
      <c r="IL14" s="9">
        <v>65.677000000000007</v>
      </c>
      <c r="IM14" s="9">
        <v>6.52</v>
      </c>
      <c r="IN14" s="9">
        <v>59.156999999999996</v>
      </c>
      <c r="IO14" s="9">
        <v>294.202</v>
      </c>
      <c r="IP14" s="9">
        <v>146.09</v>
      </c>
      <c r="IQ14" s="9">
        <v>148.113</v>
      </c>
    </row>
    <row r="15" spans="1:251">
      <c r="A15" s="10">
        <v>43497</v>
      </c>
      <c r="B15" s="9">
        <v>129.26300000000001</v>
      </c>
      <c r="C15" s="9">
        <v>346.00299999999999</v>
      </c>
      <c r="D15" s="9">
        <v>191.239</v>
      </c>
      <c r="E15" s="9">
        <v>154.76499999999999</v>
      </c>
      <c r="F15" s="9">
        <v>228.33199999999999</v>
      </c>
      <c r="G15" s="9">
        <v>130.60599999999999</v>
      </c>
      <c r="H15" s="9">
        <v>97.724999999999994</v>
      </c>
      <c r="I15" s="9">
        <v>201.9</v>
      </c>
      <c r="J15" s="9">
        <v>120.199</v>
      </c>
      <c r="K15" s="9">
        <v>81.700999999999993</v>
      </c>
      <c r="L15" s="9">
        <v>189.238</v>
      </c>
      <c r="M15" s="9">
        <v>102.664</v>
      </c>
      <c r="N15" s="9">
        <v>86.572999999999993</v>
      </c>
      <c r="O15" s="9">
        <v>73.760000000000005</v>
      </c>
      <c r="P15" s="9">
        <v>55.267000000000003</v>
      </c>
      <c r="Q15" s="9">
        <v>18.492999999999999</v>
      </c>
      <c r="R15" s="9">
        <v>76.108000000000004</v>
      </c>
      <c r="S15" s="9">
        <v>35.326999999999998</v>
      </c>
      <c r="T15" s="9">
        <v>40.781999999999996</v>
      </c>
      <c r="U15" s="9">
        <v>39.369</v>
      </c>
      <c r="V15" s="9">
        <v>12.07</v>
      </c>
      <c r="W15" s="9">
        <v>27.298999999999999</v>
      </c>
      <c r="X15" s="9">
        <v>185.79</v>
      </c>
      <c r="Y15" s="9">
        <v>100.134</v>
      </c>
      <c r="Z15" s="9">
        <v>85.656000000000006</v>
      </c>
      <c r="AA15" s="9">
        <v>115.372</v>
      </c>
      <c r="AB15" s="9">
        <v>77.358999999999995</v>
      </c>
      <c r="AC15" s="9">
        <v>38.012</v>
      </c>
      <c r="AD15" s="9">
        <v>49.398000000000003</v>
      </c>
      <c r="AE15" s="9">
        <v>18.558</v>
      </c>
      <c r="AF15" s="9">
        <v>30.84</v>
      </c>
      <c r="AG15" s="9">
        <v>21.02</v>
      </c>
      <c r="AH15" s="9">
        <v>4.2160000000000002</v>
      </c>
      <c r="AI15" s="9">
        <v>16.803999999999998</v>
      </c>
      <c r="AJ15" s="9">
        <v>396.92</v>
      </c>
      <c r="AK15" s="9">
        <v>213.46199999999999</v>
      </c>
      <c r="AL15" s="9">
        <v>183.458</v>
      </c>
      <c r="AM15" s="9">
        <v>180.00700000000001</v>
      </c>
      <c r="AN15" s="9">
        <v>109.53400000000001</v>
      </c>
      <c r="AO15" s="9">
        <v>70.472999999999999</v>
      </c>
      <c r="AP15" s="9">
        <v>572.89</v>
      </c>
      <c r="AQ15" s="9">
        <v>267.38900000000001</v>
      </c>
      <c r="AR15" s="9">
        <v>305.50099999999998</v>
      </c>
      <c r="AS15" s="9">
        <v>4597.7659999999996</v>
      </c>
      <c r="AT15" s="9">
        <v>2483.3229999999999</v>
      </c>
      <c r="AU15" s="9">
        <v>2114.444</v>
      </c>
      <c r="AV15" s="9">
        <v>3877.1239999999998</v>
      </c>
      <c r="AW15" s="9">
        <v>2021.41</v>
      </c>
      <c r="AX15" s="9">
        <v>1855.7139999999999</v>
      </c>
      <c r="AY15" s="9">
        <v>3632.777</v>
      </c>
      <c r="AZ15" s="9">
        <v>1904.088</v>
      </c>
      <c r="BA15" s="9">
        <v>1728.6890000000001</v>
      </c>
      <c r="BB15" s="9">
        <v>129.53299999999999</v>
      </c>
      <c r="BC15" s="9">
        <v>59.777000000000001</v>
      </c>
      <c r="BD15" s="9">
        <v>69.754999999999995</v>
      </c>
      <c r="BE15" s="9">
        <v>113.443</v>
      </c>
      <c r="BF15" s="9">
        <v>56.61</v>
      </c>
      <c r="BG15" s="9">
        <v>56.834000000000003</v>
      </c>
      <c r="BH15" s="9">
        <v>3078.2510000000002</v>
      </c>
      <c r="BI15" s="9">
        <v>1678.558</v>
      </c>
      <c r="BJ15" s="9">
        <v>1399.692</v>
      </c>
      <c r="BK15" s="9">
        <v>203.27500000000001</v>
      </c>
      <c r="BL15" s="9">
        <v>61.09</v>
      </c>
      <c r="BM15" s="9">
        <v>142.18600000000001</v>
      </c>
      <c r="BN15" s="9">
        <v>56.29</v>
      </c>
      <c r="BO15" s="9">
        <v>34.83</v>
      </c>
      <c r="BP15" s="9">
        <v>21.46</v>
      </c>
      <c r="BQ15" s="9">
        <v>62.128999999999998</v>
      </c>
      <c r="BR15" s="9">
        <v>15.492000000000001</v>
      </c>
      <c r="BS15" s="9">
        <v>46.637</v>
      </c>
      <c r="BT15" s="9">
        <v>84.855999999999995</v>
      </c>
      <c r="BU15" s="9">
        <v>10.768000000000001</v>
      </c>
      <c r="BV15" s="9">
        <v>74.088999999999999</v>
      </c>
      <c r="BW15" s="9">
        <v>166.62700000000001</v>
      </c>
      <c r="BX15" s="9">
        <v>53.106999999999999</v>
      </c>
      <c r="BY15" s="9">
        <v>113.52</v>
      </c>
      <c r="BZ15" s="9">
        <v>61.802</v>
      </c>
      <c r="CA15" s="9">
        <v>40.253999999999998</v>
      </c>
      <c r="CB15" s="9">
        <v>21.547999999999998</v>
      </c>
      <c r="CC15" s="9">
        <v>56.302999999999997</v>
      </c>
      <c r="CD15" s="9">
        <v>5.5359999999999996</v>
      </c>
      <c r="CE15" s="9">
        <v>50.767000000000003</v>
      </c>
      <c r="CF15" s="9">
        <v>48.523000000000003</v>
      </c>
      <c r="CG15" s="9">
        <v>7.3179999999999996</v>
      </c>
      <c r="CH15" s="9">
        <v>41.204999999999998</v>
      </c>
      <c r="CI15" s="9">
        <v>428.97</v>
      </c>
      <c r="CJ15" s="9">
        <v>228.654</v>
      </c>
      <c r="CK15" s="9">
        <v>200.316</v>
      </c>
      <c r="CL15" s="9">
        <v>589.83100000000002</v>
      </c>
      <c r="CM15" s="9">
        <v>323.666</v>
      </c>
      <c r="CN15" s="9">
        <v>266.16500000000002</v>
      </c>
      <c r="CO15" s="9">
        <v>3287.2930000000001</v>
      </c>
      <c r="CP15" s="9">
        <v>1697.7439999999999</v>
      </c>
      <c r="CQ15" s="9">
        <v>1589.549</v>
      </c>
      <c r="CR15" s="9">
        <v>491.17200000000003</v>
      </c>
      <c r="CS15" s="9">
        <v>252.46700000000001</v>
      </c>
      <c r="CT15" s="9">
        <v>238.70500000000001</v>
      </c>
      <c r="CU15" s="9">
        <v>3385.9520000000002</v>
      </c>
      <c r="CV15" s="9">
        <v>1768.942</v>
      </c>
      <c r="CW15" s="9">
        <v>1617.01</v>
      </c>
      <c r="CX15" s="9">
        <v>809.69100000000003</v>
      </c>
      <c r="CY15" s="9">
        <v>431.77199999999999</v>
      </c>
      <c r="CZ15" s="9">
        <v>377.91899999999998</v>
      </c>
      <c r="DA15" s="9">
        <v>271.31200000000001</v>
      </c>
      <c r="DB15" s="9">
        <v>144.36099999999999</v>
      </c>
      <c r="DC15" s="9">
        <v>126.95099999999999</v>
      </c>
      <c r="DD15" s="9">
        <v>318.51900000000001</v>
      </c>
      <c r="DE15" s="9">
        <v>179.30500000000001</v>
      </c>
      <c r="DF15" s="9">
        <v>139.214</v>
      </c>
      <c r="DG15" s="9">
        <v>219.85900000000001</v>
      </c>
      <c r="DH15" s="9">
        <v>108.10599999999999</v>
      </c>
      <c r="DI15" s="9">
        <v>111.753</v>
      </c>
      <c r="DJ15" s="9">
        <v>3067.433</v>
      </c>
      <c r="DK15" s="9">
        <v>1589.6379999999999</v>
      </c>
      <c r="DL15" s="9">
        <v>1477.7950000000001</v>
      </c>
      <c r="DM15" s="9">
        <v>720.64200000000005</v>
      </c>
      <c r="DN15" s="9">
        <v>461.91300000000001</v>
      </c>
      <c r="DO15" s="9">
        <v>258.72899999999998</v>
      </c>
      <c r="DP15" s="9">
        <v>444.78100000000001</v>
      </c>
      <c r="DQ15" s="9">
        <v>297.74799999999999</v>
      </c>
      <c r="DR15" s="9">
        <v>147.03299999999999</v>
      </c>
      <c r="DS15" s="9">
        <v>36.344000000000001</v>
      </c>
      <c r="DT15" s="9">
        <v>19.318000000000001</v>
      </c>
      <c r="DU15" s="9">
        <v>17.026</v>
      </c>
      <c r="DV15" s="9">
        <v>13.819000000000001</v>
      </c>
      <c r="DW15" s="9">
        <v>11.678000000000001</v>
      </c>
      <c r="DX15" s="9">
        <v>2.141</v>
      </c>
      <c r="DY15" s="9">
        <v>7.2779999999999996</v>
      </c>
      <c r="DZ15" s="9">
        <v>3.5659999999999998</v>
      </c>
      <c r="EA15" s="9">
        <v>3.7130000000000001</v>
      </c>
      <c r="EB15" s="9">
        <v>15.247</v>
      </c>
      <c r="EC15" s="9">
        <v>4.0739999999999998</v>
      </c>
      <c r="ED15" s="9">
        <v>11.172000000000001</v>
      </c>
      <c r="EE15" s="9">
        <v>33.817999999999998</v>
      </c>
      <c r="EF15" s="9">
        <v>19.061</v>
      </c>
      <c r="EG15" s="9">
        <v>14.756</v>
      </c>
      <c r="EH15" s="9">
        <v>12.238</v>
      </c>
      <c r="EI15" s="9">
        <v>8.4600000000000009</v>
      </c>
      <c r="EJ15" s="9">
        <v>3.778</v>
      </c>
      <c r="EK15" s="9">
        <v>11.439</v>
      </c>
      <c r="EL15" s="9">
        <v>7.1109999999999998</v>
      </c>
      <c r="EM15" s="9">
        <v>4.3280000000000003</v>
      </c>
      <c r="EN15" s="9">
        <v>10.14</v>
      </c>
      <c r="EO15" s="9">
        <v>3.49</v>
      </c>
      <c r="EP15" s="9">
        <v>6.65</v>
      </c>
      <c r="EQ15" s="9">
        <v>205.69900000000001</v>
      </c>
      <c r="ER15" s="9">
        <v>125.786</v>
      </c>
      <c r="ES15" s="9">
        <v>79.912999999999997</v>
      </c>
      <c r="ET15" s="9">
        <v>4440.4650000000001</v>
      </c>
      <c r="EU15" s="9">
        <v>2311.7860000000001</v>
      </c>
      <c r="EV15" s="9">
        <v>2128.6790000000001</v>
      </c>
      <c r="EW15" s="9">
        <v>457.78500000000003</v>
      </c>
      <c r="EX15" s="9">
        <v>242.566</v>
      </c>
      <c r="EY15" s="9">
        <v>215.21899999999999</v>
      </c>
      <c r="EZ15" s="9">
        <v>211.047</v>
      </c>
      <c r="FA15" s="9">
        <v>122.845</v>
      </c>
      <c r="FB15" s="9">
        <v>88.200999999999993</v>
      </c>
      <c r="FC15" s="9">
        <v>97.358999999999995</v>
      </c>
      <c r="FD15" s="9">
        <v>53.771999999999998</v>
      </c>
      <c r="FE15" s="9">
        <v>43.587000000000003</v>
      </c>
      <c r="FF15" s="9">
        <v>112.93300000000001</v>
      </c>
      <c r="FG15" s="9">
        <v>68.42</v>
      </c>
      <c r="FH15" s="9">
        <v>44.514000000000003</v>
      </c>
      <c r="FI15" s="9">
        <v>127.34399999999999</v>
      </c>
      <c r="FJ15" s="9">
        <v>70.867000000000004</v>
      </c>
      <c r="FK15" s="9">
        <v>56.478000000000002</v>
      </c>
      <c r="FL15" s="9">
        <v>82.947999999999993</v>
      </c>
      <c r="FM15" s="9">
        <v>51.325000000000003</v>
      </c>
      <c r="FN15" s="9">
        <v>31.623000000000001</v>
      </c>
      <c r="FO15" s="9">
        <v>67.120999999999995</v>
      </c>
      <c r="FP15" s="9">
        <v>41.173000000000002</v>
      </c>
      <c r="FQ15" s="9">
        <v>25.948</v>
      </c>
      <c r="FR15" s="9">
        <v>61.631999999999998</v>
      </c>
      <c r="FS15" s="9">
        <v>34.021000000000001</v>
      </c>
      <c r="FT15" s="9">
        <v>27.611000000000001</v>
      </c>
      <c r="FU15" s="9">
        <v>29.004000000000001</v>
      </c>
      <c r="FV15" s="9">
        <v>25.895</v>
      </c>
      <c r="FW15" s="9">
        <v>3.109</v>
      </c>
      <c r="FX15" s="9">
        <v>22.407</v>
      </c>
      <c r="FY15" s="9">
        <v>7.5439999999999996</v>
      </c>
      <c r="FZ15" s="9">
        <v>14.863</v>
      </c>
      <c r="GA15" s="9">
        <v>10.221</v>
      </c>
      <c r="GB15" s="9">
        <v>0.58199999999999996</v>
      </c>
      <c r="GC15" s="9">
        <v>9.6389999999999993</v>
      </c>
      <c r="GD15" s="9">
        <v>82.293999999999997</v>
      </c>
      <c r="GE15" s="9">
        <v>47.652000000000001</v>
      </c>
      <c r="GF15" s="9">
        <v>34.640999999999998</v>
      </c>
      <c r="GG15" s="9">
        <v>45.1</v>
      </c>
      <c r="GH15" s="9">
        <v>31.295999999999999</v>
      </c>
      <c r="GI15" s="9">
        <v>13.804</v>
      </c>
      <c r="GJ15" s="9">
        <v>23.733000000000001</v>
      </c>
      <c r="GK15" s="9">
        <v>13.51</v>
      </c>
      <c r="GL15" s="9">
        <v>10.223000000000001</v>
      </c>
      <c r="GM15" s="9">
        <v>13.461</v>
      </c>
      <c r="GN15" s="9">
        <v>2.8460000000000001</v>
      </c>
      <c r="GO15" s="9">
        <v>10.615</v>
      </c>
      <c r="GP15" s="9">
        <v>138.02000000000001</v>
      </c>
      <c r="GQ15" s="9">
        <v>80.603999999999999</v>
      </c>
      <c r="GR15" s="9">
        <v>57.414999999999999</v>
      </c>
      <c r="GS15" s="9">
        <v>73.027000000000001</v>
      </c>
      <c r="GT15" s="9">
        <v>42.241</v>
      </c>
      <c r="GU15" s="9">
        <v>30.786000000000001</v>
      </c>
      <c r="GV15" s="9">
        <v>246.738</v>
      </c>
      <c r="GW15" s="9">
        <v>119.721</v>
      </c>
      <c r="GX15" s="9">
        <v>127.018</v>
      </c>
      <c r="GY15" s="9">
        <v>3982.68</v>
      </c>
      <c r="GZ15" s="9">
        <v>2069.2199999999998</v>
      </c>
      <c r="HA15" s="9">
        <v>1913.46</v>
      </c>
      <c r="HB15" s="9">
        <v>3048.1010000000001</v>
      </c>
      <c r="HC15" s="9">
        <v>1465.9649999999999</v>
      </c>
      <c r="HD15" s="9">
        <v>1582.136</v>
      </c>
      <c r="HE15" s="9">
        <v>2933.864</v>
      </c>
      <c r="HF15" s="9">
        <v>1412.491</v>
      </c>
      <c r="HG15" s="9">
        <v>1521.373</v>
      </c>
      <c r="HH15" s="9">
        <v>62.844999999999999</v>
      </c>
      <c r="HI15" s="9">
        <v>28.866</v>
      </c>
      <c r="HJ15" s="9">
        <v>33.978999999999999</v>
      </c>
      <c r="HK15" s="9">
        <v>51.292000000000002</v>
      </c>
      <c r="HL15" s="9">
        <v>24.609000000000002</v>
      </c>
      <c r="HM15" s="9">
        <v>26.683</v>
      </c>
      <c r="HN15" s="9">
        <v>2448.5880000000002</v>
      </c>
      <c r="HO15" s="9">
        <v>1198.4760000000001</v>
      </c>
      <c r="HP15" s="9">
        <v>1250.1110000000001</v>
      </c>
      <c r="HQ15" s="9">
        <v>129.971</v>
      </c>
      <c r="HR15" s="9">
        <v>48.728999999999999</v>
      </c>
      <c r="HS15" s="9">
        <v>81.242000000000004</v>
      </c>
      <c r="HT15" s="9">
        <v>44.119</v>
      </c>
      <c r="HU15" s="9">
        <v>28.795999999999999</v>
      </c>
      <c r="HV15" s="9">
        <v>15.323</v>
      </c>
      <c r="HW15" s="9">
        <v>37.305999999999997</v>
      </c>
      <c r="HX15" s="9">
        <v>10.592000000000001</v>
      </c>
      <c r="HY15" s="9">
        <v>26.713999999999999</v>
      </c>
      <c r="HZ15" s="9">
        <v>48.545999999999999</v>
      </c>
      <c r="IA15" s="9">
        <v>9.3409999999999993</v>
      </c>
      <c r="IB15" s="9">
        <v>39.204999999999998</v>
      </c>
      <c r="IC15" s="9">
        <v>149.96199999999999</v>
      </c>
      <c r="ID15" s="9">
        <v>52.58</v>
      </c>
      <c r="IE15" s="9">
        <v>97.382000000000005</v>
      </c>
      <c r="IF15" s="9">
        <v>47.886000000000003</v>
      </c>
      <c r="IG15" s="9">
        <v>30.785</v>
      </c>
      <c r="IH15" s="9">
        <v>17.100000000000001</v>
      </c>
      <c r="II15" s="9">
        <v>50.942999999999998</v>
      </c>
      <c r="IJ15" s="9">
        <v>15.205</v>
      </c>
      <c r="IK15" s="9">
        <v>35.738</v>
      </c>
      <c r="IL15" s="9">
        <v>51.133000000000003</v>
      </c>
      <c r="IM15" s="9">
        <v>6.59</v>
      </c>
      <c r="IN15" s="9">
        <v>44.542999999999999</v>
      </c>
      <c r="IO15" s="9">
        <v>319.58</v>
      </c>
      <c r="IP15" s="9">
        <v>166.18</v>
      </c>
      <c r="IQ15" s="9">
        <v>153.4</v>
      </c>
    </row>
    <row r="16" spans="1:251">
      <c r="A16" s="10">
        <v>43862</v>
      </c>
      <c r="B16" s="9">
        <v>124.562</v>
      </c>
      <c r="C16" s="9">
        <v>344.601</v>
      </c>
      <c r="D16" s="9">
        <v>199.215</v>
      </c>
      <c r="E16" s="9">
        <v>145.386</v>
      </c>
      <c r="F16" s="9">
        <v>236.93100000000001</v>
      </c>
      <c r="G16" s="9">
        <v>135.35400000000001</v>
      </c>
      <c r="H16" s="9">
        <v>101.577</v>
      </c>
      <c r="I16" s="9">
        <v>220.56</v>
      </c>
      <c r="J16" s="9">
        <v>130.35599999999999</v>
      </c>
      <c r="K16" s="9">
        <v>90.203999999999994</v>
      </c>
      <c r="L16" s="9">
        <v>171.00399999999999</v>
      </c>
      <c r="M16" s="9">
        <v>96.210999999999999</v>
      </c>
      <c r="N16" s="9">
        <v>74.793000000000006</v>
      </c>
      <c r="O16" s="9">
        <v>85.796999999999997</v>
      </c>
      <c r="P16" s="9">
        <v>61.97</v>
      </c>
      <c r="Q16" s="9">
        <v>23.827000000000002</v>
      </c>
      <c r="R16" s="9">
        <v>53.112000000000002</v>
      </c>
      <c r="S16" s="9">
        <v>26.100999999999999</v>
      </c>
      <c r="T16" s="9">
        <v>27.010999999999999</v>
      </c>
      <c r="U16" s="9">
        <v>32.094999999999999</v>
      </c>
      <c r="V16" s="9">
        <v>8.1389999999999993</v>
      </c>
      <c r="W16" s="9">
        <v>23.956</v>
      </c>
      <c r="X16" s="9">
        <v>191.446</v>
      </c>
      <c r="Y16" s="9">
        <v>108.41800000000001</v>
      </c>
      <c r="Z16" s="9">
        <v>83.028000000000006</v>
      </c>
      <c r="AA16" s="9">
        <v>114.044</v>
      </c>
      <c r="AB16" s="9">
        <v>79.578000000000003</v>
      </c>
      <c r="AC16" s="9">
        <v>34.466000000000001</v>
      </c>
      <c r="AD16" s="9">
        <v>49.404000000000003</v>
      </c>
      <c r="AE16" s="9">
        <v>20.170000000000002</v>
      </c>
      <c r="AF16" s="9">
        <v>29.234000000000002</v>
      </c>
      <c r="AG16" s="9">
        <v>27.998000000000001</v>
      </c>
      <c r="AH16" s="9">
        <v>8.67</v>
      </c>
      <c r="AI16" s="9">
        <v>19.327999999999999</v>
      </c>
      <c r="AJ16" s="9">
        <v>408.34399999999999</v>
      </c>
      <c r="AK16" s="9">
        <v>224.113</v>
      </c>
      <c r="AL16" s="9">
        <v>184.23099999999999</v>
      </c>
      <c r="AM16" s="9">
        <v>174.666</v>
      </c>
      <c r="AN16" s="9">
        <v>110.872</v>
      </c>
      <c r="AO16" s="9">
        <v>63.793999999999997</v>
      </c>
      <c r="AP16" s="9">
        <v>586.06200000000001</v>
      </c>
      <c r="AQ16" s="9">
        <v>272.59500000000003</v>
      </c>
      <c r="AR16" s="9">
        <v>313.46699999999998</v>
      </c>
      <c r="AS16" s="9">
        <v>4725.3789999999999</v>
      </c>
      <c r="AT16" s="9">
        <v>2519.4740000000002</v>
      </c>
      <c r="AU16" s="9">
        <v>2205.9050000000002</v>
      </c>
      <c r="AV16" s="9">
        <v>4008.5810000000001</v>
      </c>
      <c r="AW16" s="9">
        <v>2048.3719999999998</v>
      </c>
      <c r="AX16" s="9">
        <v>1960.2090000000001</v>
      </c>
      <c r="AY16" s="9">
        <v>3761.35</v>
      </c>
      <c r="AZ16" s="9">
        <v>1926.5050000000001</v>
      </c>
      <c r="BA16" s="9">
        <v>1834.845</v>
      </c>
      <c r="BB16" s="9">
        <v>114.05200000000001</v>
      </c>
      <c r="BC16" s="9">
        <v>47.841999999999999</v>
      </c>
      <c r="BD16" s="9">
        <v>66.209000000000003</v>
      </c>
      <c r="BE16" s="9">
        <v>131.71199999999999</v>
      </c>
      <c r="BF16" s="9">
        <v>73.712000000000003</v>
      </c>
      <c r="BG16" s="9">
        <v>58</v>
      </c>
      <c r="BH16" s="9">
        <v>3062.0390000000002</v>
      </c>
      <c r="BI16" s="9">
        <v>1625.59</v>
      </c>
      <c r="BJ16" s="9">
        <v>1436.45</v>
      </c>
      <c r="BK16" s="9">
        <v>238.458</v>
      </c>
      <c r="BL16" s="9">
        <v>70.302000000000007</v>
      </c>
      <c r="BM16" s="9">
        <v>168.15600000000001</v>
      </c>
      <c r="BN16" s="9">
        <v>68.656000000000006</v>
      </c>
      <c r="BO16" s="9">
        <v>35.817999999999998</v>
      </c>
      <c r="BP16" s="9">
        <v>32.838000000000001</v>
      </c>
      <c r="BQ16" s="9">
        <v>73.545000000000002</v>
      </c>
      <c r="BR16" s="9">
        <v>20.684000000000001</v>
      </c>
      <c r="BS16" s="9">
        <v>52.860999999999997</v>
      </c>
      <c r="BT16" s="9">
        <v>96.257000000000005</v>
      </c>
      <c r="BU16" s="9">
        <v>13.798999999999999</v>
      </c>
      <c r="BV16" s="9">
        <v>82.457999999999998</v>
      </c>
      <c r="BW16" s="9">
        <v>179.77</v>
      </c>
      <c r="BX16" s="9">
        <v>62.252000000000002</v>
      </c>
      <c r="BY16" s="9">
        <v>117.518</v>
      </c>
      <c r="BZ16" s="9">
        <v>59.040999999999997</v>
      </c>
      <c r="CA16" s="9">
        <v>39.170999999999999</v>
      </c>
      <c r="CB16" s="9">
        <v>19.87</v>
      </c>
      <c r="CC16" s="9">
        <v>66.608000000000004</v>
      </c>
      <c r="CD16" s="9">
        <v>12.515000000000001</v>
      </c>
      <c r="CE16" s="9">
        <v>54.093000000000004</v>
      </c>
      <c r="CF16" s="9">
        <v>54.121000000000002</v>
      </c>
      <c r="CG16" s="9">
        <v>10.566000000000001</v>
      </c>
      <c r="CH16" s="9">
        <v>43.555</v>
      </c>
      <c r="CI16" s="9">
        <v>528.31299999999999</v>
      </c>
      <c r="CJ16" s="9">
        <v>290.22800000000001</v>
      </c>
      <c r="CK16" s="9">
        <v>238.08500000000001</v>
      </c>
      <c r="CL16" s="9">
        <v>596.76400000000001</v>
      </c>
      <c r="CM16" s="9">
        <v>307.11200000000002</v>
      </c>
      <c r="CN16" s="9">
        <v>289.65199999999999</v>
      </c>
      <c r="CO16" s="9">
        <v>3411.817</v>
      </c>
      <c r="CP16" s="9">
        <v>1741.26</v>
      </c>
      <c r="CQ16" s="9">
        <v>1670.557</v>
      </c>
      <c r="CR16" s="9">
        <v>483.24799999999999</v>
      </c>
      <c r="CS16" s="9">
        <v>231.03899999999999</v>
      </c>
      <c r="CT16" s="9">
        <v>252.209</v>
      </c>
      <c r="CU16" s="9">
        <v>3525.3330000000001</v>
      </c>
      <c r="CV16" s="9">
        <v>1817.3320000000001</v>
      </c>
      <c r="CW16" s="9">
        <v>1708</v>
      </c>
      <c r="CX16" s="9">
        <v>796.49300000000005</v>
      </c>
      <c r="CY16" s="9">
        <v>400.21499999999997</v>
      </c>
      <c r="CZ16" s="9">
        <v>396.27800000000002</v>
      </c>
      <c r="DA16" s="9">
        <v>283.51900000000001</v>
      </c>
      <c r="DB16" s="9">
        <v>137.93600000000001</v>
      </c>
      <c r="DC16" s="9">
        <v>145.583</v>
      </c>
      <c r="DD16" s="9">
        <v>313.245</v>
      </c>
      <c r="DE16" s="9">
        <v>169.17599999999999</v>
      </c>
      <c r="DF16" s="9">
        <v>144.06899999999999</v>
      </c>
      <c r="DG16" s="9">
        <v>199.72900000000001</v>
      </c>
      <c r="DH16" s="9">
        <v>93.102999999999994</v>
      </c>
      <c r="DI16" s="9">
        <v>106.625</v>
      </c>
      <c r="DJ16" s="9">
        <v>3212.0880000000002</v>
      </c>
      <c r="DK16" s="9">
        <v>1648.1559999999999</v>
      </c>
      <c r="DL16" s="9">
        <v>1563.931</v>
      </c>
      <c r="DM16" s="9">
        <v>716.798</v>
      </c>
      <c r="DN16" s="9">
        <v>471.10199999999998</v>
      </c>
      <c r="DO16" s="9">
        <v>245.696</v>
      </c>
      <c r="DP16" s="9">
        <v>439.83199999999999</v>
      </c>
      <c r="DQ16" s="9">
        <v>299.91699999999997</v>
      </c>
      <c r="DR16" s="9">
        <v>139.91499999999999</v>
      </c>
      <c r="DS16" s="9">
        <v>40.090000000000003</v>
      </c>
      <c r="DT16" s="9">
        <v>25.081</v>
      </c>
      <c r="DU16" s="9">
        <v>15.009</v>
      </c>
      <c r="DV16" s="9">
        <v>10.782</v>
      </c>
      <c r="DW16" s="9">
        <v>9.6080000000000005</v>
      </c>
      <c r="DX16" s="9">
        <v>1.1739999999999999</v>
      </c>
      <c r="DY16" s="9">
        <v>15.887</v>
      </c>
      <c r="DZ16" s="9">
        <v>11.39</v>
      </c>
      <c r="EA16" s="9">
        <v>4.4969999999999999</v>
      </c>
      <c r="EB16" s="9">
        <v>13.420999999999999</v>
      </c>
      <c r="EC16" s="9">
        <v>4.0839999999999996</v>
      </c>
      <c r="ED16" s="9">
        <v>9.3379999999999992</v>
      </c>
      <c r="EE16" s="9">
        <v>27.154</v>
      </c>
      <c r="EF16" s="9">
        <v>11.907</v>
      </c>
      <c r="EG16" s="9">
        <v>15.247</v>
      </c>
      <c r="EH16" s="9">
        <v>10.911</v>
      </c>
      <c r="EI16" s="9">
        <v>8.0280000000000005</v>
      </c>
      <c r="EJ16" s="9">
        <v>2.883</v>
      </c>
      <c r="EK16" s="9">
        <v>6.2220000000000004</v>
      </c>
      <c r="EL16" s="9">
        <v>1.986</v>
      </c>
      <c r="EM16" s="9">
        <v>4.2370000000000001</v>
      </c>
      <c r="EN16" s="9">
        <v>10.021000000000001</v>
      </c>
      <c r="EO16" s="9">
        <v>1.8939999999999999</v>
      </c>
      <c r="EP16" s="9">
        <v>8.1270000000000007</v>
      </c>
      <c r="EQ16" s="9">
        <v>209.72200000000001</v>
      </c>
      <c r="ER16" s="9">
        <v>134.197</v>
      </c>
      <c r="ES16" s="9">
        <v>75.525999999999996</v>
      </c>
      <c r="ET16" s="9">
        <v>4548.366</v>
      </c>
      <c r="EU16" s="9">
        <v>2376.8850000000002</v>
      </c>
      <c r="EV16" s="9">
        <v>2171.4810000000002</v>
      </c>
      <c r="EW16" s="9">
        <v>451.98200000000003</v>
      </c>
      <c r="EX16" s="9">
        <v>231.245</v>
      </c>
      <c r="EY16" s="9">
        <v>220.73699999999999</v>
      </c>
      <c r="EZ16" s="9">
        <v>218.15899999999999</v>
      </c>
      <c r="FA16" s="9">
        <v>121.633</v>
      </c>
      <c r="FB16" s="9">
        <v>96.525999999999996</v>
      </c>
      <c r="FC16" s="9">
        <v>98.385000000000005</v>
      </c>
      <c r="FD16" s="9">
        <v>50.223999999999997</v>
      </c>
      <c r="FE16" s="9">
        <v>48.161999999999999</v>
      </c>
      <c r="FF16" s="9">
        <v>119.19799999999999</v>
      </c>
      <c r="FG16" s="9">
        <v>70.832999999999998</v>
      </c>
      <c r="FH16" s="9">
        <v>48.365000000000002</v>
      </c>
      <c r="FI16" s="9">
        <v>139.917</v>
      </c>
      <c r="FJ16" s="9">
        <v>74.027000000000001</v>
      </c>
      <c r="FK16" s="9">
        <v>65.89</v>
      </c>
      <c r="FL16" s="9">
        <v>77.346999999999994</v>
      </c>
      <c r="FM16" s="9">
        <v>46.71</v>
      </c>
      <c r="FN16" s="9">
        <v>30.635999999999999</v>
      </c>
      <c r="FO16" s="9">
        <v>80.525999999999996</v>
      </c>
      <c r="FP16" s="9">
        <v>51.031999999999996</v>
      </c>
      <c r="FQ16" s="9">
        <v>29.492999999999999</v>
      </c>
      <c r="FR16" s="9">
        <v>55.713000000000001</v>
      </c>
      <c r="FS16" s="9">
        <v>27.568000000000001</v>
      </c>
      <c r="FT16" s="9">
        <v>28.145</v>
      </c>
      <c r="FU16" s="9">
        <v>25.518000000000001</v>
      </c>
      <c r="FV16" s="9">
        <v>19.902999999999999</v>
      </c>
      <c r="FW16" s="9">
        <v>5.6159999999999997</v>
      </c>
      <c r="FX16" s="9">
        <v>15.814</v>
      </c>
      <c r="FY16" s="9">
        <v>4.2190000000000003</v>
      </c>
      <c r="FZ16" s="9">
        <v>11.595000000000001</v>
      </c>
      <c r="GA16" s="9">
        <v>14.381</v>
      </c>
      <c r="GB16" s="9">
        <v>3.4460000000000002</v>
      </c>
      <c r="GC16" s="9">
        <v>10.933999999999999</v>
      </c>
      <c r="GD16" s="9">
        <v>81.92</v>
      </c>
      <c r="GE16" s="9">
        <v>43.031999999999996</v>
      </c>
      <c r="GF16" s="9">
        <v>38.887999999999998</v>
      </c>
      <c r="GG16" s="9">
        <v>44.241999999999997</v>
      </c>
      <c r="GH16" s="9">
        <v>30.117999999999999</v>
      </c>
      <c r="GI16" s="9">
        <v>14.122999999999999</v>
      </c>
      <c r="GJ16" s="9">
        <v>25.468</v>
      </c>
      <c r="GK16" s="9">
        <v>11.243</v>
      </c>
      <c r="GL16" s="9">
        <v>14.225</v>
      </c>
      <c r="GM16" s="9">
        <v>12.21</v>
      </c>
      <c r="GN16" s="9">
        <v>1.671</v>
      </c>
      <c r="GO16" s="9">
        <v>10.539</v>
      </c>
      <c r="GP16" s="9">
        <v>144.45599999999999</v>
      </c>
      <c r="GQ16" s="9">
        <v>78.739000000000004</v>
      </c>
      <c r="GR16" s="9">
        <v>65.716999999999999</v>
      </c>
      <c r="GS16" s="9">
        <v>73.701999999999998</v>
      </c>
      <c r="GT16" s="9">
        <v>42.893999999999998</v>
      </c>
      <c r="GU16" s="9">
        <v>30.809000000000001</v>
      </c>
      <c r="GV16" s="9">
        <v>233.82300000000001</v>
      </c>
      <c r="GW16" s="9">
        <v>109.61199999999999</v>
      </c>
      <c r="GX16" s="9">
        <v>124.211</v>
      </c>
      <c r="GY16" s="9">
        <v>4096.384</v>
      </c>
      <c r="GZ16" s="9">
        <v>2145.6410000000001</v>
      </c>
      <c r="HA16" s="9">
        <v>1950.7429999999999</v>
      </c>
      <c r="HB16" s="9">
        <v>3145.15</v>
      </c>
      <c r="HC16" s="9">
        <v>1535.68</v>
      </c>
      <c r="HD16" s="9">
        <v>1609.471</v>
      </c>
      <c r="HE16" s="9">
        <v>3020.0790000000002</v>
      </c>
      <c r="HF16" s="9">
        <v>1484.8</v>
      </c>
      <c r="HG16" s="9">
        <v>1535.28</v>
      </c>
      <c r="HH16" s="9">
        <v>69.873999999999995</v>
      </c>
      <c r="HI16" s="9">
        <v>28.26</v>
      </c>
      <c r="HJ16" s="9">
        <v>41.613999999999997</v>
      </c>
      <c r="HK16" s="9">
        <v>54.545000000000002</v>
      </c>
      <c r="HL16" s="9">
        <v>22.170999999999999</v>
      </c>
      <c r="HM16" s="9">
        <v>32.374000000000002</v>
      </c>
      <c r="HN16" s="9">
        <v>2493.0859999999998</v>
      </c>
      <c r="HO16" s="9">
        <v>1246.038</v>
      </c>
      <c r="HP16" s="9">
        <v>1247.048</v>
      </c>
      <c r="HQ16" s="9">
        <v>141.47800000000001</v>
      </c>
      <c r="HR16" s="9">
        <v>40.398000000000003</v>
      </c>
      <c r="HS16" s="9">
        <v>101.07899999999999</v>
      </c>
      <c r="HT16" s="9">
        <v>42.826999999999998</v>
      </c>
      <c r="HU16" s="9">
        <v>22.414999999999999</v>
      </c>
      <c r="HV16" s="9">
        <v>20.411999999999999</v>
      </c>
      <c r="HW16" s="9">
        <v>40.207999999999998</v>
      </c>
      <c r="HX16" s="9">
        <v>9.0039999999999996</v>
      </c>
      <c r="HY16" s="9">
        <v>31.204000000000001</v>
      </c>
      <c r="HZ16" s="9">
        <v>58.444000000000003</v>
      </c>
      <c r="IA16" s="9">
        <v>8.98</v>
      </c>
      <c r="IB16" s="9">
        <v>49.463000000000001</v>
      </c>
      <c r="IC16" s="9">
        <v>153.435</v>
      </c>
      <c r="ID16" s="9">
        <v>55.298999999999999</v>
      </c>
      <c r="IE16" s="9">
        <v>98.135999999999996</v>
      </c>
      <c r="IF16" s="9">
        <v>50.747</v>
      </c>
      <c r="IG16" s="9">
        <v>29.641999999999999</v>
      </c>
      <c r="IH16" s="9">
        <v>21.105</v>
      </c>
      <c r="II16" s="9">
        <v>49.418999999999997</v>
      </c>
      <c r="IJ16" s="9">
        <v>16.279</v>
      </c>
      <c r="IK16" s="9">
        <v>33.14</v>
      </c>
      <c r="IL16" s="9">
        <v>53.268999999999998</v>
      </c>
      <c r="IM16" s="9">
        <v>9.3780000000000001</v>
      </c>
      <c r="IN16" s="9">
        <v>43.890999999999998</v>
      </c>
      <c r="IO16" s="9">
        <v>357.15199999999999</v>
      </c>
      <c r="IP16" s="9">
        <v>193.94399999999999</v>
      </c>
      <c r="IQ16" s="9">
        <v>163.208</v>
      </c>
    </row>
    <row r="17" spans="1:251">
      <c r="A17" s="10">
        <v>44228</v>
      </c>
      <c r="B17" s="9">
        <v>135.012</v>
      </c>
      <c r="C17" s="9">
        <v>289.46300000000002</v>
      </c>
      <c r="D17" s="9">
        <v>155.59399999999999</v>
      </c>
      <c r="E17" s="9">
        <v>133.869</v>
      </c>
      <c r="F17" s="9">
        <v>206.142</v>
      </c>
      <c r="G17" s="9">
        <v>109.361</v>
      </c>
      <c r="H17" s="9">
        <v>96.781000000000006</v>
      </c>
      <c r="I17" s="9">
        <v>170.501</v>
      </c>
      <c r="J17" s="9">
        <v>99.594999999999999</v>
      </c>
      <c r="K17" s="9">
        <v>70.906000000000006</v>
      </c>
      <c r="L17" s="9">
        <v>169.75399999999999</v>
      </c>
      <c r="M17" s="9">
        <v>84.974999999999994</v>
      </c>
      <c r="N17" s="9">
        <v>84.778999999999996</v>
      </c>
      <c r="O17" s="9">
        <v>67.478999999999999</v>
      </c>
      <c r="P17" s="9">
        <v>43.512999999999998</v>
      </c>
      <c r="Q17" s="9">
        <v>23.966000000000001</v>
      </c>
      <c r="R17" s="9">
        <v>62.326999999999998</v>
      </c>
      <c r="S17" s="9">
        <v>33.615000000000002</v>
      </c>
      <c r="T17" s="9">
        <v>28.712</v>
      </c>
      <c r="U17" s="9">
        <v>39.947000000000003</v>
      </c>
      <c r="V17" s="9">
        <v>7.8460000000000001</v>
      </c>
      <c r="W17" s="9">
        <v>32.100999999999999</v>
      </c>
      <c r="X17" s="9">
        <v>159.22999999999999</v>
      </c>
      <c r="Y17" s="9">
        <v>83.436000000000007</v>
      </c>
      <c r="Z17" s="9">
        <v>75.793999999999997</v>
      </c>
      <c r="AA17" s="9">
        <v>83.192999999999998</v>
      </c>
      <c r="AB17" s="9">
        <v>54.966000000000001</v>
      </c>
      <c r="AC17" s="9">
        <v>28.227</v>
      </c>
      <c r="AD17" s="9">
        <v>45.999000000000002</v>
      </c>
      <c r="AE17" s="9">
        <v>20.981000000000002</v>
      </c>
      <c r="AF17" s="9">
        <v>25.018000000000001</v>
      </c>
      <c r="AG17" s="9">
        <v>30.038</v>
      </c>
      <c r="AH17" s="9">
        <v>7.4889999999999999</v>
      </c>
      <c r="AI17" s="9">
        <v>22.55</v>
      </c>
      <c r="AJ17" s="9">
        <v>348.67899999999997</v>
      </c>
      <c r="AK17" s="9">
        <v>183.84299999999999</v>
      </c>
      <c r="AL17" s="9">
        <v>164.83600000000001</v>
      </c>
      <c r="AM17" s="9">
        <v>150.80600000000001</v>
      </c>
      <c r="AN17" s="9">
        <v>84.162999999999997</v>
      </c>
      <c r="AO17" s="9">
        <v>66.643000000000001</v>
      </c>
      <c r="AP17" s="9">
        <v>559.495</v>
      </c>
      <c r="AQ17" s="9">
        <v>267.74799999999999</v>
      </c>
      <c r="AR17" s="9">
        <v>291.74700000000001</v>
      </c>
      <c r="AS17" s="9">
        <v>4825.7089999999998</v>
      </c>
      <c r="AT17" s="9">
        <v>2576.8670000000002</v>
      </c>
      <c r="AU17" s="9">
        <v>2248.8420000000001</v>
      </c>
      <c r="AV17" s="9">
        <v>4124.2439999999997</v>
      </c>
      <c r="AW17" s="9">
        <v>2142.1619999999998</v>
      </c>
      <c r="AX17" s="9">
        <v>1982.0820000000001</v>
      </c>
      <c r="AY17" s="9">
        <v>3882.181</v>
      </c>
      <c r="AZ17" s="9">
        <v>2022.3720000000001</v>
      </c>
      <c r="BA17" s="9">
        <v>1859.809</v>
      </c>
      <c r="BB17" s="9">
        <v>139.03200000000001</v>
      </c>
      <c r="BC17" s="9">
        <v>62.402999999999999</v>
      </c>
      <c r="BD17" s="9">
        <v>76.63</v>
      </c>
      <c r="BE17" s="9">
        <v>96.959000000000003</v>
      </c>
      <c r="BF17" s="9">
        <v>53.023000000000003</v>
      </c>
      <c r="BG17" s="9">
        <v>43.936</v>
      </c>
      <c r="BH17" s="9">
        <v>3033.2620000000002</v>
      </c>
      <c r="BI17" s="9">
        <v>1616.202</v>
      </c>
      <c r="BJ17" s="9">
        <v>1417.06</v>
      </c>
      <c r="BK17" s="9">
        <v>296.55099999999999</v>
      </c>
      <c r="BL17" s="9">
        <v>114.851</v>
      </c>
      <c r="BM17" s="9">
        <v>181.7</v>
      </c>
      <c r="BN17" s="9">
        <v>77.956999999999994</v>
      </c>
      <c r="BO17" s="9">
        <v>51.86</v>
      </c>
      <c r="BP17" s="9">
        <v>26.097000000000001</v>
      </c>
      <c r="BQ17" s="9">
        <v>119.227</v>
      </c>
      <c r="BR17" s="9">
        <v>50.835999999999999</v>
      </c>
      <c r="BS17" s="9">
        <v>68.391000000000005</v>
      </c>
      <c r="BT17" s="9">
        <v>99.366</v>
      </c>
      <c r="BU17" s="9">
        <v>12.154999999999999</v>
      </c>
      <c r="BV17" s="9">
        <v>87.210999999999999</v>
      </c>
      <c r="BW17" s="9">
        <v>247.38399999999999</v>
      </c>
      <c r="BX17" s="9">
        <v>102.145</v>
      </c>
      <c r="BY17" s="9">
        <v>145.239</v>
      </c>
      <c r="BZ17" s="9">
        <v>87.718999999999994</v>
      </c>
      <c r="CA17" s="9">
        <v>57.85</v>
      </c>
      <c r="CB17" s="9">
        <v>29.869</v>
      </c>
      <c r="CC17" s="9">
        <v>86.588999999999999</v>
      </c>
      <c r="CD17" s="9">
        <v>28.643000000000001</v>
      </c>
      <c r="CE17" s="9">
        <v>57.945999999999998</v>
      </c>
      <c r="CF17" s="9">
        <v>73.075000000000003</v>
      </c>
      <c r="CG17" s="9">
        <v>15.651</v>
      </c>
      <c r="CH17" s="9">
        <v>57.424999999999997</v>
      </c>
      <c r="CI17" s="9">
        <v>547.04700000000003</v>
      </c>
      <c r="CJ17" s="9">
        <v>308.96499999999997</v>
      </c>
      <c r="CK17" s="9">
        <v>238.083</v>
      </c>
      <c r="CL17" s="9">
        <v>547.53899999999999</v>
      </c>
      <c r="CM17" s="9">
        <v>288.44600000000003</v>
      </c>
      <c r="CN17" s="9">
        <v>259.09300000000002</v>
      </c>
      <c r="CO17" s="9">
        <v>3576.7049999999999</v>
      </c>
      <c r="CP17" s="9">
        <v>1853.7159999999999</v>
      </c>
      <c r="CQ17" s="9">
        <v>1722.9880000000001</v>
      </c>
      <c r="CR17" s="9">
        <v>502.21100000000001</v>
      </c>
      <c r="CS17" s="9">
        <v>244.18899999999999</v>
      </c>
      <c r="CT17" s="9">
        <v>258.02100000000002</v>
      </c>
      <c r="CU17" s="9">
        <v>3622.0329999999999</v>
      </c>
      <c r="CV17" s="9">
        <v>1897.973</v>
      </c>
      <c r="CW17" s="9">
        <v>1724.06</v>
      </c>
      <c r="CX17" s="9">
        <v>787.52</v>
      </c>
      <c r="CY17" s="9">
        <v>397.78399999999999</v>
      </c>
      <c r="CZ17" s="9">
        <v>389.73599999999999</v>
      </c>
      <c r="DA17" s="9">
        <v>262.23</v>
      </c>
      <c r="DB17" s="9">
        <v>134.851</v>
      </c>
      <c r="DC17" s="9">
        <v>127.379</v>
      </c>
      <c r="DD17" s="9">
        <v>285.30900000000003</v>
      </c>
      <c r="DE17" s="9">
        <v>153.59399999999999</v>
      </c>
      <c r="DF17" s="9">
        <v>131.715</v>
      </c>
      <c r="DG17" s="9">
        <v>239.98099999999999</v>
      </c>
      <c r="DH17" s="9">
        <v>109.33799999999999</v>
      </c>
      <c r="DI17" s="9">
        <v>130.643</v>
      </c>
      <c r="DJ17" s="9">
        <v>3336.7240000000002</v>
      </c>
      <c r="DK17" s="9">
        <v>1744.3779999999999</v>
      </c>
      <c r="DL17" s="9">
        <v>1592.346</v>
      </c>
      <c r="DM17" s="9">
        <v>701.46500000000003</v>
      </c>
      <c r="DN17" s="9">
        <v>434.70499999999998</v>
      </c>
      <c r="DO17" s="9">
        <v>266.76</v>
      </c>
      <c r="DP17" s="9">
        <v>404.35700000000003</v>
      </c>
      <c r="DQ17" s="9">
        <v>257.61900000000003</v>
      </c>
      <c r="DR17" s="9">
        <v>146.738</v>
      </c>
      <c r="DS17" s="9">
        <v>46.109000000000002</v>
      </c>
      <c r="DT17" s="9">
        <v>22.539000000000001</v>
      </c>
      <c r="DU17" s="9">
        <v>23.571000000000002</v>
      </c>
      <c r="DV17" s="9">
        <v>14.166</v>
      </c>
      <c r="DW17" s="9">
        <v>9.4429999999999996</v>
      </c>
      <c r="DX17" s="9">
        <v>4.7229999999999999</v>
      </c>
      <c r="DY17" s="9">
        <v>16.834</v>
      </c>
      <c r="DZ17" s="9">
        <v>9.1240000000000006</v>
      </c>
      <c r="EA17" s="9">
        <v>7.71</v>
      </c>
      <c r="EB17" s="9">
        <v>15.109</v>
      </c>
      <c r="EC17" s="9">
        <v>3.9710000000000001</v>
      </c>
      <c r="ED17" s="9">
        <v>11.138</v>
      </c>
      <c r="EE17" s="9">
        <v>69.537999999999997</v>
      </c>
      <c r="EF17" s="9">
        <v>34.671999999999997</v>
      </c>
      <c r="EG17" s="9">
        <v>34.866</v>
      </c>
      <c r="EH17" s="9">
        <v>25.33</v>
      </c>
      <c r="EI17" s="9">
        <v>15.872999999999999</v>
      </c>
      <c r="EJ17" s="9">
        <v>9.4559999999999995</v>
      </c>
      <c r="EK17" s="9">
        <v>23.039000000000001</v>
      </c>
      <c r="EL17" s="9">
        <v>14.647</v>
      </c>
      <c r="EM17" s="9">
        <v>8.391</v>
      </c>
      <c r="EN17" s="9">
        <v>21.17</v>
      </c>
      <c r="EO17" s="9">
        <v>4.1520000000000001</v>
      </c>
      <c r="EP17" s="9">
        <v>17.018999999999998</v>
      </c>
      <c r="EQ17" s="9">
        <v>181.46</v>
      </c>
      <c r="ER17" s="9">
        <v>119.875</v>
      </c>
      <c r="ES17" s="9">
        <v>61.585000000000001</v>
      </c>
      <c r="ET17" s="9">
        <v>4545.1970000000001</v>
      </c>
      <c r="EU17" s="9">
        <v>2356.83</v>
      </c>
      <c r="EV17" s="9">
        <v>2188.3670000000002</v>
      </c>
      <c r="EW17" s="9">
        <v>454.35899999999998</v>
      </c>
      <c r="EX17" s="9">
        <v>231.68799999999999</v>
      </c>
      <c r="EY17" s="9">
        <v>222.67</v>
      </c>
      <c r="EZ17" s="9">
        <v>222.67599999999999</v>
      </c>
      <c r="FA17" s="9">
        <v>113.89100000000001</v>
      </c>
      <c r="FB17" s="9">
        <v>108.785</v>
      </c>
      <c r="FC17" s="9">
        <v>98.046000000000006</v>
      </c>
      <c r="FD17" s="9">
        <v>47.808999999999997</v>
      </c>
      <c r="FE17" s="9">
        <v>50.237000000000002</v>
      </c>
      <c r="FF17" s="9">
        <v>123.836</v>
      </c>
      <c r="FG17" s="9">
        <v>65.287999999999997</v>
      </c>
      <c r="FH17" s="9">
        <v>58.548000000000002</v>
      </c>
      <c r="FI17" s="9">
        <v>113.697</v>
      </c>
      <c r="FJ17" s="9">
        <v>57.759</v>
      </c>
      <c r="FK17" s="9">
        <v>55.939</v>
      </c>
      <c r="FL17" s="9">
        <v>107.678</v>
      </c>
      <c r="FM17" s="9">
        <v>55.02</v>
      </c>
      <c r="FN17" s="9">
        <v>52.658000000000001</v>
      </c>
      <c r="FO17" s="9">
        <v>73.813000000000002</v>
      </c>
      <c r="FP17" s="9">
        <v>38.085000000000001</v>
      </c>
      <c r="FQ17" s="9">
        <v>35.728000000000002</v>
      </c>
      <c r="FR17" s="9">
        <v>66.721999999999994</v>
      </c>
      <c r="FS17" s="9">
        <v>33.997999999999998</v>
      </c>
      <c r="FT17" s="9">
        <v>32.723999999999997</v>
      </c>
      <c r="FU17" s="9">
        <v>32.604999999999997</v>
      </c>
      <c r="FV17" s="9">
        <v>20.895</v>
      </c>
      <c r="FW17" s="9">
        <v>11.71</v>
      </c>
      <c r="FX17" s="9">
        <v>22.559000000000001</v>
      </c>
      <c r="FY17" s="9">
        <v>9.7840000000000007</v>
      </c>
      <c r="FZ17" s="9">
        <v>12.775</v>
      </c>
      <c r="GA17" s="9">
        <v>11.558</v>
      </c>
      <c r="GB17" s="9">
        <v>3.319</v>
      </c>
      <c r="GC17" s="9">
        <v>8.2390000000000008</v>
      </c>
      <c r="GD17" s="9">
        <v>82.141000000000005</v>
      </c>
      <c r="GE17" s="9">
        <v>41.808</v>
      </c>
      <c r="GF17" s="9">
        <v>40.332999999999998</v>
      </c>
      <c r="GG17" s="9">
        <v>37.581000000000003</v>
      </c>
      <c r="GH17" s="9">
        <v>24.404</v>
      </c>
      <c r="GI17" s="9">
        <v>13.177</v>
      </c>
      <c r="GJ17" s="9">
        <v>33.347000000000001</v>
      </c>
      <c r="GK17" s="9">
        <v>16.161999999999999</v>
      </c>
      <c r="GL17" s="9">
        <v>17.184999999999999</v>
      </c>
      <c r="GM17" s="9">
        <v>11.212999999999999</v>
      </c>
      <c r="GN17" s="9">
        <v>1.242</v>
      </c>
      <c r="GO17" s="9">
        <v>9.9710000000000001</v>
      </c>
      <c r="GP17" s="9">
        <v>135.48400000000001</v>
      </c>
      <c r="GQ17" s="9">
        <v>69.947000000000003</v>
      </c>
      <c r="GR17" s="9">
        <v>65.537000000000006</v>
      </c>
      <c r="GS17" s="9">
        <v>87.192999999999998</v>
      </c>
      <c r="GT17" s="9">
        <v>43.945</v>
      </c>
      <c r="GU17" s="9">
        <v>43.247999999999998</v>
      </c>
      <c r="GV17" s="9">
        <v>231.68199999999999</v>
      </c>
      <c r="GW17" s="9">
        <v>117.797</v>
      </c>
      <c r="GX17" s="9">
        <v>113.88500000000001</v>
      </c>
      <c r="GY17" s="9">
        <v>4090.8389999999999</v>
      </c>
      <c r="GZ17" s="9">
        <v>2125.1419999999998</v>
      </c>
      <c r="HA17" s="9">
        <v>1965.6969999999999</v>
      </c>
      <c r="HB17" s="9">
        <v>3125.6260000000002</v>
      </c>
      <c r="HC17" s="9">
        <v>1502.8040000000001</v>
      </c>
      <c r="HD17" s="9">
        <v>1622.8209999999999</v>
      </c>
      <c r="HE17" s="9">
        <v>3003.3820000000001</v>
      </c>
      <c r="HF17" s="9">
        <v>1456.5219999999999</v>
      </c>
      <c r="HG17" s="9">
        <v>1546.86</v>
      </c>
      <c r="HH17" s="9">
        <v>67.863</v>
      </c>
      <c r="HI17" s="9">
        <v>21.891999999999999</v>
      </c>
      <c r="HJ17" s="9">
        <v>45.970999999999997</v>
      </c>
      <c r="HK17" s="9">
        <v>53.536999999999999</v>
      </c>
      <c r="HL17" s="9">
        <v>24.055</v>
      </c>
      <c r="HM17" s="9">
        <v>29.481999999999999</v>
      </c>
      <c r="HN17" s="9">
        <v>2366.5100000000002</v>
      </c>
      <c r="HO17" s="9">
        <v>1165.556</v>
      </c>
      <c r="HP17" s="9">
        <v>1200.9549999999999</v>
      </c>
      <c r="HQ17" s="9">
        <v>191.93299999999999</v>
      </c>
      <c r="HR17" s="9">
        <v>63.832999999999998</v>
      </c>
      <c r="HS17" s="9">
        <v>128.1</v>
      </c>
      <c r="HT17" s="9">
        <v>52.609000000000002</v>
      </c>
      <c r="HU17" s="9">
        <v>28.946999999999999</v>
      </c>
      <c r="HV17" s="9">
        <v>23.663</v>
      </c>
      <c r="HW17" s="9">
        <v>67.954999999999998</v>
      </c>
      <c r="HX17" s="9">
        <v>24.513000000000002</v>
      </c>
      <c r="HY17" s="9">
        <v>43.441000000000003</v>
      </c>
      <c r="HZ17" s="9">
        <v>71.369</v>
      </c>
      <c r="IA17" s="9">
        <v>10.372999999999999</v>
      </c>
      <c r="IB17" s="9">
        <v>60.996000000000002</v>
      </c>
      <c r="IC17" s="9">
        <v>202.83</v>
      </c>
      <c r="ID17" s="9">
        <v>86.126999999999995</v>
      </c>
      <c r="IE17" s="9">
        <v>116.70399999999999</v>
      </c>
      <c r="IF17" s="9">
        <v>67.762</v>
      </c>
      <c r="IG17" s="9">
        <v>48.406999999999996</v>
      </c>
      <c r="IH17" s="9">
        <v>19.355</v>
      </c>
      <c r="II17" s="9">
        <v>66.215999999999994</v>
      </c>
      <c r="IJ17" s="9">
        <v>25.512</v>
      </c>
      <c r="IK17" s="9">
        <v>40.704999999999998</v>
      </c>
      <c r="IL17" s="9">
        <v>68.852000000000004</v>
      </c>
      <c r="IM17" s="9">
        <v>12.208</v>
      </c>
      <c r="IN17" s="9">
        <v>56.643999999999998</v>
      </c>
      <c r="IO17" s="9">
        <v>364.35199999999998</v>
      </c>
      <c r="IP17" s="9">
        <v>187.28899999999999</v>
      </c>
      <c r="IQ17" s="9">
        <v>177.06299999999999</v>
      </c>
    </row>
    <row r="18" spans="1:251">
      <c r="A18" s="10">
        <v>44593</v>
      </c>
      <c r="B18" s="9">
        <v>173.33699999999999</v>
      </c>
      <c r="C18" s="9">
        <v>381.67599999999999</v>
      </c>
      <c r="D18" s="9">
        <v>205.875</v>
      </c>
      <c r="E18" s="9">
        <v>175.80099999999999</v>
      </c>
      <c r="F18" s="9">
        <v>279.60899999999998</v>
      </c>
      <c r="G18" s="9">
        <v>139.721</v>
      </c>
      <c r="H18" s="9">
        <v>139.88800000000001</v>
      </c>
      <c r="I18" s="9">
        <v>248.465</v>
      </c>
      <c r="J18" s="9">
        <v>131.46199999999999</v>
      </c>
      <c r="K18" s="9">
        <v>117.003</v>
      </c>
      <c r="L18" s="9">
        <v>213.547</v>
      </c>
      <c r="M18" s="9">
        <v>109.351</v>
      </c>
      <c r="N18" s="9">
        <v>104.196</v>
      </c>
      <c r="O18" s="9">
        <v>83.572999999999993</v>
      </c>
      <c r="P18" s="9">
        <v>59.55</v>
      </c>
      <c r="Q18" s="9">
        <v>24.023</v>
      </c>
      <c r="R18" s="9">
        <v>88.088999999999999</v>
      </c>
      <c r="S18" s="9">
        <v>40.558</v>
      </c>
      <c r="T18" s="9">
        <v>47.530999999999999</v>
      </c>
      <c r="U18" s="9">
        <v>41.884999999999998</v>
      </c>
      <c r="V18" s="9">
        <v>9.2430000000000003</v>
      </c>
      <c r="W18" s="9">
        <v>32.642000000000003</v>
      </c>
      <c r="X18" s="9">
        <v>200.72</v>
      </c>
      <c r="Y18" s="9">
        <v>105.34399999999999</v>
      </c>
      <c r="Z18" s="9">
        <v>95.375</v>
      </c>
      <c r="AA18" s="9">
        <v>136.71100000000001</v>
      </c>
      <c r="AB18" s="9">
        <v>88.21</v>
      </c>
      <c r="AC18" s="9">
        <v>48.500999999999998</v>
      </c>
      <c r="AD18" s="9">
        <v>36.014000000000003</v>
      </c>
      <c r="AE18" s="9">
        <v>10.909000000000001</v>
      </c>
      <c r="AF18" s="9">
        <v>25.105</v>
      </c>
      <c r="AG18" s="9">
        <v>27.995000000000001</v>
      </c>
      <c r="AH18" s="9">
        <v>6.226</v>
      </c>
      <c r="AI18" s="9">
        <v>21.768999999999998</v>
      </c>
      <c r="AJ18" s="9">
        <v>480.75599999999997</v>
      </c>
      <c r="AK18" s="9">
        <v>240.05</v>
      </c>
      <c r="AL18" s="9">
        <v>240.70599999999999</v>
      </c>
      <c r="AM18" s="9">
        <v>181.976</v>
      </c>
      <c r="AN18" s="9">
        <v>106.107</v>
      </c>
      <c r="AO18" s="9">
        <v>75.869</v>
      </c>
      <c r="AP18" s="9">
        <v>691.85799999999995</v>
      </c>
      <c r="AQ18" s="9">
        <v>328.95100000000002</v>
      </c>
      <c r="AR18" s="9">
        <v>362.90699999999998</v>
      </c>
      <c r="AS18" s="9">
        <v>4684.6120000000001</v>
      </c>
      <c r="AT18" s="9">
        <v>2477.337</v>
      </c>
      <c r="AU18" s="9">
        <v>2207.2750000000001</v>
      </c>
      <c r="AV18" s="9">
        <v>3995.4070000000002</v>
      </c>
      <c r="AW18" s="9">
        <v>2030.346</v>
      </c>
      <c r="AX18" s="9">
        <v>1965.0609999999999</v>
      </c>
      <c r="AY18" s="9">
        <v>3709.9969999999998</v>
      </c>
      <c r="AZ18" s="9">
        <v>1896.2080000000001</v>
      </c>
      <c r="BA18" s="9">
        <v>1813.789</v>
      </c>
      <c r="BB18" s="9">
        <v>152.137</v>
      </c>
      <c r="BC18" s="9">
        <v>70.944999999999993</v>
      </c>
      <c r="BD18" s="9">
        <v>81.191999999999993</v>
      </c>
      <c r="BE18" s="9">
        <v>129.20400000000001</v>
      </c>
      <c r="BF18" s="9">
        <v>61.072000000000003</v>
      </c>
      <c r="BG18" s="9">
        <v>68.131</v>
      </c>
      <c r="BH18" s="9">
        <v>2958.3049999999998</v>
      </c>
      <c r="BI18" s="9">
        <v>1554.539</v>
      </c>
      <c r="BJ18" s="9">
        <v>1403.7660000000001</v>
      </c>
      <c r="BK18" s="9">
        <v>294.97300000000001</v>
      </c>
      <c r="BL18" s="9">
        <v>112.28</v>
      </c>
      <c r="BM18" s="9">
        <v>182.69300000000001</v>
      </c>
      <c r="BN18" s="9">
        <v>89.49</v>
      </c>
      <c r="BO18" s="9">
        <v>55.720999999999997</v>
      </c>
      <c r="BP18" s="9">
        <v>33.768999999999998</v>
      </c>
      <c r="BQ18" s="9">
        <v>105.89</v>
      </c>
      <c r="BR18" s="9">
        <v>40.332000000000001</v>
      </c>
      <c r="BS18" s="9">
        <v>65.557000000000002</v>
      </c>
      <c r="BT18" s="9">
        <v>99.593000000000004</v>
      </c>
      <c r="BU18" s="9">
        <v>16.227</v>
      </c>
      <c r="BV18" s="9">
        <v>83.366</v>
      </c>
      <c r="BW18" s="9">
        <v>192.94200000000001</v>
      </c>
      <c r="BX18" s="9">
        <v>63.847000000000001</v>
      </c>
      <c r="BY18" s="9">
        <v>129.095</v>
      </c>
      <c r="BZ18" s="9">
        <v>58.01</v>
      </c>
      <c r="CA18" s="9">
        <v>36.152999999999999</v>
      </c>
      <c r="CB18" s="9">
        <v>21.858000000000001</v>
      </c>
      <c r="CC18" s="9">
        <v>75.084000000000003</v>
      </c>
      <c r="CD18" s="9">
        <v>19.734000000000002</v>
      </c>
      <c r="CE18" s="9">
        <v>55.35</v>
      </c>
      <c r="CF18" s="9">
        <v>59.847000000000001</v>
      </c>
      <c r="CG18" s="9">
        <v>7.96</v>
      </c>
      <c r="CH18" s="9">
        <v>51.887</v>
      </c>
      <c r="CI18" s="9">
        <v>549.18700000000001</v>
      </c>
      <c r="CJ18" s="9">
        <v>299.68</v>
      </c>
      <c r="CK18" s="9">
        <v>249.50700000000001</v>
      </c>
      <c r="CL18" s="9">
        <v>705.68</v>
      </c>
      <c r="CM18" s="9">
        <v>386.38400000000001</v>
      </c>
      <c r="CN18" s="9">
        <v>319.29599999999999</v>
      </c>
      <c r="CO18" s="9">
        <v>3289.7260000000001</v>
      </c>
      <c r="CP18" s="9">
        <v>1643.962</v>
      </c>
      <c r="CQ18" s="9">
        <v>1645.7639999999999</v>
      </c>
      <c r="CR18" s="9">
        <v>554.54100000000005</v>
      </c>
      <c r="CS18" s="9">
        <v>275.43700000000001</v>
      </c>
      <c r="CT18" s="9">
        <v>279.10399999999998</v>
      </c>
      <c r="CU18" s="9">
        <v>3440.8649999999998</v>
      </c>
      <c r="CV18" s="9">
        <v>1754.9079999999999</v>
      </c>
      <c r="CW18" s="9">
        <v>1685.9570000000001</v>
      </c>
      <c r="CX18" s="9">
        <v>924.74599999999998</v>
      </c>
      <c r="CY18" s="9">
        <v>480.22399999999999</v>
      </c>
      <c r="CZ18" s="9">
        <v>444.52199999999999</v>
      </c>
      <c r="DA18" s="9">
        <v>335.47500000000002</v>
      </c>
      <c r="DB18" s="9">
        <v>181.59700000000001</v>
      </c>
      <c r="DC18" s="9">
        <v>153.87799999999999</v>
      </c>
      <c r="DD18" s="9">
        <v>370.20499999999998</v>
      </c>
      <c r="DE18" s="9">
        <v>204.78700000000001</v>
      </c>
      <c r="DF18" s="9">
        <v>165.41800000000001</v>
      </c>
      <c r="DG18" s="9">
        <v>219.066</v>
      </c>
      <c r="DH18" s="9">
        <v>93.840999999999994</v>
      </c>
      <c r="DI18" s="9">
        <v>125.226</v>
      </c>
      <c r="DJ18" s="9">
        <v>3070.66</v>
      </c>
      <c r="DK18" s="9">
        <v>1550.1210000000001</v>
      </c>
      <c r="DL18" s="9">
        <v>1520.539</v>
      </c>
      <c r="DM18" s="9">
        <v>689.20600000000002</v>
      </c>
      <c r="DN18" s="9">
        <v>446.99200000000002</v>
      </c>
      <c r="DO18" s="9">
        <v>242.214</v>
      </c>
      <c r="DP18" s="9">
        <v>376.58</v>
      </c>
      <c r="DQ18" s="9">
        <v>253.63900000000001</v>
      </c>
      <c r="DR18" s="9">
        <v>122.941</v>
      </c>
      <c r="DS18" s="9">
        <v>61.026000000000003</v>
      </c>
      <c r="DT18" s="9">
        <v>33.421999999999997</v>
      </c>
      <c r="DU18" s="9">
        <v>27.605</v>
      </c>
      <c r="DV18" s="9">
        <v>20.643000000000001</v>
      </c>
      <c r="DW18" s="9">
        <v>13.414999999999999</v>
      </c>
      <c r="DX18" s="9">
        <v>7.2279999999999998</v>
      </c>
      <c r="DY18" s="9">
        <v>20.946999999999999</v>
      </c>
      <c r="DZ18" s="9">
        <v>12.605</v>
      </c>
      <c r="EA18" s="9">
        <v>8.3420000000000005</v>
      </c>
      <c r="EB18" s="9">
        <v>19.436</v>
      </c>
      <c r="EC18" s="9">
        <v>7.4009999999999998</v>
      </c>
      <c r="ED18" s="9">
        <v>12.035</v>
      </c>
      <c r="EE18" s="9">
        <v>39.082999999999998</v>
      </c>
      <c r="EF18" s="9">
        <v>17.974</v>
      </c>
      <c r="EG18" s="9">
        <v>21.109000000000002</v>
      </c>
      <c r="EH18" s="9">
        <v>16.834</v>
      </c>
      <c r="EI18" s="9">
        <v>11.957000000000001</v>
      </c>
      <c r="EJ18" s="9">
        <v>4.8769999999999998</v>
      </c>
      <c r="EK18" s="9">
        <v>10.808</v>
      </c>
      <c r="EL18" s="9">
        <v>4.7030000000000003</v>
      </c>
      <c r="EM18" s="9">
        <v>6.1050000000000004</v>
      </c>
      <c r="EN18" s="9">
        <v>11.441000000000001</v>
      </c>
      <c r="EO18" s="9">
        <v>1.3140000000000001</v>
      </c>
      <c r="EP18" s="9">
        <v>10.128</v>
      </c>
      <c r="EQ18" s="9">
        <v>212.51599999999999</v>
      </c>
      <c r="ER18" s="9">
        <v>141.95699999999999</v>
      </c>
      <c r="ES18" s="9">
        <v>70.558999999999997</v>
      </c>
      <c r="ET18" s="9">
        <v>4723.3069999999998</v>
      </c>
      <c r="EU18" s="9">
        <v>2445.7379999999998</v>
      </c>
      <c r="EV18" s="9">
        <v>2277.569</v>
      </c>
      <c r="EW18" s="9">
        <v>573.74900000000002</v>
      </c>
      <c r="EX18" s="9">
        <v>274.68200000000002</v>
      </c>
      <c r="EY18" s="9">
        <v>299.06700000000001</v>
      </c>
      <c r="EZ18" s="9">
        <v>287.06599999999997</v>
      </c>
      <c r="FA18" s="9">
        <v>144.708</v>
      </c>
      <c r="FB18" s="9">
        <v>142.358</v>
      </c>
      <c r="FC18" s="9">
        <v>132.28200000000001</v>
      </c>
      <c r="FD18" s="9">
        <v>66.094999999999999</v>
      </c>
      <c r="FE18" s="9">
        <v>66.188000000000002</v>
      </c>
      <c r="FF18" s="9">
        <v>154.28</v>
      </c>
      <c r="FG18" s="9">
        <v>78.614000000000004</v>
      </c>
      <c r="FH18" s="9">
        <v>75.665999999999997</v>
      </c>
      <c r="FI18" s="9">
        <v>170.589</v>
      </c>
      <c r="FJ18" s="9">
        <v>84.83</v>
      </c>
      <c r="FK18" s="9">
        <v>85.759</v>
      </c>
      <c r="FL18" s="9">
        <v>115.973</v>
      </c>
      <c r="FM18" s="9">
        <v>59.878</v>
      </c>
      <c r="FN18" s="9">
        <v>56.094999999999999</v>
      </c>
      <c r="FO18" s="9">
        <v>103.441</v>
      </c>
      <c r="FP18" s="9">
        <v>55.954000000000001</v>
      </c>
      <c r="FQ18" s="9">
        <v>47.487000000000002</v>
      </c>
      <c r="FR18" s="9">
        <v>81.960999999999999</v>
      </c>
      <c r="FS18" s="9">
        <v>38.351999999999997</v>
      </c>
      <c r="FT18" s="9">
        <v>43.609000000000002</v>
      </c>
      <c r="FU18" s="9">
        <v>36.823</v>
      </c>
      <c r="FV18" s="9">
        <v>26.722999999999999</v>
      </c>
      <c r="FW18" s="9">
        <v>10.1</v>
      </c>
      <c r="FX18" s="9">
        <v>26.587</v>
      </c>
      <c r="FY18" s="9">
        <v>9.7059999999999995</v>
      </c>
      <c r="FZ18" s="9">
        <v>16.881</v>
      </c>
      <c r="GA18" s="9">
        <v>18.550999999999998</v>
      </c>
      <c r="GB18" s="9">
        <v>1.923</v>
      </c>
      <c r="GC18" s="9">
        <v>16.626999999999999</v>
      </c>
      <c r="GD18" s="9">
        <v>101.664</v>
      </c>
      <c r="GE18" s="9">
        <v>50.402000000000001</v>
      </c>
      <c r="GF18" s="9">
        <v>51.262999999999998</v>
      </c>
      <c r="GG18" s="9">
        <v>58.063000000000002</v>
      </c>
      <c r="GH18" s="9">
        <v>38.942999999999998</v>
      </c>
      <c r="GI18" s="9">
        <v>19.119</v>
      </c>
      <c r="GJ18" s="9">
        <v>28.131</v>
      </c>
      <c r="GK18" s="9">
        <v>9.7769999999999992</v>
      </c>
      <c r="GL18" s="9">
        <v>18.353000000000002</v>
      </c>
      <c r="GM18" s="9">
        <v>15.471</v>
      </c>
      <c r="GN18" s="9">
        <v>1.681</v>
      </c>
      <c r="GO18" s="9">
        <v>13.79</v>
      </c>
      <c r="GP18" s="9">
        <v>196.798</v>
      </c>
      <c r="GQ18" s="9">
        <v>99.739000000000004</v>
      </c>
      <c r="GR18" s="9">
        <v>97.058999999999997</v>
      </c>
      <c r="GS18" s="9">
        <v>90.269000000000005</v>
      </c>
      <c r="GT18" s="9">
        <v>44.969000000000001</v>
      </c>
      <c r="GU18" s="9">
        <v>45.298999999999999</v>
      </c>
      <c r="GV18" s="9">
        <v>286.68299999999999</v>
      </c>
      <c r="GW18" s="9">
        <v>129.97399999999999</v>
      </c>
      <c r="GX18" s="9">
        <v>156.709</v>
      </c>
      <c r="GY18" s="9">
        <v>4149.558</v>
      </c>
      <c r="GZ18" s="9">
        <v>2171.056</v>
      </c>
      <c r="HA18" s="9">
        <v>1978.502</v>
      </c>
      <c r="HB18" s="9">
        <v>3172.5430000000001</v>
      </c>
      <c r="HC18" s="9">
        <v>1538.2080000000001</v>
      </c>
      <c r="HD18" s="9">
        <v>1634.335</v>
      </c>
      <c r="HE18" s="9">
        <v>3030.3420000000001</v>
      </c>
      <c r="HF18" s="9">
        <v>1489.501</v>
      </c>
      <c r="HG18" s="9">
        <v>1540.8409999999999</v>
      </c>
      <c r="HH18" s="9">
        <v>78.875</v>
      </c>
      <c r="HI18" s="9">
        <v>26.756</v>
      </c>
      <c r="HJ18" s="9">
        <v>52.119</v>
      </c>
      <c r="HK18" s="9">
        <v>60.814</v>
      </c>
      <c r="HL18" s="9">
        <v>20.094999999999999</v>
      </c>
      <c r="HM18" s="9">
        <v>40.719000000000001</v>
      </c>
      <c r="HN18" s="9">
        <v>2438.6080000000002</v>
      </c>
      <c r="HO18" s="9">
        <v>1229.771</v>
      </c>
      <c r="HP18" s="9">
        <v>1208.837</v>
      </c>
      <c r="HQ18" s="9">
        <v>186.66499999999999</v>
      </c>
      <c r="HR18" s="9">
        <v>62.234999999999999</v>
      </c>
      <c r="HS18" s="9">
        <v>124.43</v>
      </c>
      <c r="HT18" s="9">
        <v>69.373000000000005</v>
      </c>
      <c r="HU18" s="9">
        <v>32.512</v>
      </c>
      <c r="HV18" s="9">
        <v>36.86</v>
      </c>
      <c r="HW18" s="9">
        <v>52.399000000000001</v>
      </c>
      <c r="HX18" s="9">
        <v>20.738</v>
      </c>
      <c r="HY18" s="9">
        <v>31.661000000000001</v>
      </c>
      <c r="HZ18" s="9">
        <v>64.893000000000001</v>
      </c>
      <c r="IA18" s="9">
        <v>8.9849999999999994</v>
      </c>
      <c r="IB18" s="9">
        <v>55.908999999999999</v>
      </c>
      <c r="IC18" s="9">
        <v>164.11199999999999</v>
      </c>
      <c r="ID18" s="9">
        <v>62.981000000000002</v>
      </c>
      <c r="IE18" s="9">
        <v>101.131</v>
      </c>
      <c r="IF18" s="9">
        <v>60.183999999999997</v>
      </c>
      <c r="IG18" s="9">
        <v>40.122</v>
      </c>
      <c r="IH18" s="9">
        <v>20.062000000000001</v>
      </c>
      <c r="II18" s="9">
        <v>56.642000000000003</v>
      </c>
      <c r="IJ18" s="9">
        <v>16.885000000000002</v>
      </c>
      <c r="IK18" s="9">
        <v>39.756999999999998</v>
      </c>
      <c r="IL18" s="9">
        <v>47.284999999999997</v>
      </c>
      <c r="IM18" s="9">
        <v>5.9740000000000002</v>
      </c>
      <c r="IN18" s="9">
        <v>41.311</v>
      </c>
      <c r="IO18" s="9">
        <v>383.15800000000002</v>
      </c>
      <c r="IP18" s="9">
        <v>183.221</v>
      </c>
      <c r="IQ18" s="9">
        <v>199.93799999999999</v>
      </c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1428</v>
      </c>
      <c r="C1" s="3" t="s">
        <v>1429</v>
      </c>
      <c r="D1" s="3" t="s">
        <v>1430</v>
      </c>
      <c r="E1" s="3" t="s">
        <v>1431</v>
      </c>
      <c r="F1" s="3" t="s">
        <v>1432</v>
      </c>
      <c r="G1" s="3" t="s">
        <v>1433</v>
      </c>
      <c r="H1" s="3" t="s">
        <v>1434</v>
      </c>
      <c r="I1" s="3" t="s">
        <v>1435</v>
      </c>
      <c r="J1" s="3" t="s">
        <v>1436</v>
      </c>
      <c r="K1" s="3" t="s">
        <v>1437</v>
      </c>
      <c r="L1" s="3" t="s">
        <v>1438</v>
      </c>
      <c r="M1" s="3" t="s">
        <v>1439</v>
      </c>
      <c r="N1" s="3" t="s">
        <v>1440</v>
      </c>
      <c r="O1" s="3" t="s">
        <v>1441</v>
      </c>
      <c r="P1" s="3" t="s">
        <v>1442</v>
      </c>
      <c r="Q1" s="3" t="s">
        <v>1443</v>
      </c>
      <c r="R1" s="3" t="s">
        <v>1444</v>
      </c>
      <c r="S1" s="3" t="s">
        <v>1445</v>
      </c>
      <c r="T1" s="3" t="s">
        <v>1446</v>
      </c>
      <c r="U1" s="3" t="s">
        <v>1447</v>
      </c>
      <c r="V1" s="3" t="s">
        <v>1448</v>
      </c>
      <c r="W1" s="3" t="s">
        <v>1449</v>
      </c>
      <c r="X1" s="3" t="s">
        <v>1450</v>
      </c>
      <c r="Y1" s="3" t="s">
        <v>1451</v>
      </c>
      <c r="Z1" s="3" t="s">
        <v>1452</v>
      </c>
      <c r="AA1" s="3" t="s">
        <v>1453</v>
      </c>
      <c r="AB1" s="3" t="s">
        <v>1454</v>
      </c>
      <c r="AC1" s="3" t="s">
        <v>1455</v>
      </c>
      <c r="AD1" s="3" t="s">
        <v>1456</v>
      </c>
      <c r="AE1" s="3" t="s">
        <v>1457</v>
      </c>
      <c r="AF1" s="3" t="s">
        <v>1458</v>
      </c>
      <c r="AG1" s="3" t="s">
        <v>1459</v>
      </c>
      <c r="AH1" s="3" t="s">
        <v>1460</v>
      </c>
      <c r="AI1" s="3" t="s">
        <v>1461</v>
      </c>
      <c r="AJ1" s="3" t="s">
        <v>1462</v>
      </c>
      <c r="AK1" s="3" t="s">
        <v>1463</v>
      </c>
      <c r="AL1" s="3" t="s">
        <v>1154</v>
      </c>
      <c r="AM1" s="3" t="s">
        <v>1155</v>
      </c>
      <c r="AN1" s="3" t="s">
        <v>1156</v>
      </c>
      <c r="AO1" s="3" t="s">
        <v>1157</v>
      </c>
      <c r="AP1" s="3" t="s">
        <v>1158</v>
      </c>
      <c r="AQ1" s="3" t="s">
        <v>1159</v>
      </c>
      <c r="AR1" s="3" t="s">
        <v>1160</v>
      </c>
      <c r="AS1" s="3" t="s">
        <v>1161</v>
      </c>
      <c r="AT1" s="3" t="s">
        <v>1162</v>
      </c>
      <c r="AU1" s="3" t="s">
        <v>1464</v>
      </c>
      <c r="AV1" s="3" t="s">
        <v>1465</v>
      </c>
      <c r="AW1" s="3" t="s">
        <v>1466</v>
      </c>
      <c r="AX1" s="3" t="s">
        <v>1166</v>
      </c>
      <c r="AY1" s="3" t="s">
        <v>1167</v>
      </c>
      <c r="AZ1" s="3" t="s">
        <v>1168</v>
      </c>
      <c r="BA1" s="3" t="s">
        <v>1169</v>
      </c>
      <c r="BB1" s="3" t="s">
        <v>1170</v>
      </c>
      <c r="BC1" s="3" t="s">
        <v>1171</v>
      </c>
      <c r="BD1" s="3" t="s">
        <v>1172</v>
      </c>
      <c r="BE1" s="3" t="s">
        <v>1173</v>
      </c>
      <c r="BF1" s="3" t="s">
        <v>1174</v>
      </c>
      <c r="BG1" s="3" t="s">
        <v>1175</v>
      </c>
      <c r="BH1" s="3" t="s">
        <v>1176</v>
      </c>
      <c r="BI1" s="3" t="s">
        <v>1177</v>
      </c>
      <c r="BJ1" s="3" t="s">
        <v>1467</v>
      </c>
      <c r="BK1" s="3" t="s">
        <v>1468</v>
      </c>
      <c r="BL1" s="3" t="s">
        <v>1469</v>
      </c>
      <c r="BM1" s="3" t="s">
        <v>1470</v>
      </c>
      <c r="BN1" s="3" t="s">
        <v>1471</v>
      </c>
      <c r="BO1" s="3" t="s">
        <v>1472</v>
      </c>
      <c r="BP1" s="3" t="s">
        <v>1473</v>
      </c>
      <c r="BQ1" s="3" t="s">
        <v>1474</v>
      </c>
      <c r="BR1" s="3" t="s">
        <v>1475</v>
      </c>
      <c r="BS1" s="3" t="s">
        <v>1476</v>
      </c>
      <c r="BT1" s="3" t="s">
        <v>1477</v>
      </c>
      <c r="BU1" s="3" t="s">
        <v>1478</v>
      </c>
      <c r="BV1" s="3" t="s">
        <v>1479</v>
      </c>
      <c r="BW1" s="3" t="s">
        <v>1480</v>
      </c>
      <c r="BX1" s="3" t="s">
        <v>1481</v>
      </c>
      <c r="BY1" s="3" t="s">
        <v>1482</v>
      </c>
      <c r="BZ1" s="3" t="s">
        <v>1483</v>
      </c>
      <c r="CA1" s="3" t="s">
        <v>1484</v>
      </c>
      <c r="CB1" s="3" t="s">
        <v>1485</v>
      </c>
      <c r="CC1" s="3" t="s">
        <v>1486</v>
      </c>
      <c r="CD1" s="3" t="s">
        <v>1487</v>
      </c>
      <c r="CE1" s="3" t="s">
        <v>1488</v>
      </c>
      <c r="CF1" s="3" t="s">
        <v>1489</v>
      </c>
      <c r="CG1" s="3" t="s">
        <v>1490</v>
      </c>
      <c r="CH1" s="3" t="s">
        <v>1491</v>
      </c>
      <c r="CI1" s="3" t="s">
        <v>1492</v>
      </c>
      <c r="CJ1" s="3" t="s">
        <v>1493</v>
      </c>
      <c r="CK1" s="3" t="s">
        <v>1494</v>
      </c>
      <c r="CL1" s="3" t="s">
        <v>1495</v>
      </c>
      <c r="CM1" s="3" t="s">
        <v>1496</v>
      </c>
      <c r="CN1" s="3" t="s">
        <v>1497</v>
      </c>
      <c r="CO1" s="3" t="s">
        <v>1498</v>
      </c>
      <c r="CP1" s="3" t="s">
        <v>1499</v>
      </c>
      <c r="CQ1" s="3" t="s">
        <v>1500</v>
      </c>
      <c r="CR1" s="3" t="s">
        <v>1501</v>
      </c>
      <c r="CS1" s="3" t="s">
        <v>1502</v>
      </c>
      <c r="CT1" s="3" t="s">
        <v>1503</v>
      </c>
      <c r="CU1" s="3" t="s">
        <v>1504</v>
      </c>
      <c r="CV1" s="3" t="s">
        <v>1505</v>
      </c>
      <c r="CW1" s="3" t="s">
        <v>1506</v>
      </c>
      <c r="CX1" s="3" t="s">
        <v>1507</v>
      </c>
      <c r="CY1" s="3" t="s">
        <v>1508</v>
      </c>
      <c r="CZ1" s="3" t="s">
        <v>1509</v>
      </c>
      <c r="DA1" s="3" t="s">
        <v>1510</v>
      </c>
      <c r="DB1" s="3" t="s">
        <v>1511</v>
      </c>
      <c r="DC1" s="3" t="s">
        <v>1512</v>
      </c>
      <c r="DD1" s="3" t="s">
        <v>1513</v>
      </c>
      <c r="DE1" s="3" t="s">
        <v>1514</v>
      </c>
      <c r="DF1" s="3" t="s">
        <v>1515</v>
      </c>
      <c r="DG1" s="3" t="s">
        <v>1516</v>
      </c>
      <c r="DH1" s="3" t="s">
        <v>1517</v>
      </c>
      <c r="DI1" s="3" t="s">
        <v>1518</v>
      </c>
      <c r="DJ1" s="3" t="s">
        <v>1519</v>
      </c>
      <c r="DK1" s="3" t="s">
        <v>1520</v>
      </c>
      <c r="DL1" s="3" t="s">
        <v>1521</v>
      </c>
      <c r="DM1" s="3" t="s">
        <v>1522</v>
      </c>
      <c r="DN1" s="3" t="s">
        <v>1523</v>
      </c>
      <c r="DO1" s="3" t="s">
        <v>1524</v>
      </c>
      <c r="DP1" s="3" t="s">
        <v>1525</v>
      </c>
      <c r="DQ1" s="3" t="s">
        <v>1526</v>
      </c>
      <c r="DR1" s="3" t="s">
        <v>1527</v>
      </c>
      <c r="DS1" s="3" t="s">
        <v>1528</v>
      </c>
      <c r="DT1" s="3" t="s">
        <v>1529</v>
      </c>
      <c r="DU1" s="3" t="s">
        <v>1530</v>
      </c>
      <c r="DV1" s="3" t="s">
        <v>1531</v>
      </c>
      <c r="DW1" s="3" t="s">
        <v>1532</v>
      </c>
      <c r="DX1" s="3" t="s">
        <v>1533</v>
      </c>
      <c r="DY1" s="3" t="s">
        <v>1534</v>
      </c>
      <c r="DZ1" s="3" t="s">
        <v>1535</v>
      </c>
      <c r="EA1" s="3" t="s">
        <v>1536</v>
      </c>
      <c r="EB1" s="3" t="s">
        <v>1537</v>
      </c>
      <c r="EC1" s="3" t="s">
        <v>1538</v>
      </c>
      <c r="ED1" s="3" t="s">
        <v>1539</v>
      </c>
      <c r="EE1" s="3" t="s">
        <v>1540</v>
      </c>
      <c r="EF1" s="3" t="s">
        <v>1541</v>
      </c>
      <c r="EG1" s="3" t="s">
        <v>1542</v>
      </c>
      <c r="EH1" s="3" t="s">
        <v>1543</v>
      </c>
      <c r="EI1" s="3" t="s">
        <v>1544</v>
      </c>
      <c r="EJ1" s="3" t="s">
        <v>1545</v>
      </c>
      <c r="EK1" s="3" t="s">
        <v>1546</v>
      </c>
      <c r="EL1" s="3" t="s">
        <v>1547</v>
      </c>
      <c r="EM1" s="3" t="s">
        <v>1548</v>
      </c>
      <c r="EN1" s="3" t="s">
        <v>1549</v>
      </c>
      <c r="EO1" s="3" t="s">
        <v>1550</v>
      </c>
      <c r="EP1" s="3" t="s">
        <v>1551</v>
      </c>
      <c r="EQ1" s="3" t="s">
        <v>1552</v>
      </c>
      <c r="ER1" s="3" t="s">
        <v>1553</v>
      </c>
      <c r="ES1" s="3" t="s">
        <v>1554</v>
      </c>
      <c r="ET1" s="3" t="s">
        <v>1555</v>
      </c>
      <c r="EU1" s="3" t="s">
        <v>1556</v>
      </c>
      <c r="EV1" s="3" t="s">
        <v>1557</v>
      </c>
      <c r="EW1" s="3" t="s">
        <v>1558</v>
      </c>
      <c r="EX1" s="3" t="s">
        <v>1559</v>
      </c>
      <c r="EY1" s="3" t="s">
        <v>1560</v>
      </c>
      <c r="EZ1" s="3" t="s">
        <v>1561</v>
      </c>
      <c r="FA1" s="3" t="s">
        <v>1562</v>
      </c>
      <c r="FB1" s="3" t="s">
        <v>1563</v>
      </c>
      <c r="FC1" s="3" t="s">
        <v>1564</v>
      </c>
      <c r="FD1" s="3" t="s">
        <v>1565</v>
      </c>
      <c r="FE1" s="3" t="s">
        <v>1566</v>
      </c>
      <c r="FF1" s="3" t="s">
        <v>1567</v>
      </c>
      <c r="FG1" s="3" t="s">
        <v>1568</v>
      </c>
      <c r="FH1" s="3" t="s">
        <v>1569</v>
      </c>
      <c r="FI1" s="3" t="s">
        <v>1570</v>
      </c>
      <c r="FJ1" s="3" t="s">
        <v>1571</v>
      </c>
      <c r="FK1" s="3" t="s">
        <v>1572</v>
      </c>
      <c r="FL1" s="3" t="s">
        <v>1573</v>
      </c>
      <c r="FM1" s="3" t="s">
        <v>1574</v>
      </c>
      <c r="FN1" s="3" t="s">
        <v>1575</v>
      </c>
      <c r="FO1" s="3" t="s">
        <v>1576</v>
      </c>
      <c r="FP1" s="3" t="s">
        <v>1577</v>
      </c>
      <c r="FQ1" s="3" t="s">
        <v>1578</v>
      </c>
      <c r="FR1" s="3" t="s">
        <v>1579</v>
      </c>
      <c r="FS1" s="3" t="s">
        <v>1580</v>
      </c>
      <c r="FT1" s="3" t="s">
        <v>1581</v>
      </c>
      <c r="FU1" s="3" t="s">
        <v>1582</v>
      </c>
      <c r="FV1" s="3" t="s">
        <v>1583</v>
      </c>
      <c r="FW1" s="3" t="s">
        <v>1584</v>
      </c>
      <c r="FX1" s="3" t="s">
        <v>1585</v>
      </c>
      <c r="FY1" s="3" t="s">
        <v>1586</v>
      </c>
      <c r="FZ1" s="3" t="s">
        <v>1587</v>
      </c>
      <c r="GA1" s="3" t="s">
        <v>1588</v>
      </c>
      <c r="GB1" s="3" t="s">
        <v>1589</v>
      </c>
      <c r="GC1" s="3" t="s">
        <v>1590</v>
      </c>
      <c r="GD1" s="3" t="s">
        <v>1591</v>
      </c>
      <c r="GE1" s="3" t="s">
        <v>1592</v>
      </c>
      <c r="GF1" s="3" t="s">
        <v>1593</v>
      </c>
      <c r="GG1" s="3" t="s">
        <v>1594</v>
      </c>
      <c r="GH1" s="3" t="s">
        <v>1595</v>
      </c>
      <c r="GI1" s="3" t="s">
        <v>1596</v>
      </c>
      <c r="GJ1" s="3" t="s">
        <v>1597</v>
      </c>
      <c r="GK1" s="3" t="s">
        <v>1598</v>
      </c>
      <c r="GL1" s="3" t="s">
        <v>1599</v>
      </c>
      <c r="GM1" s="3" t="s">
        <v>1600</v>
      </c>
      <c r="GN1" s="3" t="s">
        <v>1601</v>
      </c>
      <c r="GO1" s="3" t="s">
        <v>1602</v>
      </c>
      <c r="GP1" s="3" t="s">
        <v>1603</v>
      </c>
      <c r="GQ1" s="3" t="s">
        <v>1604</v>
      </c>
      <c r="GR1" s="3" t="s">
        <v>1545</v>
      </c>
      <c r="GS1" s="3" t="s">
        <v>1546</v>
      </c>
      <c r="GT1" s="3" t="s">
        <v>1547</v>
      </c>
      <c r="GU1" s="3" t="s">
        <v>1548</v>
      </c>
      <c r="GV1" s="3" t="s">
        <v>1549</v>
      </c>
      <c r="GW1" s="3" t="s">
        <v>1550</v>
      </c>
      <c r="GX1" s="3" t="s">
        <v>1551</v>
      </c>
      <c r="GY1" s="3" t="s">
        <v>1552</v>
      </c>
      <c r="GZ1" s="3" t="s">
        <v>1553</v>
      </c>
      <c r="HA1" s="3" t="s">
        <v>1605</v>
      </c>
      <c r="HB1" s="3" t="s">
        <v>1606</v>
      </c>
      <c r="HC1" s="3" t="s">
        <v>1607</v>
      </c>
      <c r="HD1" s="3" t="s">
        <v>1557</v>
      </c>
      <c r="HE1" s="3" t="s">
        <v>1558</v>
      </c>
      <c r="HF1" s="3" t="s">
        <v>1559</v>
      </c>
      <c r="HG1" s="3" t="s">
        <v>1560</v>
      </c>
      <c r="HH1" s="3" t="s">
        <v>1561</v>
      </c>
      <c r="HI1" s="3" t="s">
        <v>1562</v>
      </c>
      <c r="HJ1" s="3" t="s">
        <v>1563</v>
      </c>
      <c r="HK1" s="3" t="s">
        <v>1564</v>
      </c>
      <c r="HL1" s="3" t="s">
        <v>1565</v>
      </c>
      <c r="HM1" s="3" t="s">
        <v>1566</v>
      </c>
      <c r="HN1" s="3" t="s">
        <v>1567</v>
      </c>
      <c r="HO1" s="3" t="s">
        <v>1568</v>
      </c>
      <c r="HP1" s="3" t="s">
        <v>1608</v>
      </c>
      <c r="HQ1" s="3" t="s">
        <v>1609</v>
      </c>
      <c r="HR1" s="3" t="s">
        <v>1610</v>
      </c>
      <c r="HS1" s="3" t="s">
        <v>1611</v>
      </c>
      <c r="HT1" s="3" t="s">
        <v>1612</v>
      </c>
      <c r="HU1" s="3" t="s">
        <v>1613</v>
      </c>
      <c r="HV1" s="3" t="s">
        <v>1614</v>
      </c>
      <c r="HW1" s="3" t="s">
        <v>1615</v>
      </c>
      <c r="HX1" s="3" t="s">
        <v>1616</v>
      </c>
      <c r="HY1" s="3" t="s">
        <v>1617</v>
      </c>
      <c r="HZ1" s="3" t="s">
        <v>1618</v>
      </c>
      <c r="IA1" s="3" t="s">
        <v>1619</v>
      </c>
      <c r="IB1" s="3" t="s">
        <v>1620</v>
      </c>
      <c r="IC1" s="3" t="s">
        <v>1621</v>
      </c>
      <c r="ID1" s="3" t="s">
        <v>1622</v>
      </c>
      <c r="IE1" s="3" t="s">
        <v>1623</v>
      </c>
      <c r="IF1" s="3" t="s">
        <v>1624</v>
      </c>
      <c r="IG1" s="3" t="s">
        <v>1625</v>
      </c>
      <c r="IH1" s="3" t="s">
        <v>1626</v>
      </c>
      <c r="II1" s="3" t="s">
        <v>1627</v>
      </c>
      <c r="IJ1" s="3" t="s">
        <v>1628</v>
      </c>
      <c r="IK1" s="3" t="s">
        <v>1629</v>
      </c>
      <c r="IL1" s="3" t="s">
        <v>1630</v>
      </c>
      <c r="IM1" s="3" t="s">
        <v>1631</v>
      </c>
      <c r="IN1" s="3" t="s">
        <v>1632</v>
      </c>
      <c r="IO1" s="3" t="s">
        <v>1633</v>
      </c>
      <c r="IP1" s="3" t="s">
        <v>1634</v>
      </c>
      <c r="IQ1" s="3" t="s">
        <v>1635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1636</v>
      </c>
      <c r="C10" s="8" t="s">
        <v>1637</v>
      </c>
      <c r="D10" s="8" t="s">
        <v>1638</v>
      </c>
      <c r="E10" s="8" t="s">
        <v>1639</v>
      </c>
      <c r="F10" s="8" t="s">
        <v>1640</v>
      </c>
      <c r="G10" s="8" t="s">
        <v>1641</v>
      </c>
      <c r="H10" s="8" t="s">
        <v>1642</v>
      </c>
      <c r="I10" s="8" t="s">
        <v>1643</v>
      </c>
      <c r="J10" s="8" t="s">
        <v>1644</v>
      </c>
      <c r="K10" s="8" t="s">
        <v>1645</v>
      </c>
      <c r="L10" s="8" t="s">
        <v>1646</v>
      </c>
      <c r="M10" s="8" t="s">
        <v>1647</v>
      </c>
      <c r="N10" s="8" t="s">
        <v>1648</v>
      </c>
      <c r="O10" s="8" t="s">
        <v>1649</v>
      </c>
      <c r="P10" s="8" t="s">
        <v>1650</v>
      </c>
      <c r="Q10" s="8" t="s">
        <v>1651</v>
      </c>
      <c r="R10" s="8" t="s">
        <v>1652</v>
      </c>
      <c r="S10" s="8" t="s">
        <v>1653</v>
      </c>
      <c r="T10" s="8" t="s">
        <v>1654</v>
      </c>
      <c r="U10" s="8" t="s">
        <v>1655</v>
      </c>
      <c r="V10" s="8" t="s">
        <v>1656</v>
      </c>
      <c r="W10" s="8" t="s">
        <v>1657</v>
      </c>
      <c r="X10" s="8" t="s">
        <v>1658</v>
      </c>
      <c r="Y10" s="8" t="s">
        <v>1659</v>
      </c>
      <c r="Z10" s="8" t="s">
        <v>1660</v>
      </c>
      <c r="AA10" s="8" t="s">
        <v>1661</v>
      </c>
      <c r="AB10" s="8" t="s">
        <v>1662</v>
      </c>
      <c r="AC10" s="8" t="s">
        <v>1663</v>
      </c>
      <c r="AD10" s="8" t="s">
        <v>1664</v>
      </c>
      <c r="AE10" s="8" t="s">
        <v>1665</v>
      </c>
      <c r="AF10" s="8" t="s">
        <v>1666</v>
      </c>
      <c r="AG10" s="8" t="s">
        <v>1667</v>
      </c>
      <c r="AH10" s="8" t="s">
        <v>1668</v>
      </c>
      <c r="AI10" s="8" t="s">
        <v>1669</v>
      </c>
      <c r="AJ10" s="8" t="s">
        <v>1670</v>
      </c>
      <c r="AK10" s="8" t="s">
        <v>1671</v>
      </c>
      <c r="AL10" s="8" t="s">
        <v>1672</v>
      </c>
      <c r="AM10" s="8" t="s">
        <v>1673</v>
      </c>
      <c r="AN10" s="8" t="s">
        <v>1674</v>
      </c>
      <c r="AO10" s="8" t="s">
        <v>1675</v>
      </c>
      <c r="AP10" s="8" t="s">
        <v>1676</v>
      </c>
      <c r="AQ10" s="8" t="s">
        <v>1677</v>
      </c>
      <c r="AR10" s="8" t="s">
        <v>1678</v>
      </c>
      <c r="AS10" s="8" t="s">
        <v>1679</v>
      </c>
      <c r="AT10" s="8" t="s">
        <v>1680</v>
      </c>
      <c r="AU10" s="8" t="s">
        <v>1681</v>
      </c>
      <c r="AV10" s="8" t="s">
        <v>1682</v>
      </c>
      <c r="AW10" s="8" t="s">
        <v>1683</v>
      </c>
      <c r="AX10" s="8" t="s">
        <v>1684</v>
      </c>
      <c r="AY10" s="8" t="s">
        <v>1685</v>
      </c>
      <c r="AZ10" s="8" t="s">
        <v>1686</v>
      </c>
      <c r="BA10" s="8" t="s">
        <v>1687</v>
      </c>
      <c r="BB10" s="8" t="s">
        <v>1688</v>
      </c>
      <c r="BC10" s="8" t="s">
        <v>1689</v>
      </c>
      <c r="BD10" s="8" t="s">
        <v>1690</v>
      </c>
      <c r="BE10" s="8" t="s">
        <v>1691</v>
      </c>
      <c r="BF10" s="8" t="s">
        <v>1692</v>
      </c>
      <c r="BG10" s="8" t="s">
        <v>1693</v>
      </c>
      <c r="BH10" s="8" t="s">
        <v>1694</v>
      </c>
      <c r="BI10" s="8" t="s">
        <v>1695</v>
      </c>
      <c r="BJ10" s="8" t="s">
        <v>1696</v>
      </c>
      <c r="BK10" s="8" t="s">
        <v>1697</v>
      </c>
      <c r="BL10" s="8" t="s">
        <v>1698</v>
      </c>
      <c r="BM10" s="8" t="s">
        <v>1699</v>
      </c>
      <c r="BN10" s="8" t="s">
        <v>1700</v>
      </c>
      <c r="BO10" s="8" t="s">
        <v>1701</v>
      </c>
      <c r="BP10" s="8" t="s">
        <v>1702</v>
      </c>
      <c r="BQ10" s="8" t="s">
        <v>1703</v>
      </c>
      <c r="BR10" s="8" t="s">
        <v>1704</v>
      </c>
      <c r="BS10" s="8" t="s">
        <v>1705</v>
      </c>
      <c r="BT10" s="8" t="s">
        <v>1706</v>
      </c>
      <c r="BU10" s="8" t="s">
        <v>1707</v>
      </c>
      <c r="BV10" s="8" t="s">
        <v>1708</v>
      </c>
      <c r="BW10" s="8" t="s">
        <v>1709</v>
      </c>
      <c r="BX10" s="8" t="s">
        <v>1710</v>
      </c>
      <c r="BY10" s="8" t="s">
        <v>1711</v>
      </c>
      <c r="BZ10" s="8" t="s">
        <v>1712</v>
      </c>
      <c r="CA10" s="8" t="s">
        <v>1713</v>
      </c>
      <c r="CB10" s="8" t="s">
        <v>1714</v>
      </c>
      <c r="CC10" s="8" t="s">
        <v>1715</v>
      </c>
      <c r="CD10" s="8" t="s">
        <v>1716</v>
      </c>
      <c r="CE10" s="8" t="s">
        <v>1717</v>
      </c>
      <c r="CF10" s="8" t="s">
        <v>1718</v>
      </c>
      <c r="CG10" s="8" t="s">
        <v>1719</v>
      </c>
      <c r="CH10" s="8" t="s">
        <v>1720</v>
      </c>
      <c r="CI10" s="8" t="s">
        <v>1721</v>
      </c>
      <c r="CJ10" s="8" t="s">
        <v>1722</v>
      </c>
      <c r="CK10" s="8" t="s">
        <v>1723</v>
      </c>
      <c r="CL10" s="8" t="s">
        <v>1724</v>
      </c>
      <c r="CM10" s="8" t="s">
        <v>1725</v>
      </c>
      <c r="CN10" s="8" t="s">
        <v>1726</v>
      </c>
      <c r="CO10" s="8" t="s">
        <v>1727</v>
      </c>
      <c r="CP10" s="8" t="s">
        <v>1728</v>
      </c>
      <c r="CQ10" s="8" t="s">
        <v>1729</v>
      </c>
      <c r="CR10" s="8" t="s">
        <v>1730</v>
      </c>
      <c r="CS10" s="8" t="s">
        <v>1731</v>
      </c>
      <c r="CT10" s="8" t="s">
        <v>1732</v>
      </c>
      <c r="CU10" s="8" t="s">
        <v>1733</v>
      </c>
      <c r="CV10" s="8" t="s">
        <v>1734</v>
      </c>
      <c r="CW10" s="8" t="s">
        <v>1735</v>
      </c>
      <c r="CX10" s="8" t="s">
        <v>1736</v>
      </c>
      <c r="CY10" s="8" t="s">
        <v>1737</v>
      </c>
      <c r="CZ10" s="8" t="s">
        <v>1738</v>
      </c>
      <c r="DA10" s="8" t="s">
        <v>1739</v>
      </c>
      <c r="DB10" s="8" t="s">
        <v>1740</v>
      </c>
      <c r="DC10" s="8" t="s">
        <v>1741</v>
      </c>
      <c r="DD10" s="8" t="s">
        <v>1742</v>
      </c>
      <c r="DE10" s="8" t="s">
        <v>1743</v>
      </c>
      <c r="DF10" s="8" t="s">
        <v>1744</v>
      </c>
      <c r="DG10" s="8" t="s">
        <v>1745</v>
      </c>
      <c r="DH10" s="8" t="s">
        <v>1746</v>
      </c>
      <c r="DI10" s="8" t="s">
        <v>1747</v>
      </c>
      <c r="DJ10" s="8" t="s">
        <v>1748</v>
      </c>
      <c r="DK10" s="8" t="s">
        <v>1749</v>
      </c>
      <c r="DL10" s="8" t="s">
        <v>1750</v>
      </c>
      <c r="DM10" s="8" t="s">
        <v>1751</v>
      </c>
      <c r="DN10" s="8" t="s">
        <v>1752</v>
      </c>
      <c r="DO10" s="8" t="s">
        <v>1753</v>
      </c>
      <c r="DP10" s="8" t="s">
        <v>1754</v>
      </c>
      <c r="DQ10" s="8" t="s">
        <v>1755</v>
      </c>
      <c r="DR10" s="8" t="s">
        <v>1756</v>
      </c>
      <c r="DS10" s="8" t="s">
        <v>1757</v>
      </c>
      <c r="DT10" s="8" t="s">
        <v>1758</v>
      </c>
      <c r="DU10" s="8" t="s">
        <v>1759</v>
      </c>
      <c r="DV10" s="8" t="s">
        <v>1760</v>
      </c>
      <c r="DW10" s="8" t="s">
        <v>1761</v>
      </c>
      <c r="DX10" s="8" t="s">
        <v>1762</v>
      </c>
      <c r="DY10" s="8" t="s">
        <v>1763</v>
      </c>
      <c r="DZ10" s="8" t="s">
        <v>1764</v>
      </c>
      <c r="EA10" s="8" t="s">
        <v>1765</v>
      </c>
      <c r="EB10" s="8" t="s">
        <v>1766</v>
      </c>
      <c r="EC10" s="8" t="s">
        <v>1767</v>
      </c>
      <c r="ED10" s="8" t="s">
        <v>1768</v>
      </c>
      <c r="EE10" s="8" t="s">
        <v>1769</v>
      </c>
      <c r="EF10" s="8" t="s">
        <v>1770</v>
      </c>
      <c r="EG10" s="8" t="s">
        <v>1771</v>
      </c>
      <c r="EH10" s="8" t="s">
        <v>1772</v>
      </c>
      <c r="EI10" s="8" t="s">
        <v>1773</v>
      </c>
      <c r="EJ10" s="8" t="s">
        <v>1774</v>
      </c>
      <c r="EK10" s="8" t="s">
        <v>1775</v>
      </c>
      <c r="EL10" s="8" t="s">
        <v>1776</v>
      </c>
      <c r="EM10" s="8" t="s">
        <v>1777</v>
      </c>
      <c r="EN10" s="8" t="s">
        <v>1778</v>
      </c>
      <c r="EO10" s="8" t="s">
        <v>1779</v>
      </c>
      <c r="EP10" s="8" t="s">
        <v>1780</v>
      </c>
      <c r="EQ10" s="8" t="s">
        <v>1781</v>
      </c>
      <c r="ER10" s="8" t="s">
        <v>1782</v>
      </c>
      <c r="ES10" s="8" t="s">
        <v>1783</v>
      </c>
      <c r="ET10" s="8" t="s">
        <v>1784</v>
      </c>
      <c r="EU10" s="8" t="s">
        <v>1785</v>
      </c>
      <c r="EV10" s="8" t="s">
        <v>1786</v>
      </c>
      <c r="EW10" s="8" t="s">
        <v>1787</v>
      </c>
      <c r="EX10" s="8" t="s">
        <v>1788</v>
      </c>
      <c r="EY10" s="8" t="s">
        <v>1789</v>
      </c>
      <c r="EZ10" s="8" t="s">
        <v>1790</v>
      </c>
      <c r="FA10" s="8" t="s">
        <v>1791</v>
      </c>
      <c r="FB10" s="8" t="s">
        <v>1792</v>
      </c>
      <c r="FC10" s="8" t="s">
        <v>1793</v>
      </c>
      <c r="FD10" s="8" t="s">
        <v>1794</v>
      </c>
      <c r="FE10" s="8" t="s">
        <v>1795</v>
      </c>
      <c r="FF10" s="8" t="s">
        <v>1796</v>
      </c>
      <c r="FG10" s="8" t="s">
        <v>1797</v>
      </c>
      <c r="FH10" s="8" t="s">
        <v>1798</v>
      </c>
      <c r="FI10" s="8" t="s">
        <v>1799</v>
      </c>
      <c r="FJ10" s="8" t="s">
        <v>1800</v>
      </c>
      <c r="FK10" s="8" t="s">
        <v>1801</v>
      </c>
      <c r="FL10" s="8" t="s">
        <v>1802</v>
      </c>
      <c r="FM10" s="8" t="s">
        <v>1803</v>
      </c>
      <c r="FN10" s="8" t="s">
        <v>1804</v>
      </c>
      <c r="FO10" s="8" t="s">
        <v>1805</v>
      </c>
      <c r="FP10" s="8" t="s">
        <v>1806</v>
      </c>
      <c r="FQ10" s="8" t="s">
        <v>1807</v>
      </c>
      <c r="FR10" s="8" t="s">
        <v>1808</v>
      </c>
      <c r="FS10" s="8" t="s">
        <v>1809</v>
      </c>
      <c r="FT10" s="8" t="s">
        <v>1810</v>
      </c>
      <c r="FU10" s="8" t="s">
        <v>1811</v>
      </c>
      <c r="FV10" s="8" t="s">
        <v>1812</v>
      </c>
      <c r="FW10" s="8" t="s">
        <v>1813</v>
      </c>
      <c r="FX10" s="8" t="s">
        <v>1814</v>
      </c>
      <c r="FY10" s="8" t="s">
        <v>1815</v>
      </c>
      <c r="FZ10" s="8" t="s">
        <v>1816</v>
      </c>
      <c r="GA10" s="8" t="s">
        <v>1817</v>
      </c>
      <c r="GB10" s="8" t="s">
        <v>1818</v>
      </c>
      <c r="GC10" s="8" t="s">
        <v>1819</v>
      </c>
      <c r="GD10" s="8" t="s">
        <v>1820</v>
      </c>
      <c r="GE10" s="8" t="s">
        <v>1821</v>
      </c>
      <c r="GF10" s="8" t="s">
        <v>1822</v>
      </c>
      <c r="GG10" s="8" t="s">
        <v>1823</v>
      </c>
      <c r="GH10" s="8" t="s">
        <v>1824</v>
      </c>
      <c r="GI10" s="8" t="s">
        <v>1825</v>
      </c>
      <c r="GJ10" s="8" t="s">
        <v>1826</v>
      </c>
      <c r="GK10" s="8" t="s">
        <v>1827</v>
      </c>
      <c r="GL10" s="8" t="s">
        <v>1828</v>
      </c>
      <c r="GM10" s="8" t="s">
        <v>1829</v>
      </c>
      <c r="GN10" s="8" t="s">
        <v>1830</v>
      </c>
      <c r="GO10" s="8" t="s">
        <v>1831</v>
      </c>
      <c r="GP10" s="8" t="s">
        <v>1832</v>
      </c>
      <c r="GQ10" s="8" t="s">
        <v>1833</v>
      </c>
      <c r="GR10" s="8" t="s">
        <v>1834</v>
      </c>
      <c r="GS10" s="8" t="s">
        <v>1835</v>
      </c>
      <c r="GT10" s="8" t="s">
        <v>1836</v>
      </c>
      <c r="GU10" s="8" t="s">
        <v>1837</v>
      </c>
      <c r="GV10" s="8" t="s">
        <v>1838</v>
      </c>
      <c r="GW10" s="8" t="s">
        <v>1839</v>
      </c>
      <c r="GX10" s="8" t="s">
        <v>1840</v>
      </c>
      <c r="GY10" s="8" t="s">
        <v>1841</v>
      </c>
      <c r="GZ10" s="8" t="s">
        <v>1842</v>
      </c>
      <c r="HA10" s="8" t="s">
        <v>1843</v>
      </c>
      <c r="HB10" s="8" t="s">
        <v>1844</v>
      </c>
      <c r="HC10" s="8" t="s">
        <v>1845</v>
      </c>
      <c r="HD10" s="8" t="s">
        <v>1846</v>
      </c>
      <c r="HE10" s="8" t="s">
        <v>1847</v>
      </c>
      <c r="HF10" s="8" t="s">
        <v>1848</v>
      </c>
      <c r="HG10" s="8" t="s">
        <v>1849</v>
      </c>
      <c r="HH10" s="8" t="s">
        <v>1850</v>
      </c>
      <c r="HI10" s="8" t="s">
        <v>1851</v>
      </c>
      <c r="HJ10" s="8" t="s">
        <v>1852</v>
      </c>
      <c r="HK10" s="8" t="s">
        <v>1853</v>
      </c>
      <c r="HL10" s="8" t="s">
        <v>1854</v>
      </c>
      <c r="HM10" s="8" t="s">
        <v>1855</v>
      </c>
      <c r="HN10" s="8" t="s">
        <v>1856</v>
      </c>
      <c r="HO10" s="8" t="s">
        <v>1857</v>
      </c>
      <c r="HP10" s="8" t="s">
        <v>1858</v>
      </c>
      <c r="HQ10" s="8" t="s">
        <v>1859</v>
      </c>
      <c r="HR10" s="8" t="s">
        <v>1860</v>
      </c>
      <c r="HS10" s="8" t="s">
        <v>1861</v>
      </c>
      <c r="HT10" s="8" t="s">
        <v>1862</v>
      </c>
      <c r="HU10" s="8" t="s">
        <v>1863</v>
      </c>
      <c r="HV10" s="8" t="s">
        <v>1864</v>
      </c>
      <c r="HW10" s="8" t="s">
        <v>1865</v>
      </c>
      <c r="HX10" s="8" t="s">
        <v>1866</v>
      </c>
      <c r="HY10" s="8" t="s">
        <v>1867</v>
      </c>
      <c r="HZ10" s="8" t="s">
        <v>1868</v>
      </c>
      <c r="IA10" s="8" t="s">
        <v>1869</v>
      </c>
      <c r="IB10" s="8" t="s">
        <v>1870</v>
      </c>
      <c r="IC10" s="8" t="s">
        <v>1871</v>
      </c>
      <c r="ID10" s="8" t="s">
        <v>1872</v>
      </c>
      <c r="IE10" s="8" t="s">
        <v>1873</v>
      </c>
      <c r="IF10" s="8" t="s">
        <v>1874</v>
      </c>
      <c r="IG10" s="8" t="s">
        <v>1875</v>
      </c>
      <c r="IH10" s="8" t="s">
        <v>1876</v>
      </c>
      <c r="II10" s="8" t="s">
        <v>1877</v>
      </c>
      <c r="IJ10" s="8" t="s">
        <v>1878</v>
      </c>
      <c r="IK10" s="8" t="s">
        <v>1879</v>
      </c>
      <c r="IL10" s="8" t="s">
        <v>1880</v>
      </c>
      <c r="IM10" s="8" t="s">
        <v>1881</v>
      </c>
      <c r="IN10" s="8" t="s">
        <v>1882</v>
      </c>
      <c r="IO10" s="8" t="s">
        <v>1883</v>
      </c>
      <c r="IP10" s="8" t="s">
        <v>1884</v>
      </c>
      <c r="IQ10" s="8" t="s">
        <v>1885</v>
      </c>
    </row>
    <row r="11" spans="1:251">
      <c r="A11" s="10">
        <v>42036</v>
      </c>
      <c r="B11" s="9">
        <v>180.39599999999999</v>
      </c>
      <c r="C11" s="9">
        <v>89.585999999999999</v>
      </c>
      <c r="D11" s="9">
        <v>90.808999999999997</v>
      </c>
      <c r="E11" s="9">
        <v>2616.7150000000001</v>
      </c>
      <c r="F11" s="9">
        <v>1280.2819999999999</v>
      </c>
      <c r="G11" s="9">
        <v>1336.433</v>
      </c>
      <c r="H11" s="9">
        <v>223.202</v>
      </c>
      <c r="I11" s="9">
        <v>107.03</v>
      </c>
      <c r="J11" s="9">
        <v>116.172</v>
      </c>
      <c r="K11" s="9">
        <v>2573.9079999999999</v>
      </c>
      <c r="L11" s="9">
        <v>1262.838</v>
      </c>
      <c r="M11" s="9">
        <v>1311.07</v>
      </c>
      <c r="N11" s="9">
        <v>321.17899999999997</v>
      </c>
      <c r="O11" s="9">
        <v>155.708</v>
      </c>
      <c r="P11" s="9">
        <v>165.471</v>
      </c>
      <c r="Q11" s="9">
        <v>82.42</v>
      </c>
      <c r="R11" s="9">
        <v>40.908999999999999</v>
      </c>
      <c r="S11" s="9">
        <v>41.511000000000003</v>
      </c>
      <c r="T11" s="9">
        <v>97.975999999999999</v>
      </c>
      <c r="U11" s="9">
        <v>48.677</v>
      </c>
      <c r="V11" s="9">
        <v>49.298999999999999</v>
      </c>
      <c r="W11" s="9">
        <v>140.78299999999999</v>
      </c>
      <c r="X11" s="9">
        <v>66.120999999999995</v>
      </c>
      <c r="Y11" s="9">
        <v>74.662000000000006</v>
      </c>
      <c r="Z11" s="9">
        <v>2475.9319999999998</v>
      </c>
      <c r="AA11" s="9">
        <v>1214.1610000000001</v>
      </c>
      <c r="AB11" s="9">
        <v>1261.771</v>
      </c>
      <c r="AC11" s="9">
        <v>916.42700000000002</v>
      </c>
      <c r="AD11" s="9">
        <v>605.91</v>
      </c>
      <c r="AE11" s="9">
        <v>310.517</v>
      </c>
      <c r="AF11" s="9">
        <v>615.51700000000005</v>
      </c>
      <c r="AG11" s="9">
        <v>410.43400000000003</v>
      </c>
      <c r="AH11" s="9">
        <v>205.083</v>
      </c>
      <c r="AI11" s="9">
        <v>24.509</v>
      </c>
      <c r="AJ11" s="9">
        <v>14.117000000000001</v>
      </c>
      <c r="AK11" s="9">
        <v>10.391999999999999</v>
      </c>
      <c r="AL11" s="9">
        <v>8.6720000000000006</v>
      </c>
      <c r="AM11" s="9">
        <v>6.9480000000000004</v>
      </c>
      <c r="AN11" s="9">
        <v>1.724</v>
      </c>
      <c r="AO11" s="9">
        <v>10.109</v>
      </c>
      <c r="AP11" s="9">
        <v>5.4130000000000003</v>
      </c>
      <c r="AQ11" s="9">
        <v>4.6959999999999997</v>
      </c>
      <c r="AR11" s="9">
        <v>5.7290000000000001</v>
      </c>
      <c r="AS11" s="9">
        <v>1.7569999999999999</v>
      </c>
      <c r="AT11" s="9">
        <v>3.972</v>
      </c>
      <c r="AU11" s="9">
        <v>44.311999999999998</v>
      </c>
      <c r="AV11" s="9">
        <v>25.422999999999998</v>
      </c>
      <c r="AW11" s="9">
        <v>18.888999999999999</v>
      </c>
      <c r="AX11" s="9">
        <v>20.140999999999998</v>
      </c>
      <c r="AY11" s="9">
        <v>11.409000000000001</v>
      </c>
      <c r="AZ11" s="9">
        <v>8.7319999999999993</v>
      </c>
      <c r="BA11" s="9">
        <v>11.61</v>
      </c>
      <c r="BB11" s="9">
        <v>8.2189999999999994</v>
      </c>
      <c r="BC11" s="9">
        <v>3.3919999999999999</v>
      </c>
      <c r="BD11" s="9">
        <v>12.56</v>
      </c>
      <c r="BE11" s="9">
        <v>5.7949999999999999</v>
      </c>
      <c r="BF11" s="9">
        <v>6.766</v>
      </c>
      <c r="BG11" s="9">
        <v>232.089</v>
      </c>
      <c r="BH11" s="9">
        <v>155.93700000000001</v>
      </c>
      <c r="BI11" s="9">
        <v>76.152000000000001</v>
      </c>
      <c r="BJ11" s="9">
        <v>420.90300000000002</v>
      </c>
      <c r="BK11" s="9">
        <v>267.89600000000002</v>
      </c>
      <c r="BL11" s="9">
        <v>153.00700000000001</v>
      </c>
      <c r="BM11" s="9">
        <v>22.49</v>
      </c>
      <c r="BN11" s="9">
        <v>13.505000000000001</v>
      </c>
      <c r="BO11" s="9">
        <v>8.9849999999999994</v>
      </c>
      <c r="BP11" s="9">
        <v>7.016</v>
      </c>
      <c r="BQ11" s="9">
        <v>2.5379999999999998</v>
      </c>
      <c r="BR11" s="9">
        <v>4.4790000000000001</v>
      </c>
      <c r="BS11" s="9">
        <v>3.5819999999999999</v>
      </c>
      <c r="BT11" s="9">
        <v>1.3160000000000001</v>
      </c>
      <c r="BU11" s="9">
        <v>2.266</v>
      </c>
      <c r="BV11" s="9">
        <v>3.4340000000000002</v>
      </c>
      <c r="BW11" s="9">
        <v>1.222</v>
      </c>
      <c r="BX11" s="9">
        <v>2.2130000000000001</v>
      </c>
      <c r="BY11" s="9">
        <v>3.081</v>
      </c>
      <c r="BZ11" s="9">
        <v>1.3859999999999999</v>
      </c>
      <c r="CA11" s="9">
        <v>1.696</v>
      </c>
      <c r="CB11" s="9">
        <v>3.9350000000000001</v>
      </c>
      <c r="CC11" s="9">
        <v>1.1519999999999999</v>
      </c>
      <c r="CD11" s="9">
        <v>2.7829999999999999</v>
      </c>
      <c r="CE11" s="9">
        <v>0.49</v>
      </c>
      <c r="CF11" s="9">
        <v>0.49</v>
      </c>
      <c r="CG11" s="9">
        <v>0</v>
      </c>
      <c r="CH11" s="9">
        <v>2.0190000000000001</v>
      </c>
      <c r="CI11" s="9">
        <v>0.98</v>
      </c>
      <c r="CJ11" s="9">
        <v>1.0389999999999999</v>
      </c>
      <c r="CK11" s="9">
        <v>0.54400000000000004</v>
      </c>
      <c r="CL11" s="9">
        <v>0.54400000000000004</v>
      </c>
      <c r="CM11" s="9">
        <v>0</v>
      </c>
      <c r="CN11" s="9">
        <v>0</v>
      </c>
      <c r="CO11" s="9">
        <v>0</v>
      </c>
      <c r="CP11" s="9">
        <v>0</v>
      </c>
      <c r="CQ11" s="9">
        <v>1.4750000000000001</v>
      </c>
      <c r="CR11" s="9">
        <v>0.436</v>
      </c>
      <c r="CS11" s="9">
        <v>1.0389999999999999</v>
      </c>
      <c r="CT11" s="9">
        <v>4.5069999999999997</v>
      </c>
      <c r="CU11" s="9">
        <v>1.0669999999999999</v>
      </c>
      <c r="CV11" s="9">
        <v>3.4390000000000001</v>
      </c>
      <c r="CW11" s="9">
        <v>0.42099999999999999</v>
      </c>
      <c r="CX11" s="9">
        <v>0.42099999999999999</v>
      </c>
      <c r="CY11" s="9">
        <v>0</v>
      </c>
      <c r="CZ11" s="9">
        <v>3.0910000000000002</v>
      </c>
      <c r="DA11" s="9">
        <v>0.64600000000000002</v>
      </c>
      <c r="DB11" s="9">
        <v>2.444</v>
      </c>
      <c r="DC11" s="9">
        <v>0.995</v>
      </c>
      <c r="DD11" s="9">
        <v>0</v>
      </c>
      <c r="DE11" s="9">
        <v>0.995</v>
      </c>
      <c r="DF11" s="9">
        <v>4.4960000000000004</v>
      </c>
      <c r="DG11" s="9">
        <v>1.891</v>
      </c>
      <c r="DH11" s="9">
        <v>2.605</v>
      </c>
      <c r="DI11" s="9">
        <v>2.52</v>
      </c>
      <c r="DJ11" s="9">
        <v>0.64600000000000002</v>
      </c>
      <c r="DK11" s="9">
        <v>1.8740000000000001</v>
      </c>
      <c r="DL11" s="9">
        <v>15.474</v>
      </c>
      <c r="DM11" s="9">
        <v>10.967000000000001</v>
      </c>
      <c r="DN11" s="9">
        <v>4.5060000000000002</v>
      </c>
      <c r="DO11" s="9">
        <v>398.41300000000001</v>
      </c>
      <c r="DP11" s="9">
        <v>254.39099999999999</v>
      </c>
      <c r="DQ11" s="9">
        <v>144.02199999999999</v>
      </c>
      <c r="DR11" s="9">
        <v>197.77699999999999</v>
      </c>
      <c r="DS11" s="9">
        <v>110.518</v>
      </c>
      <c r="DT11" s="9">
        <v>87.259</v>
      </c>
      <c r="DU11" s="9">
        <v>195.178</v>
      </c>
      <c r="DV11" s="9">
        <v>108.319</v>
      </c>
      <c r="DW11" s="9">
        <v>86.858999999999995</v>
      </c>
      <c r="DX11" s="9">
        <v>1.4650000000000001</v>
      </c>
      <c r="DY11" s="9">
        <v>1.3560000000000001</v>
      </c>
      <c r="DZ11" s="9">
        <v>0.109</v>
      </c>
      <c r="EA11" s="9">
        <v>1.1339999999999999</v>
      </c>
      <c r="EB11" s="9">
        <v>0.84299999999999997</v>
      </c>
      <c r="EC11" s="9">
        <v>0.29099999999999998</v>
      </c>
      <c r="ED11" s="9">
        <v>146.82499999999999</v>
      </c>
      <c r="EE11" s="9">
        <v>84.028000000000006</v>
      </c>
      <c r="EF11" s="9">
        <v>62.798000000000002</v>
      </c>
      <c r="EG11" s="9">
        <v>3.641</v>
      </c>
      <c r="EH11" s="9">
        <v>1.5029999999999999</v>
      </c>
      <c r="EI11" s="9">
        <v>2.1379999999999999</v>
      </c>
      <c r="EJ11" s="9">
        <v>1.1020000000000001</v>
      </c>
      <c r="EK11" s="9">
        <v>0.59299999999999997</v>
      </c>
      <c r="EL11" s="9">
        <v>0.50900000000000001</v>
      </c>
      <c r="EM11" s="9">
        <v>0.157</v>
      </c>
      <c r="EN11" s="9">
        <v>0.157</v>
      </c>
      <c r="EO11" s="9">
        <v>0</v>
      </c>
      <c r="EP11" s="9">
        <v>2.383</v>
      </c>
      <c r="EQ11" s="9">
        <v>0.753</v>
      </c>
      <c r="ER11" s="9">
        <v>1.629</v>
      </c>
      <c r="ES11" s="9">
        <v>20.667000000000002</v>
      </c>
      <c r="ET11" s="9">
        <v>9.3620000000000001</v>
      </c>
      <c r="EU11" s="9">
        <v>11.305</v>
      </c>
      <c r="EV11" s="9">
        <v>2.6070000000000002</v>
      </c>
      <c r="EW11" s="9">
        <v>2.6070000000000002</v>
      </c>
      <c r="EX11" s="9">
        <v>0</v>
      </c>
      <c r="EY11" s="9">
        <v>8.6590000000000007</v>
      </c>
      <c r="EZ11" s="9">
        <v>5.4770000000000003</v>
      </c>
      <c r="FA11" s="9">
        <v>3.1819999999999999</v>
      </c>
      <c r="FB11" s="9">
        <v>9.4009999999999998</v>
      </c>
      <c r="FC11" s="9">
        <v>1.278</v>
      </c>
      <c r="FD11" s="9">
        <v>8.1229999999999993</v>
      </c>
      <c r="FE11" s="9">
        <v>26.643999999999998</v>
      </c>
      <c r="FF11" s="9">
        <v>15.625999999999999</v>
      </c>
      <c r="FG11" s="9">
        <v>11.018000000000001</v>
      </c>
      <c r="FH11" s="9">
        <v>2.3140000000000001</v>
      </c>
      <c r="FI11" s="9">
        <v>1.869</v>
      </c>
      <c r="FJ11" s="9">
        <v>0.44400000000000001</v>
      </c>
      <c r="FK11" s="9">
        <v>195.464</v>
      </c>
      <c r="FL11" s="9">
        <v>108.649</v>
      </c>
      <c r="FM11" s="9">
        <v>86.814999999999998</v>
      </c>
      <c r="FN11" s="9">
        <v>3.9119999999999999</v>
      </c>
      <c r="FO11" s="9">
        <v>3.177</v>
      </c>
      <c r="FP11" s="9">
        <v>0.73499999999999999</v>
      </c>
      <c r="FQ11" s="9">
        <v>193.86500000000001</v>
      </c>
      <c r="FR11" s="9">
        <v>107.34099999999999</v>
      </c>
      <c r="FS11" s="9">
        <v>86.524000000000001</v>
      </c>
      <c r="FT11" s="9">
        <v>5.585</v>
      </c>
      <c r="FU11" s="9">
        <v>4.8490000000000002</v>
      </c>
      <c r="FV11" s="9">
        <v>0.73499999999999999</v>
      </c>
      <c r="FW11" s="9">
        <v>0.64100000000000001</v>
      </c>
      <c r="FX11" s="9">
        <v>0.19700000000000001</v>
      </c>
      <c r="FY11" s="9">
        <v>0.44400000000000001</v>
      </c>
      <c r="FZ11" s="9">
        <v>1.6719999999999999</v>
      </c>
      <c r="GA11" s="9">
        <v>1.6719999999999999</v>
      </c>
      <c r="GB11" s="9">
        <v>0</v>
      </c>
      <c r="GC11" s="9">
        <v>3.2709999999999999</v>
      </c>
      <c r="GD11" s="9">
        <v>2.98</v>
      </c>
      <c r="GE11" s="9">
        <v>0.29099999999999998</v>
      </c>
      <c r="GF11" s="9">
        <v>192.19300000000001</v>
      </c>
      <c r="GG11" s="9">
        <v>105.669</v>
      </c>
      <c r="GH11" s="9">
        <v>86.524000000000001</v>
      </c>
      <c r="GI11" s="9">
        <v>200.63499999999999</v>
      </c>
      <c r="GJ11" s="9">
        <v>143.87200000000001</v>
      </c>
      <c r="GK11" s="9">
        <v>56.762999999999998</v>
      </c>
      <c r="GL11" s="9">
        <v>132.47999999999999</v>
      </c>
      <c r="GM11" s="9">
        <v>92.379000000000005</v>
      </c>
      <c r="GN11" s="9">
        <v>40.100999999999999</v>
      </c>
      <c r="GO11" s="9">
        <v>1.871</v>
      </c>
      <c r="GP11" s="9">
        <v>1.482</v>
      </c>
      <c r="GQ11" s="9">
        <v>0.38900000000000001</v>
      </c>
      <c r="GR11" s="9">
        <v>0.42299999999999999</v>
      </c>
      <c r="GS11" s="9">
        <v>0.42299999999999999</v>
      </c>
      <c r="GT11" s="9">
        <v>0</v>
      </c>
      <c r="GU11" s="9">
        <v>0.40100000000000002</v>
      </c>
      <c r="GV11" s="9">
        <v>0.40100000000000002</v>
      </c>
      <c r="GW11" s="9">
        <v>0</v>
      </c>
      <c r="GX11" s="9">
        <v>1.046</v>
      </c>
      <c r="GY11" s="9">
        <v>0.65700000000000003</v>
      </c>
      <c r="GZ11" s="9">
        <v>0.38900000000000001</v>
      </c>
      <c r="HA11" s="9">
        <v>17.664999999999999</v>
      </c>
      <c r="HB11" s="9">
        <v>13.324</v>
      </c>
      <c r="HC11" s="9">
        <v>4.3410000000000002</v>
      </c>
      <c r="HD11" s="9">
        <v>2.754</v>
      </c>
      <c r="HE11" s="9">
        <v>2.754</v>
      </c>
      <c r="HF11" s="9">
        <v>0</v>
      </c>
      <c r="HG11" s="9">
        <v>7.4909999999999997</v>
      </c>
      <c r="HH11" s="9">
        <v>6.0709999999999997</v>
      </c>
      <c r="HI11" s="9">
        <v>1.42</v>
      </c>
      <c r="HJ11" s="9">
        <v>7.42</v>
      </c>
      <c r="HK11" s="9">
        <v>4.4980000000000002</v>
      </c>
      <c r="HL11" s="9">
        <v>2.9220000000000002</v>
      </c>
      <c r="HM11" s="9">
        <v>48.62</v>
      </c>
      <c r="HN11" s="9">
        <v>36.686999999999998</v>
      </c>
      <c r="HO11" s="9">
        <v>11.932</v>
      </c>
      <c r="HP11" s="9">
        <v>3645.2159999999999</v>
      </c>
      <c r="HQ11" s="9">
        <v>1971.1310000000001</v>
      </c>
      <c r="HR11" s="9">
        <v>1674.085</v>
      </c>
      <c r="HS11" s="9">
        <v>639.71299999999997</v>
      </c>
      <c r="HT11" s="9">
        <v>345.47199999999998</v>
      </c>
      <c r="HU11" s="9">
        <v>294.24099999999999</v>
      </c>
      <c r="HV11" s="9">
        <v>268.89600000000002</v>
      </c>
      <c r="HW11" s="9">
        <v>157.035</v>
      </c>
      <c r="HX11" s="9">
        <v>111.861</v>
      </c>
      <c r="HY11" s="9">
        <v>128.845</v>
      </c>
      <c r="HZ11" s="9">
        <v>83.125</v>
      </c>
      <c r="IA11" s="9">
        <v>45.72</v>
      </c>
      <c r="IB11" s="9">
        <v>140.05099999999999</v>
      </c>
      <c r="IC11" s="9">
        <v>73.909000000000006</v>
      </c>
      <c r="ID11" s="9">
        <v>66.141999999999996</v>
      </c>
      <c r="IE11" s="9">
        <v>143.20099999999999</v>
      </c>
      <c r="IF11" s="9">
        <v>87.652000000000001</v>
      </c>
      <c r="IG11" s="9">
        <v>55.548999999999999</v>
      </c>
      <c r="IH11" s="9">
        <v>125.69499999999999</v>
      </c>
      <c r="II11" s="9">
        <v>69.382000000000005</v>
      </c>
      <c r="IJ11" s="9">
        <v>56.311999999999998</v>
      </c>
      <c r="IK11" s="9">
        <v>79.010999999999996</v>
      </c>
      <c r="IL11" s="9">
        <v>52.49</v>
      </c>
      <c r="IM11" s="9">
        <v>26.521000000000001</v>
      </c>
      <c r="IN11" s="9">
        <v>90.123000000000005</v>
      </c>
      <c r="IO11" s="9">
        <v>45.984000000000002</v>
      </c>
      <c r="IP11" s="9">
        <v>44.14</v>
      </c>
      <c r="IQ11" s="9">
        <v>39.747999999999998</v>
      </c>
    </row>
    <row r="12" spans="1:251">
      <c r="A12" s="10">
        <v>42401</v>
      </c>
      <c r="B12" s="9">
        <v>150.86600000000001</v>
      </c>
      <c r="C12" s="9">
        <v>72.555000000000007</v>
      </c>
      <c r="D12" s="9">
        <v>78.311000000000007</v>
      </c>
      <c r="E12" s="9">
        <v>2721.2280000000001</v>
      </c>
      <c r="F12" s="9">
        <v>1319.7729999999999</v>
      </c>
      <c r="G12" s="9">
        <v>1401.4549999999999</v>
      </c>
      <c r="H12" s="9">
        <v>190.16900000000001</v>
      </c>
      <c r="I12" s="9">
        <v>83.65</v>
      </c>
      <c r="J12" s="9">
        <v>106.51900000000001</v>
      </c>
      <c r="K12" s="9">
        <v>2681.9259999999999</v>
      </c>
      <c r="L12" s="9">
        <v>1308.6780000000001</v>
      </c>
      <c r="M12" s="9">
        <v>1373.248</v>
      </c>
      <c r="N12" s="9">
        <v>273.18700000000001</v>
      </c>
      <c r="O12" s="9">
        <v>124.578</v>
      </c>
      <c r="P12" s="9">
        <v>148.61000000000001</v>
      </c>
      <c r="Q12" s="9">
        <v>67.847999999999999</v>
      </c>
      <c r="R12" s="9">
        <v>31.628</v>
      </c>
      <c r="S12" s="9">
        <v>36.22</v>
      </c>
      <c r="T12" s="9">
        <v>83.018000000000001</v>
      </c>
      <c r="U12" s="9">
        <v>40.927</v>
      </c>
      <c r="V12" s="9">
        <v>42.091000000000001</v>
      </c>
      <c r="W12" s="9">
        <v>122.321</v>
      </c>
      <c r="X12" s="9">
        <v>52.023000000000003</v>
      </c>
      <c r="Y12" s="9">
        <v>70.298000000000002</v>
      </c>
      <c r="Z12" s="9">
        <v>2598.9070000000002</v>
      </c>
      <c r="AA12" s="9">
        <v>1267.751</v>
      </c>
      <c r="AB12" s="9">
        <v>1331.1559999999999</v>
      </c>
      <c r="AC12" s="9">
        <v>948.74</v>
      </c>
      <c r="AD12" s="9">
        <v>619.40499999999997</v>
      </c>
      <c r="AE12" s="9">
        <v>329.33499999999998</v>
      </c>
      <c r="AF12" s="9">
        <v>637.22400000000005</v>
      </c>
      <c r="AG12" s="9">
        <v>418.65100000000001</v>
      </c>
      <c r="AH12" s="9">
        <v>218.57400000000001</v>
      </c>
      <c r="AI12" s="9">
        <v>31.266999999999999</v>
      </c>
      <c r="AJ12" s="9">
        <v>15.087</v>
      </c>
      <c r="AK12" s="9">
        <v>16.178999999999998</v>
      </c>
      <c r="AL12" s="9">
        <v>12.749000000000001</v>
      </c>
      <c r="AM12" s="9">
        <v>9.2219999999999995</v>
      </c>
      <c r="AN12" s="9">
        <v>3.5270000000000001</v>
      </c>
      <c r="AO12" s="9">
        <v>7.6849999999999996</v>
      </c>
      <c r="AP12" s="9">
        <v>3.254</v>
      </c>
      <c r="AQ12" s="9">
        <v>4.43</v>
      </c>
      <c r="AR12" s="9">
        <v>10.833</v>
      </c>
      <c r="AS12" s="9">
        <v>2.6110000000000002</v>
      </c>
      <c r="AT12" s="9">
        <v>8.2219999999999995</v>
      </c>
      <c r="AU12" s="9">
        <v>44.406999999999996</v>
      </c>
      <c r="AV12" s="9">
        <v>27.428000000000001</v>
      </c>
      <c r="AW12" s="9">
        <v>16.978999999999999</v>
      </c>
      <c r="AX12" s="9">
        <v>17.841999999999999</v>
      </c>
      <c r="AY12" s="9">
        <v>15.002000000000001</v>
      </c>
      <c r="AZ12" s="9">
        <v>2.8410000000000002</v>
      </c>
      <c r="BA12" s="9">
        <v>15.971</v>
      </c>
      <c r="BB12" s="9">
        <v>8.1839999999999993</v>
      </c>
      <c r="BC12" s="9">
        <v>7.7880000000000003</v>
      </c>
      <c r="BD12" s="9">
        <v>10.593999999999999</v>
      </c>
      <c r="BE12" s="9">
        <v>4.2430000000000003</v>
      </c>
      <c r="BF12" s="9">
        <v>6.351</v>
      </c>
      <c r="BG12" s="9">
        <v>235.84100000000001</v>
      </c>
      <c r="BH12" s="9">
        <v>158.239</v>
      </c>
      <c r="BI12" s="9">
        <v>77.602999999999994</v>
      </c>
      <c r="BJ12" s="9">
        <v>445.971</v>
      </c>
      <c r="BK12" s="9">
        <v>274.375</v>
      </c>
      <c r="BL12" s="9">
        <v>171.596</v>
      </c>
      <c r="BM12" s="9">
        <v>19.404</v>
      </c>
      <c r="BN12" s="9">
        <v>13.122999999999999</v>
      </c>
      <c r="BO12" s="9">
        <v>6.2809999999999997</v>
      </c>
      <c r="BP12" s="9">
        <v>6.7030000000000003</v>
      </c>
      <c r="BQ12" s="9">
        <v>4.5339999999999998</v>
      </c>
      <c r="BR12" s="9">
        <v>2.169</v>
      </c>
      <c r="BS12" s="9">
        <v>2.6850000000000001</v>
      </c>
      <c r="BT12" s="9">
        <v>2.23</v>
      </c>
      <c r="BU12" s="9">
        <v>0.45500000000000002</v>
      </c>
      <c r="BV12" s="9">
        <v>4.0179999999999998</v>
      </c>
      <c r="BW12" s="9">
        <v>2.3039999999999998</v>
      </c>
      <c r="BX12" s="9">
        <v>1.714</v>
      </c>
      <c r="BY12" s="9">
        <v>4.1820000000000004</v>
      </c>
      <c r="BZ12" s="9">
        <v>3.0470000000000002</v>
      </c>
      <c r="CA12" s="9">
        <v>1.135</v>
      </c>
      <c r="CB12" s="9">
        <v>2.5209999999999999</v>
      </c>
      <c r="CC12" s="9">
        <v>1.4870000000000001</v>
      </c>
      <c r="CD12" s="9">
        <v>1.034</v>
      </c>
      <c r="CE12" s="9">
        <v>2.4249999999999998</v>
      </c>
      <c r="CF12" s="9">
        <v>2.4249999999999998</v>
      </c>
      <c r="CG12" s="9">
        <v>0</v>
      </c>
      <c r="CH12" s="9">
        <v>0.29099999999999998</v>
      </c>
      <c r="CI12" s="9">
        <v>9.6000000000000002E-2</v>
      </c>
      <c r="CJ12" s="9">
        <v>0.19400000000000001</v>
      </c>
      <c r="CK12" s="9">
        <v>0</v>
      </c>
      <c r="CL12" s="9">
        <v>0</v>
      </c>
      <c r="CM12" s="9">
        <v>0</v>
      </c>
      <c r="CN12" s="9">
        <v>0</v>
      </c>
      <c r="CO12" s="9">
        <v>0</v>
      </c>
      <c r="CP12" s="9">
        <v>0</v>
      </c>
      <c r="CQ12" s="9">
        <v>0.29099999999999998</v>
      </c>
      <c r="CR12" s="9">
        <v>9.6000000000000002E-2</v>
      </c>
      <c r="CS12" s="9">
        <v>0.19400000000000001</v>
      </c>
      <c r="CT12" s="9">
        <v>3.9870000000000001</v>
      </c>
      <c r="CU12" s="9">
        <v>2.012</v>
      </c>
      <c r="CV12" s="9">
        <v>1.9750000000000001</v>
      </c>
      <c r="CW12" s="9">
        <v>1.7549999999999999</v>
      </c>
      <c r="CX12" s="9">
        <v>1.1619999999999999</v>
      </c>
      <c r="CY12" s="9">
        <v>0.59299999999999997</v>
      </c>
      <c r="CZ12" s="9">
        <v>2.2320000000000002</v>
      </c>
      <c r="DA12" s="9">
        <v>0.85</v>
      </c>
      <c r="DB12" s="9">
        <v>1.3819999999999999</v>
      </c>
      <c r="DC12" s="9">
        <v>0</v>
      </c>
      <c r="DD12" s="9">
        <v>0</v>
      </c>
      <c r="DE12" s="9">
        <v>0</v>
      </c>
      <c r="DF12" s="9">
        <v>3.9580000000000002</v>
      </c>
      <c r="DG12" s="9">
        <v>2.9430000000000001</v>
      </c>
      <c r="DH12" s="9">
        <v>1.0149999999999999</v>
      </c>
      <c r="DI12" s="9">
        <v>2.7450000000000001</v>
      </c>
      <c r="DJ12" s="9">
        <v>1.591</v>
      </c>
      <c r="DK12" s="9">
        <v>1.1539999999999999</v>
      </c>
      <c r="DL12" s="9">
        <v>12.701000000000001</v>
      </c>
      <c r="DM12" s="9">
        <v>8.5890000000000004</v>
      </c>
      <c r="DN12" s="9">
        <v>4.1120000000000001</v>
      </c>
      <c r="DO12" s="9">
        <v>426.56799999999998</v>
      </c>
      <c r="DP12" s="9">
        <v>261.25200000000001</v>
      </c>
      <c r="DQ12" s="9">
        <v>165.315</v>
      </c>
      <c r="DR12" s="9">
        <v>215.339</v>
      </c>
      <c r="DS12" s="9">
        <v>114.04</v>
      </c>
      <c r="DT12" s="9">
        <v>101.298</v>
      </c>
      <c r="DU12" s="9">
        <v>211.964</v>
      </c>
      <c r="DV12" s="9">
        <v>113.221</v>
      </c>
      <c r="DW12" s="9">
        <v>98.742999999999995</v>
      </c>
      <c r="DX12" s="9">
        <v>1.784</v>
      </c>
      <c r="DY12" s="9">
        <v>0.35499999999999998</v>
      </c>
      <c r="DZ12" s="9">
        <v>1.429</v>
      </c>
      <c r="EA12" s="9">
        <v>1.591</v>
      </c>
      <c r="EB12" s="9">
        <v>0.46500000000000002</v>
      </c>
      <c r="EC12" s="9">
        <v>1.1259999999999999</v>
      </c>
      <c r="ED12" s="9">
        <v>163.16399999999999</v>
      </c>
      <c r="EE12" s="9">
        <v>83.412999999999997</v>
      </c>
      <c r="EF12" s="9">
        <v>79.751000000000005</v>
      </c>
      <c r="EG12" s="9">
        <v>2.7730000000000001</v>
      </c>
      <c r="EH12" s="9">
        <v>1.4550000000000001</v>
      </c>
      <c r="EI12" s="9">
        <v>1.3180000000000001</v>
      </c>
      <c r="EJ12" s="9">
        <v>0.63100000000000001</v>
      </c>
      <c r="EK12" s="9">
        <v>0.48199999999999998</v>
      </c>
      <c r="EL12" s="9">
        <v>0.14899999999999999</v>
      </c>
      <c r="EM12" s="9">
        <v>0.36899999999999999</v>
      </c>
      <c r="EN12" s="9">
        <v>0.36899999999999999</v>
      </c>
      <c r="EO12" s="9">
        <v>0</v>
      </c>
      <c r="EP12" s="9">
        <v>1.7729999999999999</v>
      </c>
      <c r="EQ12" s="9">
        <v>0.60299999999999998</v>
      </c>
      <c r="ER12" s="9">
        <v>1.169</v>
      </c>
      <c r="ES12" s="9">
        <v>18.757000000000001</v>
      </c>
      <c r="ET12" s="9">
        <v>7.8369999999999997</v>
      </c>
      <c r="EU12" s="9">
        <v>10.920999999999999</v>
      </c>
      <c r="EV12" s="9">
        <v>1.448</v>
      </c>
      <c r="EW12" s="9">
        <v>0.83399999999999996</v>
      </c>
      <c r="EX12" s="9">
        <v>0.61299999999999999</v>
      </c>
      <c r="EY12" s="9">
        <v>8.4849999999999994</v>
      </c>
      <c r="EZ12" s="9">
        <v>3.4809999999999999</v>
      </c>
      <c r="FA12" s="9">
        <v>5.0049999999999999</v>
      </c>
      <c r="FB12" s="9">
        <v>8.8249999999999993</v>
      </c>
      <c r="FC12" s="9">
        <v>3.5219999999999998</v>
      </c>
      <c r="FD12" s="9">
        <v>5.3029999999999999</v>
      </c>
      <c r="FE12" s="9">
        <v>30.643999999999998</v>
      </c>
      <c r="FF12" s="9">
        <v>21.335000000000001</v>
      </c>
      <c r="FG12" s="9">
        <v>9.3089999999999993</v>
      </c>
      <c r="FH12" s="9">
        <v>3.3780000000000001</v>
      </c>
      <c r="FI12" s="9">
        <v>2.6080000000000001</v>
      </c>
      <c r="FJ12" s="9">
        <v>0.77100000000000002</v>
      </c>
      <c r="FK12" s="9">
        <v>211.96100000000001</v>
      </c>
      <c r="FL12" s="9">
        <v>111.43300000000001</v>
      </c>
      <c r="FM12" s="9">
        <v>100.52800000000001</v>
      </c>
      <c r="FN12" s="9">
        <v>7.4210000000000003</v>
      </c>
      <c r="FO12" s="9">
        <v>4.407</v>
      </c>
      <c r="FP12" s="9">
        <v>3.0139999999999998</v>
      </c>
      <c r="FQ12" s="9">
        <v>207.91800000000001</v>
      </c>
      <c r="FR12" s="9">
        <v>109.634</v>
      </c>
      <c r="FS12" s="9">
        <v>98.284999999999997</v>
      </c>
      <c r="FT12" s="9">
        <v>8.5570000000000004</v>
      </c>
      <c r="FU12" s="9">
        <v>5.2039999999999997</v>
      </c>
      <c r="FV12" s="9">
        <v>3.3530000000000002</v>
      </c>
      <c r="FW12" s="9">
        <v>2.242</v>
      </c>
      <c r="FX12" s="9">
        <v>1.8109999999999999</v>
      </c>
      <c r="FY12" s="9">
        <v>0.43099999999999999</v>
      </c>
      <c r="FZ12" s="9">
        <v>1.1359999999999999</v>
      </c>
      <c r="GA12" s="9">
        <v>0.79700000000000004</v>
      </c>
      <c r="GB12" s="9">
        <v>0.33900000000000002</v>
      </c>
      <c r="GC12" s="9">
        <v>5.1790000000000003</v>
      </c>
      <c r="GD12" s="9">
        <v>2.5960000000000001</v>
      </c>
      <c r="GE12" s="9">
        <v>2.5819999999999999</v>
      </c>
      <c r="GF12" s="9">
        <v>206.78200000000001</v>
      </c>
      <c r="GG12" s="9">
        <v>108.837</v>
      </c>
      <c r="GH12" s="9">
        <v>97.944999999999993</v>
      </c>
      <c r="GI12" s="9">
        <v>211.22900000000001</v>
      </c>
      <c r="GJ12" s="9">
        <v>147.21199999999999</v>
      </c>
      <c r="GK12" s="9">
        <v>64.016999999999996</v>
      </c>
      <c r="GL12" s="9">
        <v>138.50200000000001</v>
      </c>
      <c r="GM12" s="9">
        <v>96.247</v>
      </c>
      <c r="GN12" s="9">
        <v>42.255000000000003</v>
      </c>
      <c r="GO12" s="9">
        <v>2.0990000000000002</v>
      </c>
      <c r="GP12" s="9">
        <v>1.3580000000000001</v>
      </c>
      <c r="GQ12" s="9">
        <v>0.74</v>
      </c>
      <c r="GR12" s="9">
        <v>0.54</v>
      </c>
      <c r="GS12" s="9">
        <v>0.182</v>
      </c>
      <c r="GT12" s="9">
        <v>0.35799999999999998</v>
      </c>
      <c r="GU12" s="9">
        <v>0.83799999999999997</v>
      </c>
      <c r="GV12" s="9">
        <v>0.83799999999999997</v>
      </c>
      <c r="GW12" s="9">
        <v>0</v>
      </c>
      <c r="GX12" s="9">
        <v>0.72</v>
      </c>
      <c r="GY12" s="9">
        <v>0.33800000000000002</v>
      </c>
      <c r="GZ12" s="9">
        <v>0.38300000000000001</v>
      </c>
      <c r="HA12" s="9">
        <v>16.239999999999998</v>
      </c>
      <c r="HB12" s="9">
        <v>13.29</v>
      </c>
      <c r="HC12" s="9">
        <v>2.95</v>
      </c>
      <c r="HD12" s="9">
        <v>1.175</v>
      </c>
      <c r="HE12" s="9">
        <v>0.70299999999999996</v>
      </c>
      <c r="HF12" s="9">
        <v>0.47199999999999998</v>
      </c>
      <c r="HG12" s="9">
        <v>4.5519999999999996</v>
      </c>
      <c r="HH12" s="9">
        <v>3.5590000000000002</v>
      </c>
      <c r="HI12" s="9">
        <v>0.99299999999999999</v>
      </c>
      <c r="HJ12" s="9">
        <v>10.513999999999999</v>
      </c>
      <c r="HK12" s="9">
        <v>9.0289999999999999</v>
      </c>
      <c r="HL12" s="9">
        <v>1.4850000000000001</v>
      </c>
      <c r="HM12" s="9">
        <v>54.387999999999998</v>
      </c>
      <c r="HN12" s="9">
        <v>36.316000000000003</v>
      </c>
      <c r="HO12" s="9">
        <v>18.071999999999999</v>
      </c>
      <c r="HP12" s="9">
        <v>3789.6880000000001</v>
      </c>
      <c r="HQ12" s="9">
        <v>2014.954</v>
      </c>
      <c r="HR12" s="9">
        <v>1774.7329999999999</v>
      </c>
      <c r="HS12" s="9">
        <v>698.93299999999999</v>
      </c>
      <c r="HT12" s="9">
        <v>362.87400000000002</v>
      </c>
      <c r="HU12" s="9">
        <v>336.05900000000003</v>
      </c>
      <c r="HV12" s="9">
        <v>308.63299999999998</v>
      </c>
      <c r="HW12" s="9">
        <v>158.673</v>
      </c>
      <c r="HX12" s="9">
        <v>149.96</v>
      </c>
      <c r="HY12" s="9">
        <v>141.20500000000001</v>
      </c>
      <c r="HZ12" s="9">
        <v>71.789000000000001</v>
      </c>
      <c r="IA12" s="9">
        <v>69.415999999999997</v>
      </c>
      <c r="IB12" s="9">
        <v>167.42699999999999</v>
      </c>
      <c r="IC12" s="9">
        <v>86.882999999999996</v>
      </c>
      <c r="ID12" s="9">
        <v>80.543999999999997</v>
      </c>
      <c r="IE12" s="9">
        <v>169.81299999999999</v>
      </c>
      <c r="IF12" s="9">
        <v>84.305000000000007</v>
      </c>
      <c r="IG12" s="9">
        <v>85.507999999999996</v>
      </c>
      <c r="IH12" s="9">
        <v>138.23699999999999</v>
      </c>
      <c r="II12" s="9">
        <v>73.784999999999997</v>
      </c>
      <c r="IJ12" s="9">
        <v>64.451999999999998</v>
      </c>
      <c r="IK12" s="9">
        <v>93.203000000000003</v>
      </c>
      <c r="IL12" s="9">
        <v>54.805</v>
      </c>
      <c r="IM12" s="9">
        <v>38.398000000000003</v>
      </c>
      <c r="IN12" s="9">
        <v>104.53100000000001</v>
      </c>
      <c r="IO12" s="9">
        <v>46.125</v>
      </c>
      <c r="IP12" s="9">
        <v>58.405999999999999</v>
      </c>
      <c r="IQ12" s="9">
        <v>33.447000000000003</v>
      </c>
    </row>
    <row r="13" spans="1:251">
      <c r="A13" s="10">
        <v>42767</v>
      </c>
      <c r="B13" s="9">
        <v>148.16</v>
      </c>
      <c r="C13" s="9">
        <v>74.625</v>
      </c>
      <c r="D13" s="9">
        <v>73.534999999999997</v>
      </c>
      <c r="E13" s="9">
        <v>2804.3620000000001</v>
      </c>
      <c r="F13" s="9">
        <v>1346.2670000000001</v>
      </c>
      <c r="G13" s="9">
        <v>1458.0940000000001</v>
      </c>
      <c r="H13" s="9">
        <v>218.37</v>
      </c>
      <c r="I13" s="9">
        <v>99.486000000000004</v>
      </c>
      <c r="J13" s="9">
        <v>118.883</v>
      </c>
      <c r="K13" s="9">
        <v>2734.152</v>
      </c>
      <c r="L13" s="9">
        <v>1321.4059999999999</v>
      </c>
      <c r="M13" s="9">
        <v>1412.7460000000001</v>
      </c>
      <c r="N13" s="9">
        <v>291.56200000000001</v>
      </c>
      <c r="O13" s="9">
        <v>137.774</v>
      </c>
      <c r="P13" s="9">
        <v>153.78800000000001</v>
      </c>
      <c r="Q13" s="9">
        <v>74.968000000000004</v>
      </c>
      <c r="R13" s="9">
        <v>36.337000000000003</v>
      </c>
      <c r="S13" s="9">
        <v>38.631</v>
      </c>
      <c r="T13" s="9">
        <v>73.191999999999993</v>
      </c>
      <c r="U13" s="9">
        <v>38.287999999999997</v>
      </c>
      <c r="V13" s="9">
        <v>34.904000000000003</v>
      </c>
      <c r="W13" s="9">
        <v>143.40199999999999</v>
      </c>
      <c r="X13" s="9">
        <v>63.149000000000001</v>
      </c>
      <c r="Y13" s="9">
        <v>80.253</v>
      </c>
      <c r="Z13" s="9">
        <v>2660.96</v>
      </c>
      <c r="AA13" s="9">
        <v>1283.1179999999999</v>
      </c>
      <c r="AB13" s="9">
        <v>1377.8420000000001</v>
      </c>
      <c r="AC13" s="9">
        <v>937.91099999999994</v>
      </c>
      <c r="AD13" s="9">
        <v>615.84299999999996</v>
      </c>
      <c r="AE13" s="9">
        <v>322.06799999999998</v>
      </c>
      <c r="AF13" s="9">
        <v>620.18399999999997</v>
      </c>
      <c r="AG13" s="9">
        <v>411.03699999999998</v>
      </c>
      <c r="AH13" s="9">
        <v>209.148</v>
      </c>
      <c r="AI13" s="9">
        <v>32.459000000000003</v>
      </c>
      <c r="AJ13" s="9">
        <v>19.367999999999999</v>
      </c>
      <c r="AK13" s="9">
        <v>13.090999999999999</v>
      </c>
      <c r="AL13" s="9">
        <v>13.271000000000001</v>
      </c>
      <c r="AM13" s="9">
        <v>9.5579999999999998</v>
      </c>
      <c r="AN13" s="9">
        <v>3.7130000000000001</v>
      </c>
      <c r="AO13" s="9">
        <v>5.8970000000000002</v>
      </c>
      <c r="AP13" s="9">
        <v>4.5129999999999999</v>
      </c>
      <c r="AQ13" s="9">
        <v>1.3839999999999999</v>
      </c>
      <c r="AR13" s="9">
        <v>13.291</v>
      </c>
      <c r="AS13" s="9">
        <v>5.2969999999999997</v>
      </c>
      <c r="AT13" s="9">
        <v>7.9939999999999998</v>
      </c>
      <c r="AU13" s="9">
        <v>45.249000000000002</v>
      </c>
      <c r="AV13" s="9">
        <v>27.263000000000002</v>
      </c>
      <c r="AW13" s="9">
        <v>17.986000000000001</v>
      </c>
      <c r="AX13" s="9">
        <v>18.966000000000001</v>
      </c>
      <c r="AY13" s="9">
        <v>13.782</v>
      </c>
      <c r="AZ13" s="9">
        <v>5.1840000000000002</v>
      </c>
      <c r="BA13" s="9">
        <v>16.588000000000001</v>
      </c>
      <c r="BB13" s="9">
        <v>9.407</v>
      </c>
      <c r="BC13" s="9">
        <v>7.181</v>
      </c>
      <c r="BD13" s="9">
        <v>9.6950000000000003</v>
      </c>
      <c r="BE13" s="9">
        <v>4.0739999999999998</v>
      </c>
      <c r="BF13" s="9">
        <v>5.6210000000000004</v>
      </c>
      <c r="BG13" s="9">
        <v>240.018</v>
      </c>
      <c r="BH13" s="9">
        <v>158.17500000000001</v>
      </c>
      <c r="BI13" s="9">
        <v>81.843000000000004</v>
      </c>
      <c r="BJ13" s="9">
        <v>461.92099999999999</v>
      </c>
      <c r="BK13" s="9">
        <v>277.57499999999999</v>
      </c>
      <c r="BL13" s="9">
        <v>184.345</v>
      </c>
      <c r="BM13" s="9">
        <v>24.195</v>
      </c>
      <c r="BN13" s="9">
        <v>15.845000000000001</v>
      </c>
      <c r="BO13" s="9">
        <v>8.3490000000000002</v>
      </c>
      <c r="BP13" s="9">
        <v>6.1139999999999999</v>
      </c>
      <c r="BQ13" s="9">
        <v>4.1589999999999998</v>
      </c>
      <c r="BR13" s="9">
        <v>1.954</v>
      </c>
      <c r="BS13" s="9">
        <v>2.7109999999999999</v>
      </c>
      <c r="BT13" s="9">
        <v>1.296</v>
      </c>
      <c r="BU13" s="9">
        <v>1.415</v>
      </c>
      <c r="BV13" s="9">
        <v>3.403</v>
      </c>
      <c r="BW13" s="9">
        <v>2.863</v>
      </c>
      <c r="BX13" s="9">
        <v>0.54</v>
      </c>
      <c r="BY13" s="9">
        <v>4.2130000000000001</v>
      </c>
      <c r="BZ13" s="9">
        <v>2.66</v>
      </c>
      <c r="CA13" s="9">
        <v>1.554</v>
      </c>
      <c r="CB13" s="9">
        <v>1.9</v>
      </c>
      <c r="CC13" s="9">
        <v>1.4990000000000001</v>
      </c>
      <c r="CD13" s="9">
        <v>0.40100000000000002</v>
      </c>
      <c r="CE13" s="9">
        <v>1.4770000000000001</v>
      </c>
      <c r="CF13" s="9">
        <v>1.0309999999999999</v>
      </c>
      <c r="CG13" s="9">
        <v>0.44600000000000001</v>
      </c>
      <c r="CH13" s="9">
        <v>2.3769999999999998</v>
      </c>
      <c r="CI13" s="9">
        <v>1.976</v>
      </c>
      <c r="CJ13" s="9">
        <v>0.40100000000000002</v>
      </c>
      <c r="CK13" s="9">
        <v>0.70099999999999996</v>
      </c>
      <c r="CL13" s="9">
        <v>0.70099999999999996</v>
      </c>
      <c r="CM13" s="9">
        <v>0</v>
      </c>
      <c r="CN13" s="9">
        <v>1.6759999999999999</v>
      </c>
      <c r="CO13" s="9">
        <v>1.2749999999999999</v>
      </c>
      <c r="CP13" s="9">
        <v>0.40100000000000002</v>
      </c>
      <c r="CQ13" s="9">
        <v>0</v>
      </c>
      <c r="CR13" s="9">
        <v>0</v>
      </c>
      <c r="CS13" s="9">
        <v>0</v>
      </c>
      <c r="CT13" s="9">
        <v>2.2599999999999998</v>
      </c>
      <c r="CU13" s="9">
        <v>1.1519999999999999</v>
      </c>
      <c r="CV13" s="9">
        <v>1.1080000000000001</v>
      </c>
      <c r="CW13" s="9">
        <v>0</v>
      </c>
      <c r="CX13" s="9">
        <v>0</v>
      </c>
      <c r="CY13" s="9">
        <v>0</v>
      </c>
      <c r="CZ13" s="9">
        <v>1.6919999999999999</v>
      </c>
      <c r="DA13" s="9">
        <v>1.1519999999999999</v>
      </c>
      <c r="DB13" s="9">
        <v>0.54</v>
      </c>
      <c r="DC13" s="9">
        <v>0.56799999999999995</v>
      </c>
      <c r="DD13" s="9">
        <v>0</v>
      </c>
      <c r="DE13" s="9">
        <v>0.56799999999999995</v>
      </c>
      <c r="DF13" s="9">
        <v>3.5150000000000001</v>
      </c>
      <c r="DG13" s="9">
        <v>2.4260000000000002</v>
      </c>
      <c r="DH13" s="9">
        <v>1.0900000000000001</v>
      </c>
      <c r="DI13" s="9">
        <v>2.5979999999999999</v>
      </c>
      <c r="DJ13" s="9">
        <v>1.734</v>
      </c>
      <c r="DK13" s="9">
        <v>0.86499999999999999</v>
      </c>
      <c r="DL13" s="9">
        <v>18.081</v>
      </c>
      <c r="DM13" s="9">
        <v>11.686</v>
      </c>
      <c r="DN13" s="9">
        <v>6.3949999999999996</v>
      </c>
      <c r="DO13" s="9">
        <v>437.726</v>
      </c>
      <c r="DP13" s="9">
        <v>261.73</v>
      </c>
      <c r="DQ13" s="9">
        <v>175.99600000000001</v>
      </c>
      <c r="DR13" s="9">
        <v>233.666</v>
      </c>
      <c r="DS13" s="9">
        <v>122.31699999999999</v>
      </c>
      <c r="DT13" s="9">
        <v>111.349</v>
      </c>
      <c r="DU13" s="9">
        <v>229.983</v>
      </c>
      <c r="DV13" s="9">
        <v>120.687</v>
      </c>
      <c r="DW13" s="9">
        <v>109.29600000000001</v>
      </c>
      <c r="DX13" s="9">
        <v>2.1709999999999998</v>
      </c>
      <c r="DY13" s="9">
        <v>0.53500000000000003</v>
      </c>
      <c r="DZ13" s="9">
        <v>1.6359999999999999</v>
      </c>
      <c r="EA13" s="9">
        <v>1.02</v>
      </c>
      <c r="EB13" s="9">
        <v>0.60299999999999998</v>
      </c>
      <c r="EC13" s="9">
        <v>0.41699999999999998</v>
      </c>
      <c r="ED13" s="9">
        <v>175.48699999999999</v>
      </c>
      <c r="EE13" s="9">
        <v>95.856999999999999</v>
      </c>
      <c r="EF13" s="9">
        <v>79.63</v>
      </c>
      <c r="EG13" s="9">
        <v>4.6619999999999999</v>
      </c>
      <c r="EH13" s="9">
        <v>1.8340000000000001</v>
      </c>
      <c r="EI13" s="9">
        <v>2.8279999999999998</v>
      </c>
      <c r="EJ13" s="9">
        <v>1.25</v>
      </c>
      <c r="EK13" s="9">
        <v>1.25</v>
      </c>
      <c r="EL13" s="9">
        <v>0</v>
      </c>
      <c r="EM13" s="9">
        <v>0.39</v>
      </c>
      <c r="EN13" s="9">
        <v>0.106</v>
      </c>
      <c r="EO13" s="9">
        <v>0.28399999999999997</v>
      </c>
      <c r="EP13" s="9">
        <v>3.0230000000000001</v>
      </c>
      <c r="EQ13" s="9">
        <v>0.47799999999999998</v>
      </c>
      <c r="ER13" s="9">
        <v>2.5449999999999999</v>
      </c>
      <c r="ES13" s="9">
        <v>22.477</v>
      </c>
      <c r="ET13" s="9">
        <v>9.7609999999999992</v>
      </c>
      <c r="EU13" s="9">
        <v>12.715999999999999</v>
      </c>
      <c r="EV13" s="9">
        <v>3.379</v>
      </c>
      <c r="EW13" s="9">
        <v>2.4870000000000001</v>
      </c>
      <c r="EX13" s="9">
        <v>0.89300000000000002</v>
      </c>
      <c r="EY13" s="9">
        <v>5.6840000000000002</v>
      </c>
      <c r="EZ13" s="9">
        <v>3.073</v>
      </c>
      <c r="FA13" s="9">
        <v>2.6110000000000002</v>
      </c>
      <c r="FB13" s="9">
        <v>13.413</v>
      </c>
      <c r="FC13" s="9">
        <v>4.2009999999999996</v>
      </c>
      <c r="FD13" s="9">
        <v>9.2119999999999997</v>
      </c>
      <c r="FE13" s="9">
        <v>31.04</v>
      </c>
      <c r="FF13" s="9">
        <v>14.866</v>
      </c>
      <c r="FG13" s="9">
        <v>16.173999999999999</v>
      </c>
      <c r="FH13" s="9">
        <v>5.1420000000000003</v>
      </c>
      <c r="FI13" s="9">
        <v>1.7390000000000001</v>
      </c>
      <c r="FJ13" s="9">
        <v>3.403</v>
      </c>
      <c r="FK13" s="9">
        <v>228.523</v>
      </c>
      <c r="FL13" s="9">
        <v>120.578</v>
      </c>
      <c r="FM13" s="9">
        <v>107.94499999999999</v>
      </c>
      <c r="FN13" s="9">
        <v>6.6879999999999997</v>
      </c>
      <c r="FO13" s="9">
        <v>3.0609999999999999</v>
      </c>
      <c r="FP13" s="9">
        <v>3.6269999999999998</v>
      </c>
      <c r="FQ13" s="9">
        <v>226.97800000000001</v>
      </c>
      <c r="FR13" s="9">
        <v>119.256</v>
      </c>
      <c r="FS13" s="9">
        <v>107.72199999999999</v>
      </c>
      <c r="FT13" s="9">
        <v>9.7810000000000006</v>
      </c>
      <c r="FU13" s="9">
        <v>3.88</v>
      </c>
      <c r="FV13" s="9">
        <v>5.9009999999999998</v>
      </c>
      <c r="FW13" s="9">
        <v>2.0489999999999999</v>
      </c>
      <c r="FX13" s="9">
        <v>0.92</v>
      </c>
      <c r="FY13" s="9">
        <v>1.129</v>
      </c>
      <c r="FZ13" s="9">
        <v>3.093</v>
      </c>
      <c r="GA13" s="9">
        <v>0.81899999999999995</v>
      </c>
      <c r="GB13" s="9">
        <v>2.274</v>
      </c>
      <c r="GC13" s="9">
        <v>4.6390000000000002</v>
      </c>
      <c r="GD13" s="9">
        <v>2.141</v>
      </c>
      <c r="GE13" s="9">
        <v>2.4969999999999999</v>
      </c>
      <c r="GF13" s="9">
        <v>223.88499999999999</v>
      </c>
      <c r="GG13" s="9">
        <v>118.437</v>
      </c>
      <c r="GH13" s="9">
        <v>105.44799999999999</v>
      </c>
      <c r="GI13" s="9">
        <v>204.06</v>
      </c>
      <c r="GJ13" s="9">
        <v>139.41300000000001</v>
      </c>
      <c r="GK13" s="9">
        <v>64.647000000000006</v>
      </c>
      <c r="GL13" s="9">
        <v>124.25</v>
      </c>
      <c r="GM13" s="9">
        <v>81.992000000000004</v>
      </c>
      <c r="GN13" s="9">
        <v>42.258000000000003</v>
      </c>
      <c r="GO13" s="9">
        <v>3.948</v>
      </c>
      <c r="GP13" s="9">
        <v>2.0099999999999998</v>
      </c>
      <c r="GQ13" s="9">
        <v>1.9379999999999999</v>
      </c>
      <c r="GR13" s="9">
        <v>1.974</v>
      </c>
      <c r="GS13" s="9">
        <v>1.538</v>
      </c>
      <c r="GT13" s="9">
        <v>0.435</v>
      </c>
      <c r="GU13" s="9">
        <v>0</v>
      </c>
      <c r="GV13" s="9">
        <v>0</v>
      </c>
      <c r="GW13" s="9">
        <v>0</v>
      </c>
      <c r="GX13" s="9">
        <v>1.974</v>
      </c>
      <c r="GY13" s="9">
        <v>0.47199999999999998</v>
      </c>
      <c r="GZ13" s="9">
        <v>1.502</v>
      </c>
      <c r="HA13" s="9">
        <v>19.923999999999999</v>
      </c>
      <c r="HB13" s="9">
        <v>14.617000000000001</v>
      </c>
      <c r="HC13" s="9">
        <v>5.3070000000000004</v>
      </c>
      <c r="HD13" s="9">
        <v>4.9160000000000004</v>
      </c>
      <c r="HE13" s="9">
        <v>4.3250000000000002</v>
      </c>
      <c r="HF13" s="9">
        <v>0.59099999999999997</v>
      </c>
      <c r="HG13" s="9">
        <v>7.5629999999999997</v>
      </c>
      <c r="HH13" s="9">
        <v>5.3209999999999997</v>
      </c>
      <c r="HI13" s="9">
        <v>2.242</v>
      </c>
      <c r="HJ13" s="9">
        <v>7.4450000000000003</v>
      </c>
      <c r="HK13" s="9">
        <v>4.9710000000000001</v>
      </c>
      <c r="HL13" s="9">
        <v>2.4740000000000002</v>
      </c>
      <c r="HM13" s="9">
        <v>55.939</v>
      </c>
      <c r="HN13" s="9">
        <v>40.793999999999997</v>
      </c>
      <c r="HO13" s="9">
        <v>15.145</v>
      </c>
      <c r="HP13" s="9">
        <v>3802.41</v>
      </c>
      <c r="HQ13" s="9">
        <v>2042.8340000000001</v>
      </c>
      <c r="HR13" s="9">
        <v>1759.576</v>
      </c>
      <c r="HS13" s="9">
        <v>679.70699999999999</v>
      </c>
      <c r="HT13" s="9">
        <v>351.43200000000002</v>
      </c>
      <c r="HU13" s="9">
        <v>328.27600000000001</v>
      </c>
      <c r="HV13" s="9">
        <v>294.39999999999998</v>
      </c>
      <c r="HW13" s="9">
        <v>158.58000000000001</v>
      </c>
      <c r="HX13" s="9">
        <v>135.82</v>
      </c>
      <c r="HY13" s="9">
        <v>124.577</v>
      </c>
      <c r="HZ13" s="9">
        <v>67.774000000000001</v>
      </c>
      <c r="IA13" s="9">
        <v>56.802999999999997</v>
      </c>
      <c r="IB13" s="9">
        <v>169.26499999999999</v>
      </c>
      <c r="IC13" s="9">
        <v>90.248000000000005</v>
      </c>
      <c r="ID13" s="9">
        <v>79.016999999999996</v>
      </c>
      <c r="IE13" s="9">
        <v>166.346</v>
      </c>
      <c r="IF13" s="9">
        <v>91.081999999999994</v>
      </c>
      <c r="IG13" s="9">
        <v>75.263999999999996</v>
      </c>
      <c r="IH13" s="9">
        <v>127.06</v>
      </c>
      <c r="II13" s="9">
        <v>66.94</v>
      </c>
      <c r="IJ13" s="9">
        <v>60.119</v>
      </c>
      <c r="IK13" s="9">
        <v>91.3</v>
      </c>
      <c r="IL13" s="9">
        <v>58.606000000000002</v>
      </c>
      <c r="IM13" s="9">
        <v>32.694000000000003</v>
      </c>
      <c r="IN13" s="9">
        <v>91.980999999999995</v>
      </c>
      <c r="IO13" s="9">
        <v>41.594000000000001</v>
      </c>
      <c r="IP13" s="9">
        <v>50.387</v>
      </c>
      <c r="IQ13" s="9">
        <v>34.241999999999997</v>
      </c>
    </row>
    <row r="14" spans="1:251">
      <c r="A14" s="10">
        <v>43132</v>
      </c>
      <c r="B14" s="9">
        <v>161.184</v>
      </c>
      <c r="C14" s="9">
        <v>72.236999999999995</v>
      </c>
      <c r="D14" s="9">
        <v>88.945999999999998</v>
      </c>
      <c r="E14" s="9">
        <v>2837.6350000000002</v>
      </c>
      <c r="F14" s="9">
        <v>1356.46</v>
      </c>
      <c r="G14" s="9">
        <v>1481.175</v>
      </c>
      <c r="H14" s="9">
        <v>215.203</v>
      </c>
      <c r="I14" s="9">
        <v>88.873000000000005</v>
      </c>
      <c r="J14" s="9">
        <v>126.33</v>
      </c>
      <c r="K14" s="9">
        <v>2783.616</v>
      </c>
      <c r="L14" s="9">
        <v>1339.8240000000001</v>
      </c>
      <c r="M14" s="9">
        <v>1443.7919999999999</v>
      </c>
      <c r="N14" s="9">
        <v>309.17</v>
      </c>
      <c r="O14" s="9">
        <v>133.953</v>
      </c>
      <c r="P14" s="9">
        <v>175.21600000000001</v>
      </c>
      <c r="Q14" s="9">
        <v>67.216999999999999</v>
      </c>
      <c r="R14" s="9">
        <v>27.158000000000001</v>
      </c>
      <c r="S14" s="9">
        <v>40.058999999999997</v>
      </c>
      <c r="T14" s="9">
        <v>93.966999999999999</v>
      </c>
      <c r="U14" s="9">
        <v>45.08</v>
      </c>
      <c r="V14" s="9">
        <v>48.887</v>
      </c>
      <c r="W14" s="9">
        <v>147.98599999999999</v>
      </c>
      <c r="X14" s="9">
        <v>61.716000000000001</v>
      </c>
      <c r="Y14" s="9">
        <v>86.27</v>
      </c>
      <c r="Z14" s="9">
        <v>2689.6489999999999</v>
      </c>
      <c r="AA14" s="9">
        <v>1294.7439999999999</v>
      </c>
      <c r="AB14" s="9">
        <v>1394.905</v>
      </c>
      <c r="AC14" s="9">
        <v>924.072</v>
      </c>
      <c r="AD14" s="9">
        <v>623.78800000000001</v>
      </c>
      <c r="AE14" s="9">
        <v>300.28300000000002</v>
      </c>
      <c r="AF14" s="9">
        <v>616.34500000000003</v>
      </c>
      <c r="AG14" s="9">
        <v>414.46600000000001</v>
      </c>
      <c r="AH14" s="9">
        <v>201.87899999999999</v>
      </c>
      <c r="AI14" s="9">
        <v>28.181000000000001</v>
      </c>
      <c r="AJ14" s="9">
        <v>20.681000000000001</v>
      </c>
      <c r="AK14" s="9">
        <v>7.5</v>
      </c>
      <c r="AL14" s="9">
        <v>13.597</v>
      </c>
      <c r="AM14" s="9">
        <v>12.622</v>
      </c>
      <c r="AN14" s="9">
        <v>0.97399999999999998</v>
      </c>
      <c r="AO14" s="9">
        <v>7.7670000000000003</v>
      </c>
      <c r="AP14" s="9">
        <v>5.125</v>
      </c>
      <c r="AQ14" s="9">
        <v>2.6419999999999999</v>
      </c>
      <c r="AR14" s="9">
        <v>6.8179999999999996</v>
      </c>
      <c r="AS14" s="9">
        <v>2.9340000000000002</v>
      </c>
      <c r="AT14" s="9">
        <v>3.883</v>
      </c>
      <c r="AU14" s="9">
        <v>46.063000000000002</v>
      </c>
      <c r="AV14" s="9">
        <v>28.518000000000001</v>
      </c>
      <c r="AW14" s="9">
        <v>17.545000000000002</v>
      </c>
      <c r="AX14" s="9">
        <v>17.102</v>
      </c>
      <c r="AY14" s="9">
        <v>10.723000000000001</v>
      </c>
      <c r="AZ14" s="9">
        <v>6.3789999999999996</v>
      </c>
      <c r="BA14" s="9">
        <v>13.558</v>
      </c>
      <c r="BB14" s="9">
        <v>10.349</v>
      </c>
      <c r="BC14" s="9">
        <v>3.2090000000000001</v>
      </c>
      <c r="BD14" s="9">
        <v>15.403</v>
      </c>
      <c r="BE14" s="9">
        <v>7.4459999999999997</v>
      </c>
      <c r="BF14" s="9">
        <v>7.9569999999999999</v>
      </c>
      <c r="BG14" s="9">
        <v>233.482</v>
      </c>
      <c r="BH14" s="9">
        <v>160.12299999999999</v>
      </c>
      <c r="BI14" s="9">
        <v>73.358999999999995</v>
      </c>
      <c r="BJ14" s="9">
        <v>524.74199999999996</v>
      </c>
      <c r="BK14" s="9">
        <v>317.58199999999999</v>
      </c>
      <c r="BL14" s="9">
        <v>207.16</v>
      </c>
      <c r="BM14" s="9">
        <v>19.117000000000001</v>
      </c>
      <c r="BN14" s="9">
        <v>12.259</v>
      </c>
      <c r="BO14" s="9">
        <v>6.8579999999999997</v>
      </c>
      <c r="BP14" s="9">
        <v>5.58</v>
      </c>
      <c r="BQ14" s="9">
        <v>3.2919999999999998</v>
      </c>
      <c r="BR14" s="9">
        <v>2.2879999999999998</v>
      </c>
      <c r="BS14" s="9">
        <v>2.6859999999999999</v>
      </c>
      <c r="BT14" s="9">
        <v>1.952</v>
      </c>
      <c r="BU14" s="9">
        <v>0.73499999999999999</v>
      </c>
      <c r="BV14" s="9">
        <v>2.8940000000000001</v>
      </c>
      <c r="BW14" s="9">
        <v>1.34</v>
      </c>
      <c r="BX14" s="9">
        <v>1.554</v>
      </c>
      <c r="BY14" s="9">
        <v>1.9930000000000001</v>
      </c>
      <c r="BZ14" s="9">
        <v>1.464</v>
      </c>
      <c r="CA14" s="9">
        <v>0.52900000000000003</v>
      </c>
      <c r="CB14" s="9">
        <v>3.5880000000000001</v>
      </c>
      <c r="CC14" s="9">
        <v>1.8280000000000001</v>
      </c>
      <c r="CD14" s="9">
        <v>1.76</v>
      </c>
      <c r="CE14" s="9">
        <v>2.8479999999999999</v>
      </c>
      <c r="CF14" s="9">
        <v>1.3029999999999999</v>
      </c>
      <c r="CG14" s="9">
        <v>1.5449999999999999</v>
      </c>
      <c r="CH14" s="9">
        <v>0</v>
      </c>
      <c r="CI14" s="9">
        <v>0</v>
      </c>
      <c r="CJ14" s="9">
        <v>0</v>
      </c>
      <c r="CK14" s="9">
        <v>0</v>
      </c>
      <c r="CL14" s="9">
        <v>0</v>
      </c>
      <c r="CM14" s="9">
        <v>0</v>
      </c>
      <c r="CN14" s="9">
        <v>0</v>
      </c>
      <c r="CO14" s="9">
        <v>0</v>
      </c>
      <c r="CP14" s="9">
        <v>0</v>
      </c>
      <c r="CQ14" s="9">
        <v>0</v>
      </c>
      <c r="CR14" s="9">
        <v>0</v>
      </c>
      <c r="CS14" s="9">
        <v>0</v>
      </c>
      <c r="CT14" s="9">
        <v>2.7320000000000002</v>
      </c>
      <c r="CU14" s="9">
        <v>1.9890000000000001</v>
      </c>
      <c r="CV14" s="9">
        <v>0.74299999999999999</v>
      </c>
      <c r="CW14" s="9">
        <v>0.88900000000000001</v>
      </c>
      <c r="CX14" s="9">
        <v>0.68300000000000005</v>
      </c>
      <c r="CY14" s="9">
        <v>0.20599999999999999</v>
      </c>
      <c r="CZ14" s="9">
        <v>1.1739999999999999</v>
      </c>
      <c r="DA14" s="9">
        <v>1.012</v>
      </c>
      <c r="DB14" s="9">
        <v>0.16200000000000001</v>
      </c>
      <c r="DC14" s="9">
        <v>0.66900000000000004</v>
      </c>
      <c r="DD14" s="9">
        <v>0.29399999999999998</v>
      </c>
      <c r="DE14" s="9">
        <v>0.375</v>
      </c>
      <c r="DF14" s="9">
        <v>2.4129999999999998</v>
      </c>
      <c r="DG14" s="9">
        <v>1.3029999999999999</v>
      </c>
      <c r="DH14" s="9">
        <v>1.1100000000000001</v>
      </c>
      <c r="DI14" s="9">
        <v>3.1680000000000001</v>
      </c>
      <c r="DJ14" s="9">
        <v>1.9890000000000001</v>
      </c>
      <c r="DK14" s="9">
        <v>1.1779999999999999</v>
      </c>
      <c r="DL14" s="9">
        <v>13.537000000000001</v>
      </c>
      <c r="DM14" s="9">
        <v>8.968</v>
      </c>
      <c r="DN14" s="9">
        <v>4.569</v>
      </c>
      <c r="DO14" s="9">
        <v>505.62599999999998</v>
      </c>
      <c r="DP14" s="9">
        <v>305.32299999999998</v>
      </c>
      <c r="DQ14" s="9">
        <v>200.30199999999999</v>
      </c>
      <c r="DR14" s="9">
        <v>277.03500000000003</v>
      </c>
      <c r="DS14" s="9">
        <v>146.87200000000001</v>
      </c>
      <c r="DT14" s="9">
        <v>130.16300000000001</v>
      </c>
      <c r="DU14" s="9">
        <v>271.875</v>
      </c>
      <c r="DV14" s="9">
        <v>144.74600000000001</v>
      </c>
      <c r="DW14" s="9">
        <v>127.129</v>
      </c>
      <c r="DX14" s="9">
        <v>3.6659999999999999</v>
      </c>
      <c r="DY14" s="9">
        <v>0.998</v>
      </c>
      <c r="DZ14" s="9">
        <v>2.6680000000000001</v>
      </c>
      <c r="EA14" s="9">
        <v>1.4930000000000001</v>
      </c>
      <c r="EB14" s="9">
        <v>1.1279999999999999</v>
      </c>
      <c r="EC14" s="9">
        <v>0.36499999999999999</v>
      </c>
      <c r="ED14" s="9">
        <v>213.04599999999999</v>
      </c>
      <c r="EE14" s="9">
        <v>117.294</v>
      </c>
      <c r="EF14" s="9">
        <v>95.751000000000005</v>
      </c>
      <c r="EG14" s="9">
        <v>7.032</v>
      </c>
      <c r="EH14" s="9">
        <v>3.1659999999999999</v>
      </c>
      <c r="EI14" s="9">
        <v>3.8660000000000001</v>
      </c>
      <c r="EJ14" s="9">
        <v>2.0539999999999998</v>
      </c>
      <c r="EK14" s="9">
        <v>1.4419999999999999</v>
      </c>
      <c r="EL14" s="9">
        <v>0.61199999999999999</v>
      </c>
      <c r="EM14" s="9">
        <v>1.9039999999999999</v>
      </c>
      <c r="EN14" s="9">
        <v>0.97899999999999998</v>
      </c>
      <c r="EO14" s="9">
        <v>0.92600000000000005</v>
      </c>
      <c r="EP14" s="9">
        <v>3.073</v>
      </c>
      <c r="EQ14" s="9">
        <v>0.745</v>
      </c>
      <c r="ER14" s="9">
        <v>2.3279999999999998</v>
      </c>
      <c r="ES14" s="9">
        <v>24.437000000000001</v>
      </c>
      <c r="ET14" s="9">
        <v>7.6859999999999999</v>
      </c>
      <c r="EU14" s="9">
        <v>16.751000000000001</v>
      </c>
      <c r="EV14" s="9">
        <v>3.65</v>
      </c>
      <c r="EW14" s="9">
        <v>2.65</v>
      </c>
      <c r="EX14" s="9">
        <v>1</v>
      </c>
      <c r="EY14" s="9">
        <v>11.124000000000001</v>
      </c>
      <c r="EZ14" s="9">
        <v>3.0470000000000002</v>
      </c>
      <c r="FA14" s="9">
        <v>8.077</v>
      </c>
      <c r="FB14" s="9">
        <v>9.6630000000000003</v>
      </c>
      <c r="FC14" s="9">
        <v>1.9890000000000001</v>
      </c>
      <c r="FD14" s="9">
        <v>7.6740000000000004</v>
      </c>
      <c r="FE14" s="9">
        <v>32.520000000000003</v>
      </c>
      <c r="FF14" s="9">
        <v>18.725999999999999</v>
      </c>
      <c r="FG14" s="9">
        <v>13.795</v>
      </c>
      <c r="FH14" s="9">
        <v>7.4669999999999996</v>
      </c>
      <c r="FI14" s="9">
        <v>3.585</v>
      </c>
      <c r="FJ14" s="9">
        <v>3.8820000000000001</v>
      </c>
      <c r="FK14" s="9">
        <v>269.56799999999998</v>
      </c>
      <c r="FL14" s="9">
        <v>143.28700000000001</v>
      </c>
      <c r="FM14" s="9">
        <v>126.28100000000001</v>
      </c>
      <c r="FN14" s="9">
        <v>6.7539999999999996</v>
      </c>
      <c r="FO14" s="9">
        <v>2.5270000000000001</v>
      </c>
      <c r="FP14" s="9">
        <v>4.226</v>
      </c>
      <c r="FQ14" s="9">
        <v>270.28100000000001</v>
      </c>
      <c r="FR14" s="9">
        <v>144.345</v>
      </c>
      <c r="FS14" s="9">
        <v>125.937</v>
      </c>
      <c r="FT14" s="9">
        <v>12.006</v>
      </c>
      <c r="FU14" s="9">
        <v>5.4710000000000001</v>
      </c>
      <c r="FV14" s="9">
        <v>6.5350000000000001</v>
      </c>
      <c r="FW14" s="9">
        <v>2.214</v>
      </c>
      <c r="FX14" s="9">
        <v>0.64</v>
      </c>
      <c r="FY14" s="9">
        <v>1.5740000000000001</v>
      </c>
      <c r="FZ14" s="9">
        <v>5.2530000000000001</v>
      </c>
      <c r="GA14" s="9">
        <v>2.944</v>
      </c>
      <c r="GB14" s="9">
        <v>2.3079999999999998</v>
      </c>
      <c r="GC14" s="9">
        <v>4.5389999999999997</v>
      </c>
      <c r="GD14" s="9">
        <v>1.887</v>
      </c>
      <c r="GE14" s="9">
        <v>2.6520000000000001</v>
      </c>
      <c r="GF14" s="9">
        <v>265.029</v>
      </c>
      <c r="GG14" s="9">
        <v>141.4</v>
      </c>
      <c r="GH14" s="9">
        <v>123.628</v>
      </c>
      <c r="GI14" s="9">
        <v>228.59100000000001</v>
      </c>
      <c r="GJ14" s="9">
        <v>158.45099999999999</v>
      </c>
      <c r="GK14" s="9">
        <v>70.138999999999996</v>
      </c>
      <c r="GL14" s="9">
        <v>149.24199999999999</v>
      </c>
      <c r="GM14" s="9">
        <v>102.74</v>
      </c>
      <c r="GN14" s="9">
        <v>46.502000000000002</v>
      </c>
      <c r="GO14" s="9">
        <v>2.9359999999999999</v>
      </c>
      <c r="GP14" s="9">
        <v>2.8420000000000001</v>
      </c>
      <c r="GQ14" s="9">
        <v>9.4E-2</v>
      </c>
      <c r="GR14" s="9">
        <v>0</v>
      </c>
      <c r="GS14" s="9">
        <v>0</v>
      </c>
      <c r="GT14" s="9">
        <v>0</v>
      </c>
      <c r="GU14" s="9">
        <v>0.996</v>
      </c>
      <c r="GV14" s="9">
        <v>0.996</v>
      </c>
      <c r="GW14" s="9">
        <v>0</v>
      </c>
      <c r="GX14" s="9">
        <v>1.94</v>
      </c>
      <c r="GY14" s="9">
        <v>1.847</v>
      </c>
      <c r="GZ14" s="9">
        <v>9.4E-2</v>
      </c>
      <c r="HA14" s="9">
        <v>19.053000000000001</v>
      </c>
      <c r="HB14" s="9">
        <v>12.561999999999999</v>
      </c>
      <c r="HC14" s="9">
        <v>6.4909999999999997</v>
      </c>
      <c r="HD14" s="9">
        <v>3.395</v>
      </c>
      <c r="HE14" s="9">
        <v>2.879</v>
      </c>
      <c r="HF14" s="9">
        <v>0.51600000000000001</v>
      </c>
      <c r="HG14" s="9">
        <v>4.8689999999999998</v>
      </c>
      <c r="HH14" s="9">
        <v>3.8849999999999998</v>
      </c>
      <c r="HI14" s="9">
        <v>0.98499999999999999</v>
      </c>
      <c r="HJ14" s="9">
        <v>10.788</v>
      </c>
      <c r="HK14" s="9">
        <v>5.798</v>
      </c>
      <c r="HL14" s="9">
        <v>4.9909999999999997</v>
      </c>
      <c r="HM14" s="9">
        <v>57.36</v>
      </c>
      <c r="HN14" s="9">
        <v>40.307000000000002</v>
      </c>
      <c r="HO14" s="9">
        <v>17.053000000000001</v>
      </c>
      <c r="HP14" s="9">
        <v>3967.5619999999999</v>
      </c>
      <c r="HQ14" s="9">
        <v>2113.0219999999999</v>
      </c>
      <c r="HR14" s="9">
        <v>1854.539</v>
      </c>
      <c r="HS14" s="9">
        <v>768.78300000000002</v>
      </c>
      <c r="HT14" s="9">
        <v>406.70100000000002</v>
      </c>
      <c r="HU14" s="9">
        <v>362.08199999999999</v>
      </c>
      <c r="HV14" s="9">
        <v>314.15899999999999</v>
      </c>
      <c r="HW14" s="9">
        <v>173.77500000000001</v>
      </c>
      <c r="HX14" s="9">
        <v>140.38399999999999</v>
      </c>
      <c r="HY14" s="9">
        <v>124.833</v>
      </c>
      <c r="HZ14" s="9">
        <v>68.358000000000004</v>
      </c>
      <c r="IA14" s="9">
        <v>56.475000000000001</v>
      </c>
      <c r="IB14" s="9">
        <v>188.90700000000001</v>
      </c>
      <c r="IC14" s="9">
        <v>105.416</v>
      </c>
      <c r="ID14" s="9">
        <v>83.49</v>
      </c>
      <c r="IE14" s="9">
        <v>186.4</v>
      </c>
      <c r="IF14" s="9">
        <v>109.61</v>
      </c>
      <c r="IG14" s="9">
        <v>76.790000000000006</v>
      </c>
      <c r="IH14" s="9">
        <v>126.822</v>
      </c>
      <c r="II14" s="9">
        <v>63.646000000000001</v>
      </c>
      <c r="IJ14" s="9">
        <v>63.176000000000002</v>
      </c>
      <c r="IK14" s="9">
        <v>111.346</v>
      </c>
      <c r="IL14" s="9">
        <v>71.674999999999997</v>
      </c>
      <c r="IM14" s="9">
        <v>39.670999999999999</v>
      </c>
      <c r="IN14" s="9">
        <v>114.55200000000001</v>
      </c>
      <c r="IO14" s="9">
        <v>52.591000000000001</v>
      </c>
      <c r="IP14" s="9">
        <v>61.960999999999999</v>
      </c>
      <c r="IQ14" s="9">
        <v>46.930999999999997</v>
      </c>
    </row>
    <row r="15" spans="1:251">
      <c r="A15" s="10">
        <v>43497</v>
      </c>
      <c r="B15" s="9">
        <v>193.97</v>
      </c>
      <c r="C15" s="9">
        <v>95.046000000000006</v>
      </c>
      <c r="D15" s="9">
        <v>98.924999999999997</v>
      </c>
      <c r="E15" s="9">
        <v>2854.1309999999999</v>
      </c>
      <c r="F15" s="9">
        <v>1370.9190000000001</v>
      </c>
      <c r="G15" s="9">
        <v>1483.211</v>
      </c>
      <c r="H15" s="9">
        <v>221.79900000000001</v>
      </c>
      <c r="I15" s="9">
        <v>106.863</v>
      </c>
      <c r="J15" s="9">
        <v>114.93600000000001</v>
      </c>
      <c r="K15" s="9">
        <v>2826.3020000000001</v>
      </c>
      <c r="L15" s="9">
        <v>1359.1020000000001</v>
      </c>
      <c r="M15" s="9">
        <v>1467.2</v>
      </c>
      <c r="N15" s="9">
        <v>335.33800000000002</v>
      </c>
      <c r="O15" s="9">
        <v>161.357</v>
      </c>
      <c r="P15" s="9">
        <v>173.982</v>
      </c>
      <c r="Q15" s="9">
        <v>80.430999999999997</v>
      </c>
      <c r="R15" s="9">
        <v>40.552</v>
      </c>
      <c r="S15" s="9">
        <v>39.878999999999998</v>
      </c>
      <c r="T15" s="9">
        <v>113.54</v>
      </c>
      <c r="U15" s="9">
        <v>54.494</v>
      </c>
      <c r="V15" s="9">
        <v>59.045999999999999</v>
      </c>
      <c r="W15" s="9">
        <v>141.36799999999999</v>
      </c>
      <c r="X15" s="9">
        <v>66.311000000000007</v>
      </c>
      <c r="Y15" s="9">
        <v>75.057000000000002</v>
      </c>
      <c r="Z15" s="9">
        <v>2712.7629999999999</v>
      </c>
      <c r="AA15" s="9">
        <v>1304.6089999999999</v>
      </c>
      <c r="AB15" s="9">
        <v>1408.154</v>
      </c>
      <c r="AC15" s="9">
        <v>934.57899999999995</v>
      </c>
      <c r="AD15" s="9">
        <v>603.255</v>
      </c>
      <c r="AE15" s="9">
        <v>331.32400000000001</v>
      </c>
      <c r="AF15" s="9">
        <v>621.56700000000001</v>
      </c>
      <c r="AG15" s="9">
        <v>403.72199999999998</v>
      </c>
      <c r="AH15" s="9">
        <v>217.845</v>
      </c>
      <c r="AI15" s="9">
        <v>34.927999999999997</v>
      </c>
      <c r="AJ15" s="9">
        <v>18.791</v>
      </c>
      <c r="AK15" s="9">
        <v>16.137</v>
      </c>
      <c r="AL15" s="9">
        <v>11.292</v>
      </c>
      <c r="AM15" s="9">
        <v>8.2550000000000008</v>
      </c>
      <c r="AN15" s="9">
        <v>3.0369999999999999</v>
      </c>
      <c r="AO15" s="9">
        <v>11.808</v>
      </c>
      <c r="AP15" s="9">
        <v>7.2249999999999996</v>
      </c>
      <c r="AQ15" s="9">
        <v>4.5830000000000002</v>
      </c>
      <c r="AR15" s="9">
        <v>11.827</v>
      </c>
      <c r="AS15" s="9">
        <v>3.3109999999999999</v>
      </c>
      <c r="AT15" s="9">
        <v>8.5169999999999995</v>
      </c>
      <c r="AU15" s="9">
        <v>49.704999999999998</v>
      </c>
      <c r="AV15" s="9">
        <v>32.081000000000003</v>
      </c>
      <c r="AW15" s="9">
        <v>17.623000000000001</v>
      </c>
      <c r="AX15" s="9">
        <v>20.058</v>
      </c>
      <c r="AY15" s="9">
        <v>15.505000000000001</v>
      </c>
      <c r="AZ15" s="9">
        <v>4.5529999999999999</v>
      </c>
      <c r="BA15" s="9">
        <v>16.257000000000001</v>
      </c>
      <c r="BB15" s="9">
        <v>9.6180000000000003</v>
      </c>
      <c r="BC15" s="9">
        <v>6.6390000000000002</v>
      </c>
      <c r="BD15" s="9">
        <v>13.39</v>
      </c>
      <c r="BE15" s="9">
        <v>6.9580000000000002</v>
      </c>
      <c r="BF15" s="9">
        <v>6.431</v>
      </c>
      <c r="BG15" s="9">
        <v>228.37899999999999</v>
      </c>
      <c r="BH15" s="9">
        <v>148.66</v>
      </c>
      <c r="BI15" s="9">
        <v>79.718999999999994</v>
      </c>
      <c r="BJ15" s="9">
        <v>567.54999999999995</v>
      </c>
      <c r="BK15" s="9">
        <v>349.45400000000001</v>
      </c>
      <c r="BL15" s="9">
        <v>218.096</v>
      </c>
      <c r="BM15" s="9">
        <v>25.751999999999999</v>
      </c>
      <c r="BN15" s="9">
        <v>18.266999999999999</v>
      </c>
      <c r="BO15" s="9">
        <v>7.4850000000000003</v>
      </c>
      <c r="BP15" s="9">
        <v>6.84</v>
      </c>
      <c r="BQ15" s="9">
        <v>5.069</v>
      </c>
      <c r="BR15" s="9">
        <v>1.772</v>
      </c>
      <c r="BS15" s="9">
        <v>1.2889999999999999</v>
      </c>
      <c r="BT15" s="9">
        <v>1.161</v>
      </c>
      <c r="BU15" s="9">
        <v>0.129</v>
      </c>
      <c r="BV15" s="9">
        <v>5.5510000000000002</v>
      </c>
      <c r="BW15" s="9">
        <v>3.9079999999999999</v>
      </c>
      <c r="BX15" s="9">
        <v>1.643</v>
      </c>
      <c r="BY15" s="9">
        <v>3.9689999999999999</v>
      </c>
      <c r="BZ15" s="9">
        <v>2.6669999999999998</v>
      </c>
      <c r="CA15" s="9">
        <v>1.3029999999999999</v>
      </c>
      <c r="CB15" s="9">
        <v>2.871</v>
      </c>
      <c r="CC15" s="9">
        <v>2.4020000000000001</v>
      </c>
      <c r="CD15" s="9">
        <v>0.46899999999999997</v>
      </c>
      <c r="CE15" s="9">
        <v>2.0830000000000002</v>
      </c>
      <c r="CF15" s="9">
        <v>1.9550000000000001</v>
      </c>
      <c r="CG15" s="9">
        <v>0.129</v>
      </c>
      <c r="CH15" s="9">
        <v>2.6680000000000001</v>
      </c>
      <c r="CI15" s="9">
        <v>1.4930000000000001</v>
      </c>
      <c r="CJ15" s="9">
        <v>1.1739999999999999</v>
      </c>
      <c r="CK15" s="9">
        <v>0.624</v>
      </c>
      <c r="CL15" s="9">
        <v>0.19900000000000001</v>
      </c>
      <c r="CM15" s="9">
        <v>0.42399999999999999</v>
      </c>
      <c r="CN15" s="9">
        <v>0.76100000000000001</v>
      </c>
      <c r="CO15" s="9">
        <v>0.76100000000000001</v>
      </c>
      <c r="CP15" s="9">
        <v>0</v>
      </c>
      <c r="CQ15" s="9">
        <v>1.2829999999999999</v>
      </c>
      <c r="CR15" s="9">
        <v>0.53300000000000003</v>
      </c>
      <c r="CS15" s="9">
        <v>0.75</v>
      </c>
      <c r="CT15" s="9">
        <v>2.089</v>
      </c>
      <c r="CU15" s="9">
        <v>1.621</v>
      </c>
      <c r="CV15" s="9">
        <v>0.46899999999999997</v>
      </c>
      <c r="CW15" s="9">
        <v>1.3009999999999999</v>
      </c>
      <c r="CX15" s="9">
        <v>1.3009999999999999</v>
      </c>
      <c r="CY15" s="9">
        <v>0</v>
      </c>
      <c r="CZ15" s="9">
        <v>0.46899999999999997</v>
      </c>
      <c r="DA15" s="9">
        <v>0</v>
      </c>
      <c r="DB15" s="9">
        <v>0.46899999999999997</v>
      </c>
      <c r="DC15" s="9">
        <v>0.31900000000000001</v>
      </c>
      <c r="DD15" s="9">
        <v>0.31900000000000001</v>
      </c>
      <c r="DE15" s="9">
        <v>0</v>
      </c>
      <c r="DF15" s="9">
        <v>4.9160000000000004</v>
      </c>
      <c r="DG15" s="9">
        <v>3.613</v>
      </c>
      <c r="DH15" s="9">
        <v>1.3029999999999999</v>
      </c>
      <c r="DI15" s="9">
        <v>1.9239999999999999</v>
      </c>
      <c r="DJ15" s="9">
        <v>1.4550000000000001</v>
      </c>
      <c r="DK15" s="9">
        <v>0.46899999999999997</v>
      </c>
      <c r="DL15" s="9">
        <v>18.911000000000001</v>
      </c>
      <c r="DM15" s="9">
        <v>13.198</v>
      </c>
      <c r="DN15" s="9">
        <v>5.7140000000000004</v>
      </c>
      <c r="DO15" s="9">
        <v>541.798</v>
      </c>
      <c r="DP15" s="9">
        <v>331.18799999999999</v>
      </c>
      <c r="DQ15" s="9">
        <v>210.61</v>
      </c>
      <c r="DR15" s="9">
        <v>284.77</v>
      </c>
      <c r="DS15" s="9">
        <v>143.01300000000001</v>
      </c>
      <c r="DT15" s="9">
        <v>141.75700000000001</v>
      </c>
      <c r="DU15" s="9">
        <v>282.721</v>
      </c>
      <c r="DV15" s="9">
        <v>140.964</v>
      </c>
      <c r="DW15" s="9">
        <v>141.75700000000001</v>
      </c>
      <c r="DX15" s="9">
        <v>0.29199999999999998</v>
      </c>
      <c r="DY15" s="9">
        <v>0.29199999999999998</v>
      </c>
      <c r="DZ15" s="9">
        <v>0</v>
      </c>
      <c r="EA15" s="9">
        <v>1.756</v>
      </c>
      <c r="EB15" s="9">
        <v>1.756</v>
      </c>
      <c r="EC15" s="9">
        <v>0</v>
      </c>
      <c r="ED15" s="9">
        <v>216.32900000000001</v>
      </c>
      <c r="EE15" s="9">
        <v>113.23399999999999</v>
      </c>
      <c r="EF15" s="9">
        <v>103.09399999999999</v>
      </c>
      <c r="EG15" s="9">
        <v>4.0229999999999997</v>
      </c>
      <c r="EH15" s="9">
        <v>1.823</v>
      </c>
      <c r="EI15" s="9">
        <v>2.2000000000000002</v>
      </c>
      <c r="EJ15" s="9">
        <v>1.2210000000000001</v>
      </c>
      <c r="EK15" s="9">
        <v>0.89200000000000002</v>
      </c>
      <c r="EL15" s="9">
        <v>0.32900000000000001</v>
      </c>
      <c r="EM15" s="9">
        <v>1.012</v>
      </c>
      <c r="EN15" s="9">
        <v>0.61299999999999999</v>
      </c>
      <c r="EO15" s="9">
        <v>0.39900000000000002</v>
      </c>
      <c r="EP15" s="9">
        <v>1.7889999999999999</v>
      </c>
      <c r="EQ15" s="9">
        <v>0.317</v>
      </c>
      <c r="ER15" s="9">
        <v>1.472</v>
      </c>
      <c r="ES15" s="9">
        <v>23.946000000000002</v>
      </c>
      <c r="ET15" s="9">
        <v>10.122</v>
      </c>
      <c r="EU15" s="9">
        <v>13.824999999999999</v>
      </c>
      <c r="EV15" s="9">
        <v>3.7869999999999999</v>
      </c>
      <c r="EW15" s="9">
        <v>0.98699999999999999</v>
      </c>
      <c r="EX15" s="9">
        <v>2.8</v>
      </c>
      <c r="EY15" s="9">
        <v>8.609</v>
      </c>
      <c r="EZ15" s="9">
        <v>3.9990000000000001</v>
      </c>
      <c r="FA15" s="9">
        <v>4.6100000000000003</v>
      </c>
      <c r="FB15" s="9">
        <v>11.55</v>
      </c>
      <c r="FC15" s="9">
        <v>5.1360000000000001</v>
      </c>
      <c r="FD15" s="9">
        <v>6.415</v>
      </c>
      <c r="FE15" s="9">
        <v>40.472000000000001</v>
      </c>
      <c r="FF15" s="9">
        <v>17.834</v>
      </c>
      <c r="FG15" s="9">
        <v>22.638000000000002</v>
      </c>
      <c r="FH15" s="9">
        <v>3.3130000000000002</v>
      </c>
      <c r="FI15" s="9">
        <v>1.4850000000000001</v>
      </c>
      <c r="FJ15" s="9">
        <v>1.8280000000000001</v>
      </c>
      <c r="FK15" s="9">
        <v>281.45699999999999</v>
      </c>
      <c r="FL15" s="9">
        <v>141.52699999999999</v>
      </c>
      <c r="FM15" s="9">
        <v>139.929</v>
      </c>
      <c r="FN15" s="9">
        <v>5.7750000000000004</v>
      </c>
      <c r="FO15" s="9">
        <v>3.01</v>
      </c>
      <c r="FP15" s="9">
        <v>2.766</v>
      </c>
      <c r="FQ15" s="9">
        <v>278.995</v>
      </c>
      <c r="FR15" s="9">
        <v>140.00299999999999</v>
      </c>
      <c r="FS15" s="9">
        <v>138.99100000000001</v>
      </c>
      <c r="FT15" s="9">
        <v>9.0890000000000004</v>
      </c>
      <c r="FU15" s="9">
        <v>4.4950000000000001</v>
      </c>
      <c r="FV15" s="9">
        <v>4.5940000000000003</v>
      </c>
      <c r="FW15" s="9">
        <v>0</v>
      </c>
      <c r="FX15" s="9">
        <v>0</v>
      </c>
      <c r="FY15" s="9">
        <v>0</v>
      </c>
      <c r="FZ15" s="9">
        <v>3.3130000000000002</v>
      </c>
      <c r="GA15" s="9">
        <v>1.4850000000000001</v>
      </c>
      <c r="GB15" s="9">
        <v>1.8280000000000001</v>
      </c>
      <c r="GC15" s="9">
        <v>5.7750000000000004</v>
      </c>
      <c r="GD15" s="9">
        <v>3.01</v>
      </c>
      <c r="GE15" s="9">
        <v>2.766</v>
      </c>
      <c r="GF15" s="9">
        <v>275.68099999999998</v>
      </c>
      <c r="GG15" s="9">
        <v>138.518</v>
      </c>
      <c r="GH15" s="9">
        <v>137.16399999999999</v>
      </c>
      <c r="GI15" s="9">
        <v>257.02800000000002</v>
      </c>
      <c r="GJ15" s="9">
        <v>188.17500000000001</v>
      </c>
      <c r="GK15" s="9">
        <v>68.852999999999994</v>
      </c>
      <c r="GL15" s="9">
        <v>170.77</v>
      </c>
      <c r="GM15" s="9">
        <v>125.102</v>
      </c>
      <c r="GN15" s="9">
        <v>45.667999999999999</v>
      </c>
      <c r="GO15" s="9">
        <v>5.4530000000000003</v>
      </c>
      <c r="GP15" s="9">
        <v>4.766</v>
      </c>
      <c r="GQ15" s="9">
        <v>0.68700000000000006</v>
      </c>
      <c r="GR15" s="9">
        <v>2.2149999999999999</v>
      </c>
      <c r="GS15" s="9">
        <v>2.2149999999999999</v>
      </c>
      <c r="GT15" s="9">
        <v>0</v>
      </c>
      <c r="GU15" s="9">
        <v>0.33500000000000002</v>
      </c>
      <c r="GV15" s="9">
        <v>0.33500000000000002</v>
      </c>
      <c r="GW15" s="9">
        <v>0</v>
      </c>
      <c r="GX15" s="9">
        <v>2.9020000000000001</v>
      </c>
      <c r="GY15" s="9">
        <v>2.2149999999999999</v>
      </c>
      <c r="GZ15" s="9">
        <v>0.68700000000000006</v>
      </c>
      <c r="HA15" s="9">
        <v>15.739000000000001</v>
      </c>
      <c r="HB15" s="9">
        <v>12.875999999999999</v>
      </c>
      <c r="HC15" s="9">
        <v>2.8639999999999999</v>
      </c>
      <c r="HD15" s="9">
        <v>2.2400000000000002</v>
      </c>
      <c r="HE15" s="9">
        <v>1.7430000000000001</v>
      </c>
      <c r="HF15" s="9">
        <v>0.497</v>
      </c>
      <c r="HG15" s="9">
        <v>5.6929999999999996</v>
      </c>
      <c r="HH15" s="9">
        <v>5.194</v>
      </c>
      <c r="HI15" s="9">
        <v>0.499</v>
      </c>
      <c r="HJ15" s="9">
        <v>7.8070000000000004</v>
      </c>
      <c r="HK15" s="9">
        <v>5.9379999999999997</v>
      </c>
      <c r="HL15" s="9">
        <v>1.8680000000000001</v>
      </c>
      <c r="HM15" s="9">
        <v>65.064999999999998</v>
      </c>
      <c r="HN15" s="9">
        <v>45.430999999999997</v>
      </c>
      <c r="HO15" s="9">
        <v>19.635000000000002</v>
      </c>
      <c r="HP15" s="9">
        <v>4090.89</v>
      </c>
      <c r="HQ15" s="9">
        <v>2166.2150000000001</v>
      </c>
      <c r="HR15" s="9">
        <v>1924.675</v>
      </c>
      <c r="HS15" s="9">
        <v>755.20699999999999</v>
      </c>
      <c r="HT15" s="9">
        <v>379.14</v>
      </c>
      <c r="HU15" s="9">
        <v>376.06700000000001</v>
      </c>
      <c r="HV15" s="9">
        <v>340.536</v>
      </c>
      <c r="HW15" s="9">
        <v>169.55500000000001</v>
      </c>
      <c r="HX15" s="9">
        <v>170.98099999999999</v>
      </c>
      <c r="HY15" s="9">
        <v>155.78</v>
      </c>
      <c r="HZ15" s="9">
        <v>75.489000000000004</v>
      </c>
      <c r="IA15" s="9">
        <v>80.290999999999997</v>
      </c>
      <c r="IB15" s="9">
        <v>184.756</v>
      </c>
      <c r="IC15" s="9">
        <v>94.066000000000003</v>
      </c>
      <c r="ID15" s="9">
        <v>90.69</v>
      </c>
      <c r="IE15" s="9">
        <v>194.63300000000001</v>
      </c>
      <c r="IF15" s="9">
        <v>98.063999999999993</v>
      </c>
      <c r="IG15" s="9">
        <v>96.569000000000003</v>
      </c>
      <c r="IH15" s="9">
        <v>145.208</v>
      </c>
      <c r="II15" s="9">
        <v>71.491</v>
      </c>
      <c r="IJ15" s="9">
        <v>73.716999999999999</v>
      </c>
      <c r="IK15" s="9">
        <v>110.642</v>
      </c>
      <c r="IL15" s="9">
        <v>65.454999999999998</v>
      </c>
      <c r="IM15" s="9">
        <v>45.186999999999998</v>
      </c>
      <c r="IN15" s="9">
        <v>131.08699999999999</v>
      </c>
      <c r="IO15" s="9">
        <v>56.688000000000002</v>
      </c>
      <c r="IP15" s="9">
        <v>74.399000000000001</v>
      </c>
      <c r="IQ15" s="9">
        <v>36.988999999999997</v>
      </c>
    </row>
    <row r="16" spans="1:251">
      <c r="A16" s="10">
        <v>43862</v>
      </c>
      <c r="B16" s="9">
        <v>193.45599999999999</v>
      </c>
      <c r="C16" s="9">
        <v>85.709000000000003</v>
      </c>
      <c r="D16" s="9">
        <v>107.748</v>
      </c>
      <c r="E16" s="9">
        <v>2951.694</v>
      </c>
      <c r="F16" s="9">
        <v>1449.971</v>
      </c>
      <c r="G16" s="9">
        <v>1501.723</v>
      </c>
      <c r="H16" s="9">
        <v>222.82599999999999</v>
      </c>
      <c r="I16" s="9">
        <v>110.23</v>
      </c>
      <c r="J16" s="9">
        <v>112.59699999999999</v>
      </c>
      <c r="K16" s="9">
        <v>2922.3240000000001</v>
      </c>
      <c r="L16" s="9">
        <v>1425.45</v>
      </c>
      <c r="M16" s="9">
        <v>1496.874</v>
      </c>
      <c r="N16" s="9">
        <v>321.03500000000003</v>
      </c>
      <c r="O16" s="9">
        <v>152.52000000000001</v>
      </c>
      <c r="P16" s="9">
        <v>168.51499999999999</v>
      </c>
      <c r="Q16" s="9">
        <v>95.248000000000005</v>
      </c>
      <c r="R16" s="9">
        <v>43.418999999999997</v>
      </c>
      <c r="S16" s="9">
        <v>51.829000000000001</v>
      </c>
      <c r="T16" s="9">
        <v>98.207999999999998</v>
      </c>
      <c r="U16" s="9">
        <v>42.29</v>
      </c>
      <c r="V16" s="9">
        <v>55.917999999999999</v>
      </c>
      <c r="W16" s="9">
        <v>127.57899999999999</v>
      </c>
      <c r="X16" s="9">
        <v>66.811000000000007</v>
      </c>
      <c r="Y16" s="9">
        <v>60.768000000000001</v>
      </c>
      <c r="Z16" s="9">
        <v>2824.1149999999998</v>
      </c>
      <c r="AA16" s="9">
        <v>1383.16</v>
      </c>
      <c r="AB16" s="9">
        <v>1440.9549999999999</v>
      </c>
      <c r="AC16" s="9">
        <v>951.23400000000004</v>
      </c>
      <c r="AD16" s="9">
        <v>609.96100000000001</v>
      </c>
      <c r="AE16" s="9">
        <v>341.27300000000002</v>
      </c>
      <c r="AF16" s="9">
        <v>587.75</v>
      </c>
      <c r="AG16" s="9">
        <v>379.34199999999998</v>
      </c>
      <c r="AH16" s="9">
        <v>208.40799999999999</v>
      </c>
      <c r="AI16" s="9">
        <v>39.183</v>
      </c>
      <c r="AJ16" s="9">
        <v>21.196000000000002</v>
      </c>
      <c r="AK16" s="9">
        <v>17.986999999999998</v>
      </c>
      <c r="AL16" s="9">
        <v>15.449</v>
      </c>
      <c r="AM16" s="9">
        <v>11.723000000000001</v>
      </c>
      <c r="AN16" s="9">
        <v>3.726</v>
      </c>
      <c r="AO16" s="9">
        <v>10.196999999999999</v>
      </c>
      <c r="AP16" s="9">
        <v>6.5389999999999997</v>
      </c>
      <c r="AQ16" s="9">
        <v>3.6589999999999998</v>
      </c>
      <c r="AR16" s="9">
        <v>13.536</v>
      </c>
      <c r="AS16" s="9">
        <v>2.9340000000000002</v>
      </c>
      <c r="AT16" s="9">
        <v>10.602</v>
      </c>
      <c r="AU16" s="9">
        <v>49.185000000000002</v>
      </c>
      <c r="AV16" s="9">
        <v>29.411000000000001</v>
      </c>
      <c r="AW16" s="9">
        <v>19.774999999999999</v>
      </c>
      <c r="AX16" s="9">
        <v>19.902000000000001</v>
      </c>
      <c r="AY16" s="9">
        <v>14.5</v>
      </c>
      <c r="AZ16" s="9">
        <v>5.4020000000000001</v>
      </c>
      <c r="BA16" s="9">
        <v>15.183999999999999</v>
      </c>
      <c r="BB16" s="9">
        <v>9.4</v>
      </c>
      <c r="BC16" s="9">
        <v>5.7839999999999998</v>
      </c>
      <c r="BD16" s="9">
        <v>14.099</v>
      </c>
      <c r="BE16" s="9">
        <v>5.5110000000000001</v>
      </c>
      <c r="BF16" s="9">
        <v>8.5879999999999992</v>
      </c>
      <c r="BG16" s="9">
        <v>275.11500000000001</v>
      </c>
      <c r="BH16" s="9">
        <v>180.012</v>
      </c>
      <c r="BI16" s="9">
        <v>95.102999999999994</v>
      </c>
      <c r="BJ16" s="9">
        <v>594.62400000000002</v>
      </c>
      <c r="BK16" s="9">
        <v>351.81200000000001</v>
      </c>
      <c r="BL16" s="9">
        <v>242.81200000000001</v>
      </c>
      <c r="BM16" s="9">
        <v>23.204999999999998</v>
      </c>
      <c r="BN16" s="9">
        <v>12.942</v>
      </c>
      <c r="BO16" s="9">
        <v>10.263999999999999</v>
      </c>
      <c r="BP16" s="9">
        <v>5.4340000000000002</v>
      </c>
      <c r="BQ16" s="9">
        <v>2.8519999999999999</v>
      </c>
      <c r="BR16" s="9">
        <v>2.5819999999999999</v>
      </c>
      <c r="BS16" s="9">
        <v>2.2130000000000001</v>
      </c>
      <c r="BT16" s="9">
        <v>2.0630000000000002</v>
      </c>
      <c r="BU16" s="9">
        <v>0.15</v>
      </c>
      <c r="BV16" s="9">
        <v>3.2210000000000001</v>
      </c>
      <c r="BW16" s="9">
        <v>0.78900000000000003</v>
      </c>
      <c r="BX16" s="9">
        <v>2.4319999999999999</v>
      </c>
      <c r="BY16" s="9">
        <v>2.34</v>
      </c>
      <c r="BZ16" s="9">
        <v>1.8089999999999999</v>
      </c>
      <c r="CA16" s="9">
        <v>0.53100000000000003</v>
      </c>
      <c r="CB16" s="9">
        <v>3.0939999999999999</v>
      </c>
      <c r="CC16" s="9">
        <v>1.0429999999999999</v>
      </c>
      <c r="CD16" s="9">
        <v>2.0499999999999998</v>
      </c>
      <c r="CE16" s="9">
        <v>1.3620000000000001</v>
      </c>
      <c r="CF16" s="9">
        <v>1.212</v>
      </c>
      <c r="CG16" s="9">
        <v>0.15</v>
      </c>
      <c r="CH16" s="9">
        <v>1.3620000000000001</v>
      </c>
      <c r="CI16" s="9">
        <v>0.98</v>
      </c>
      <c r="CJ16" s="9">
        <v>0.38200000000000001</v>
      </c>
      <c r="CK16" s="9">
        <v>0.38200000000000001</v>
      </c>
      <c r="CL16" s="9">
        <v>0</v>
      </c>
      <c r="CM16" s="9">
        <v>0.38200000000000001</v>
      </c>
      <c r="CN16" s="9">
        <v>0</v>
      </c>
      <c r="CO16" s="9">
        <v>0</v>
      </c>
      <c r="CP16" s="9">
        <v>0</v>
      </c>
      <c r="CQ16" s="9">
        <v>0.98</v>
      </c>
      <c r="CR16" s="9">
        <v>0.98</v>
      </c>
      <c r="CS16" s="9">
        <v>0</v>
      </c>
      <c r="CT16" s="9">
        <v>2.71</v>
      </c>
      <c r="CU16" s="9">
        <v>0.66</v>
      </c>
      <c r="CV16" s="9">
        <v>2.0499999999999998</v>
      </c>
      <c r="CW16" s="9">
        <v>0.46300000000000002</v>
      </c>
      <c r="CX16" s="9">
        <v>0.46300000000000002</v>
      </c>
      <c r="CY16" s="9">
        <v>0</v>
      </c>
      <c r="CZ16" s="9">
        <v>0.46500000000000002</v>
      </c>
      <c r="DA16" s="9">
        <v>0.19700000000000001</v>
      </c>
      <c r="DB16" s="9">
        <v>0.26800000000000002</v>
      </c>
      <c r="DC16" s="9">
        <v>1.782</v>
      </c>
      <c r="DD16" s="9">
        <v>0</v>
      </c>
      <c r="DE16" s="9">
        <v>1.782</v>
      </c>
      <c r="DF16" s="9">
        <v>3.81</v>
      </c>
      <c r="DG16" s="9">
        <v>2.6440000000000001</v>
      </c>
      <c r="DH16" s="9">
        <v>1.167</v>
      </c>
      <c r="DI16" s="9">
        <v>1.6240000000000001</v>
      </c>
      <c r="DJ16" s="9">
        <v>0.20899999999999999</v>
      </c>
      <c r="DK16" s="9">
        <v>1.415</v>
      </c>
      <c r="DL16" s="9">
        <v>17.771999999999998</v>
      </c>
      <c r="DM16" s="9">
        <v>10.089</v>
      </c>
      <c r="DN16" s="9">
        <v>7.6820000000000004</v>
      </c>
      <c r="DO16" s="9">
        <v>571.41899999999998</v>
      </c>
      <c r="DP16" s="9">
        <v>338.87</v>
      </c>
      <c r="DQ16" s="9">
        <v>232.54900000000001</v>
      </c>
      <c r="DR16" s="9">
        <v>310.952</v>
      </c>
      <c r="DS16" s="9">
        <v>158.40600000000001</v>
      </c>
      <c r="DT16" s="9">
        <v>152.54599999999999</v>
      </c>
      <c r="DU16" s="9">
        <v>305.81900000000002</v>
      </c>
      <c r="DV16" s="9">
        <v>155.518</v>
      </c>
      <c r="DW16" s="9">
        <v>150.30199999999999</v>
      </c>
      <c r="DX16" s="9">
        <v>0.96899999999999997</v>
      </c>
      <c r="DY16" s="9">
        <v>0.73399999999999999</v>
      </c>
      <c r="DZ16" s="9">
        <v>0.23499999999999999</v>
      </c>
      <c r="EA16" s="9">
        <v>3.008</v>
      </c>
      <c r="EB16" s="9">
        <v>1.8540000000000001</v>
      </c>
      <c r="EC16" s="9">
        <v>1.155</v>
      </c>
      <c r="ED16" s="9">
        <v>232.91499999999999</v>
      </c>
      <c r="EE16" s="9">
        <v>115.798</v>
      </c>
      <c r="EF16" s="9">
        <v>117.117</v>
      </c>
      <c r="EG16" s="9">
        <v>9.0069999999999997</v>
      </c>
      <c r="EH16" s="9">
        <v>4.4059999999999997</v>
      </c>
      <c r="EI16" s="9">
        <v>4.601</v>
      </c>
      <c r="EJ16" s="9">
        <v>1.9890000000000001</v>
      </c>
      <c r="EK16" s="9">
        <v>0.69899999999999995</v>
      </c>
      <c r="EL16" s="9">
        <v>1.29</v>
      </c>
      <c r="EM16" s="9">
        <v>3.048</v>
      </c>
      <c r="EN16" s="9">
        <v>1.857</v>
      </c>
      <c r="EO16" s="9">
        <v>1.1910000000000001</v>
      </c>
      <c r="EP16" s="9">
        <v>3.97</v>
      </c>
      <c r="EQ16" s="9">
        <v>1.85</v>
      </c>
      <c r="ER16" s="9">
        <v>2.12</v>
      </c>
      <c r="ES16" s="9">
        <v>27.414000000000001</v>
      </c>
      <c r="ET16" s="9">
        <v>12.105</v>
      </c>
      <c r="EU16" s="9">
        <v>15.308</v>
      </c>
      <c r="EV16" s="9">
        <v>1.9730000000000001</v>
      </c>
      <c r="EW16" s="9">
        <v>1.8460000000000001</v>
      </c>
      <c r="EX16" s="9">
        <v>0.127</v>
      </c>
      <c r="EY16" s="9">
        <v>12.162000000000001</v>
      </c>
      <c r="EZ16" s="9">
        <v>5.2930000000000001</v>
      </c>
      <c r="FA16" s="9">
        <v>6.8689999999999998</v>
      </c>
      <c r="FB16" s="9">
        <v>13.278</v>
      </c>
      <c r="FC16" s="9">
        <v>4.9660000000000002</v>
      </c>
      <c r="FD16" s="9">
        <v>8.3119999999999994</v>
      </c>
      <c r="FE16" s="9">
        <v>41.616999999999997</v>
      </c>
      <c r="FF16" s="9">
        <v>26.097000000000001</v>
      </c>
      <c r="FG16" s="9">
        <v>15.52</v>
      </c>
      <c r="FH16" s="9">
        <v>6.7370000000000001</v>
      </c>
      <c r="FI16" s="9">
        <v>3.782</v>
      </c>
      <c r="FJ16" s="9">
        <v>2.9550000000000001</v>
      </c>
      <c r="FK16" s="9">
        <v>304.21499999999997</v>
      </c>
      <c r="FL16" s="9">
        <v>154.624</v>
      </c>
      <c r="FM16" s="9">
        <v>149.59100000000001</v>
      </c>
      <c r="FN16" s="9">
        <v>10.923999999999999</v>
      </c>
      <c r="FO16" s="9">
        <v>7.2309999999999999</v>
      </c>
      <c r="FP16" s="9">
        <v>3.6930000000000001</v>
      </c>
      <c r="FQ16" s="9">
        <v>300.02800000000002</v>
      </c>
      <c r="FR16" s="9">
        <v>151.17500000000001</v>
      </c>
      <c r="FS16" s="9">
        <v>148.85300000000001</v>
      </c>
      <c r="FT16" s="9">
        <v>15.045</v>
      </c>
      <c r="FU16" s="9">
        <v>8.9309999999999992</v>
      </c>
      <c r="FV16" s="9">
        <v>6.1139999999999999</v>
      </c>
      <c r="FW16" s="9">
        <v>2.617</v>
      </c>
      <c r="FX16" s="9">
        <v>2.0819999999999999</v>
      </c>
      <c r="FY16" s="9">
        <v>0.53400000000000003</v>
      </c>
      <c r="FZ16" s="9">
        <v>4.12</v>
      </c>
      <c r="GA16" s="9">
        <v>1.7</v>
      </c>
      <c r="GB16" s="9">
        <v>2.4209999999999998</v>
      </c>
      <c r="GC16" s="9">
        <v>8.3079999999999998</v>
      </c>
      <c r="GD16" s="9">
        <v>5.149</v>
      </c>
      <c r="GE16" s="9">
        <v>3.1589999999999998</v>
      </c>
      <c r="GF16" s="9">
        <v>295.90699999999998</v>
      </c>
      <c r="GG16" s="9">
        <v>149.47499999999999</v>
      </c>
      <c r="GH16" s="9">
        <v>146.43199999999999</v>
      </c>
      <c r="GI16" s="9">
        <v>260.46600000000001</v>
      </c>
      <c r="GJ16" s="9">
        <v>180.464</v>
      </c>
      <c r="GK16" s="9">
        <v>80.001999999999995</v>
      </c>
      <c r="GL16" s="9">
        <v>168.60900000000001</v>
      </c>
      <c r="GM16" s="9">
        <v>115.276</v>
      </c>
      <c r="GN16" s="9">
        <v>53.332999999999998</v>
      </c>
      <c r="GO16" s="9">
        <v>4.2039999999999997</v>
      </c>
      <c r="GP16" s="9">
        <v>3.2050000000000001</v>
      </c>
      <c r="GQ16" s="9">
        <v>1</v>
      </c>
      <c r="GR16" s="9">
        <v>0.63800000000000001</v>
      </c>
      <c r="GS16" s="9">
        <v>0.63800000000000001</v>
      </c>
      <c r="GT16" s="9">
        <v>0</v>
      </c>
      <c r="GU16" s="9">
        <v>1.643</v>
      </c>
      <c r="GV16" s="9">
        <v>1.643</v>
      </c>
      <c r="GW16" s="9">
        <v>0</v>
      </c>
      <c r="GX16" s="9">
        <v>1.9239999999999999</v>
      </c>
      <c r="GY16" s="9">
        <v>0.92400000000000004</v>
      </c>
      <c r="GZ16" s="9">
        <v>1</v>
      </c>
      <c r="HA16" s="9">
        <v>17.277999999999999</v>
      </c>
      <c r="HB16" s="9">
        <v>12.242000000000001</v>
      </c>
      <c r="HC16" s="9">
        <v>5.0359999999999996</v>
      </c>
      <c r="HD16" s="9">
        <v>0.13100000000000001</v>
      </c>
      <c r="HE16" s="9">
        <v>0.13100000000000001</v>
      </c>
      <c r="HF16" s="9">
        <v>0</v>
      </c>
      <c r="HG16" s="9">
        <v>9.4060000000000006</v>
      </c>
      <c r="HH16" s="9">
        <v>6.3540000000000001</v>
      </c>
      <c r="HI16" s="9">
        <v>3.052</v>
      </c>
      <c r="HJ16" s="9">
        <v>7.7409999999999997</v>
      </c>
      <c r="HK16" s="9">
        <v>5.7569999999999997</v>
      </c>
      <c r="HL16" s="9">
        <v>1.984</v>
      </c>
      <c r="HM16" s="9">
        <v>70.375</v>
      </c>
      <c r="HN16" s="9">
        <v>49.741</v>
      </c>
      <c r="HO16" s="9">
        <v>20.632999999999999</v>
      </c>
      <c r="HP16" s="9">
        <v>4128.1440000000002</v>
      </c>
      <c r="HQ16" s="9">
        <v>2190.2950000000001</v>
      </c>
      <c r="HR16" s="9">
        <v>1937.85</v>
      </c>
      <c r="HS16" s="9">
        <v>737.47900000000004</v>
      </c>
      <c r="HT16" s="9">
        <v>363.17399999999998</v>
      </c>
      <c r="HU16" s="9">
        <v>374.30500000000001</v>
      </c>
      <c r="HV16" s="9">
        <v>323.40699999999998</v>
      </c>
      <c r="HW16" s="9">
        <v>167.001</v>
      </c>
      <c r="HX16" s="9">
        <v>156.40600000000001</v>
      </c>
      <c r="HY16" s="9">
        <v>162.03700000000001</v>
      </c>
      <c r="HZ16" s="9">
        <v>87.492000000000004</v>
      </c>
      <c r="IA16" s="9">
        <v>74.545000000000002</v>
      </c>
      <c r="IB16" s="9">
        <v>161.37</v>
      </c>
      <c r="IC16" s="9">
        <v>79.509</v>
      </c>
      <c r="ID16" s="9">
        <v>81.861000000000004</v>
      </c>
      <c r="IE16" s="9">
        <v>197.114</v>
      </c>
      <c r="IF16" s="9">
        <v>102.13</v>
      </c>
      <c r="IG16" s="9">
        <v>94.983999999999995</v>
      </c>
      <c r="IH16" s="9">
        <v>125.515</v>
      </c>
      <c r="II16" s="9">
        <v>64.870999999999995</v>
      </c>
      <c r="IJ16" s="9">
        <v>60.645000000000003</v>
      </c>
      <c r="IK16" s="9">
        <v>122.44199999999999</v>
      </c>
      <c r="IL16" s="9">
        <v>65.331999999999994</v>
      </c>
      <c r="IM16" s="9">
        <v>57.11</v>
      </c>
      <c r="IN16" s="9">
        <v>98.822999999999993</v>
      </c>
      <c r="IO16" s="9">
        <v>54.981999999999999</v>
      </c>
      <c r="IP16" s="9">
        <v>43.841000000000001</v>
      </c>
      <c r="IQ16" s="9">
        <v>34.880000000000003</v>
      </c>
    </row>
    <row r="17" spans="1:251">
      <c r="A17" s="10">
        <v>44228</v>
      </c>
      <c r="B17" s="9">
        <v>175.28200000000001</v>
      </c>
      <c r="C17" s="9">
        <v>67.045000000000002</v>
      </c>
      <c r="D17" s="9">
        <v>108.23699999999999</v>
      </c>
      <c r="E17" s="9">
        <v>2950.3429999999998</v>
      </c>
      <c r="F17" s="9">
        <v>1435.759</v>
      </c>
      <c r="G17" s="9">
        <v>1514.5840000000001</v>
      </c>
      <c r="H17" s="9">
        <v>238.602</v>
      </c>
      <c r="I17" s="9">
        <v>101.645</v>
      </c>
      <c r="J17" s="9">
        <v>136.95599999999999</v>
      </c>
      <c r="K17" s="9">
        <v>2887.0239999999999</v>
      </c>
      <c r="L17" s="9">
        <v>1401.1590000000001</v>
      </c>
      <c r="M17" s="9">
        <v>1485.865</v>
      </c>
      <c r="N17" s="9">
        <v>324.065</v>
      </c>
      <c r="O17" s="9">
        <v>134.01400000000001</v>
      </c>
      <c r="P17" s="9">
        <v>190.05</v>
      </c>
      <c r="Q17" s="9">
        <v>89.82</v>
      </c>
      <c r="R17" s="9">
        <v>34.676000000000002</v>
      </c>
      <c r="S17" s="9">
        <v>55.143000000000001</v>
      </c>
      <c r="T17" s="9">
        <v>85.462999999999994</v>
      </c>
      <c r="U17" s="9">
        <v>32.369</v>
      </c>
      <c r="V17" s="9">
        <v>53.094000000000001</v>
      </c>
      <c r="W17" s="9">
        <v>148.78200000000001</v>
      </c>
      <c r="X17" s="9">
        <v>66.968999999999994</v>
      </c>
      <c r="Y17" s="9">
        <v>81.813000000000002</v>
      </c>
      <c r="Z17" s="9">
        <v>2801.5610000000001</v>
      </c>
      <c r="AA17" s="9">
        <v>1368.79</v>
      </c>
      <c r="AB17" s="9">
        <v>1432.771</v>
      </c>
      <c r="AC17" s="9">
        <v>965.21299999999997</v>
      </c>
      <c r="AD17" s="9">
        <v>622.33799999999997</v>
      </c>
      <c r="AE17" s="9">
        <v>342.875</v>
      </c>
      <c r="AF17" s="9">
        <v>534.59500000000003</v>
      </c>
      <c r="AG17" s="9">
        <v>351.69400000000002</v>
      </c>
      <c r="AH17" s="9">
        <v>182.90100000000001</v>
      </c>
      <c r="AI17" s="9">
        <v>70.278000000000006</v>
      </c>
      <c r="AJ17" s="9">
        <v>40.814</v>
      </c>
      <c r="AK17" s="9">
        <v>29.463999999999999</v>
      </c>
      <c r="AL17" s="9">
        <v>21.353000000000002</v>
      </c>
      <c r="AM17" s="9">
        <v>13.384</v>
      </c>
      <c r="AN17" s="9">
        <v>7.968</v>
      </c>
      <c r="AO17" s="9">
        <v>33.408999999999999</v>
      </c>
      <c r="AP17" s="9">
        <v>21.9</v>
      </c>
      <c r="AQ17" s="9">
        <v>11.509</v>
      </c>
      <c r="AR17" s="9">
        <v>15.516</v>
      </c>
      <c r="AS17" s="9">
        <v>5.53</v>
      </c>
      <c r="AT17" s="9">
        <v>9.9870000000000001</v>
      </c>
      <c r="AU17" s="9">
        <v>102.66500000000001</v>
      </c>
      <c r="AV17" s="9">
        <v>59.973999999999997</v>
      </c>
      <c r="AW17" s="9">
        <v>42.692</v>
      </c>
      <c r="AX17" s="9">
        <v>32.844000000000001</v>
      </c>
      <c r="AY17" s="9">
        <v>22.277000000000001</v>
      </c>
      <c r="AZ17" s="9">
        <v>10.567</v>
      </c>
      <c r="BA17" s="9">
        <v>34.878</v>
      </c>
      <c r="BB17" s="9">
        <v>20.9</v>
      </c>
      <c r="BC17" s="9">
        <v>13.977</v>
      </c>
      <c r="BD17" s="9">
        <v>34.942999999999998</v>
      </c>
      <c r="BE17" s="9">
        <v>16.795999999999999</v>
      </c>
      <c r="BF17" s="9">
        <v>18.146999999999998</v>
      </c>
      <c r="BG17" s="9">
        <v>257.67399999999998</v>
      </c>
      <c r="BH17" s="9">
        <v>169.85599999999999</v>
      </c>
      <c r="BI17" s="9">
        <v>87.817999999999998</v>
      </c>
      <c r="BJ17" s="9">
        <v>650.09100000000001</v>
      </c>
      <c r="BK17" s="9">
        <v>395.30200000000002</v>
      </c>
      <c r="BL17" s="9">
        <v>254.79</v>
      </c>
      <c r="BM17" s="9">
        <v>21.582000000000001</v>
      </c>
      <c r="BN17" s="9">
        <v>13.618</v>
      </c>
      <c r="BO17" s="9">
        <v>7.9640000000000004</v>
      </c>
      <c r="BP17" s="9">
        <v>5.6020000000000003</v>
      </c>
      <c r="BQ17" s="9">
        <v>3.7530000000000001</v>
      </c>
      <c r="BR17" s="9">
        <v>1.85</v>
      </c>
      <c r="BS17" s="9">
        <v>2.343</v>
      </c>
      <c r="BT17" s="9">
        <v>1.8260000000000001</v>
      </c>
      <c r="BU17" s="9">
        <v>0.51700000000000002</v>
      </c>
      <c r="BV17" s="9">
        <v>3.2589999999999999</v>
      </c>
      <c r="BW17" s="9">
        <v>1.927</v>
      </c>
      <c r="BX17" s="9">
        <v>1.3320000000000001</v>
      </c>
      <c r="BY17" s="9">
        <v>4.0609999999999999</v>
      </c>
      <c r="BZ17" s="9">
        <v>2.8570000000000002</v>
      </c>
      <c r="CA17" s="9">
        <v>1.204</v>
      </c>
      <c r="CB17" s="9">
        <v>1.542</v>
      </c>
      <c r="CC17" s="9">
        <v>0.89600000000000002</v>
      </c>
      <c r="CD17" s="9">
        <v>0.64500000000000002</v>
      </c>
      <c r="CE17" s="9">
        <v>1.92</v>
      </c>
      <c r="CF17" s="9">
        <v>0.80500000000000005</v>
      </c>
      <c r="CG17" s="9">
        <v>1.1140000000000001</v>
      </c>
      <c r="CH17" s="9">
        <v>1.3280000000000001</v>
      </c>
      <c r="CI17" s="9">
        <v>1.2390000000000001</v>
      </c>
      <c r="CJ17" s="9">
        <v>0.09</v>
      </c>
      <c r="CK17" s="9">
        <v>0</v>
      </c>
      <c r="CL17" s="9">
        <v>0</v>
      </c>
      <c r="CM17" s="9">
        <v>0</v>
      </c>
      <c r="CN17" s="9">
        <v>1.2390000000000001</v>
      </c>
      <c r="CO17" s="9">
        <v>1.2390000000000001</v>
      </c>
      <c r="CP17" s="9">
        <v>0</v>
      </c>
      <c r="CQ17" s="9">
        <v>0.09</v>
      </c>
      <c r="CR17" s="9">
        <v>0</v>
      </c>
      <c r="CS17" s="9">
        <v>0.09</v>
      </c>
      <c r="CT17" s="9">
        <v>2.3540000000000001</v>
      </c>
      <c r="CU17" s="9">
        <v>1.7090000000000001</v>
      </c>
      <c r="CV17" s="9">
        <v>0.64500000000000002</v>
      </c>
      <c r="CW17" s="9">
        <v>2.9000000000000001E-2</v>
      </c>
      <c r="CX17" s="9">
        <v>2.9000000000000001E-2</v>
      </c>
      <c r="CY17" s="9">
        <v>0</v>
      </c>
      <c r="CZ17" s="9">
        <v>1.71</v>
      </c>
      <c r="DA17" s="9">
        <v>1.0640000000000001</v>
      </c>
      <c r="DB17" s="9">
        <v>0.64500000000000002</v>
      </c>
      <c r="DC17" s="9">
        <v>0.61599999999999999</v>
      </c>
      <c r="DD17" s="9">
        <v>0.61599999999999999</v>
      </c>
      <c r="DE17" s="9">
        <v>0</v>
      </c>
      <c r="DF17" s="9">
        <v>2.286</v>
      </c>
      <c r="DG17" s="9">
        <v>1.0820000000000001</v>
      </c>
      <c r="DH17" s="9">
        <v>1.204</v>
      </c>
      <c r="DI17" s="9">
        <v>3.3170000000000002</v>
      </c>
      <c r="DJ17" s="9">
        <v>2.6709999999999998</v>
      </c>
      <c r="DK17" s="9">
        <v>0.64500000000000002</v>
      </c>
      <c r="DL17" s="9">
        <v>15.98</v>
      </c>
      <c r="DM17" s="9">
        <v>9.8650000000000002</v>
      </c>
      <c r="DN17" s="9">
        <v>6.1139999999999999</v>
      </c>
      <c r="DO17" s="9">
        <v>628.51</v>
      </c>
      <c r="DP17" s="9">
        <v>381.68400000000003</v>
      </c>
      <c r="DQ17" s="9">
        <v>246.82599999999999</v>
      </c>
      <c r="DR17" s="9">
        <v>317.57499999999999</v>
      </c>
      <c r="DS17" s="9">
        <v>167.50899999999999</v>
      </c>
      <c r="DT17" s="9">
        <v>150.066</v>
      </c>
      <c r="DU17" s="9">
        <v>311.16000000000003</v>
      </c>
      <c r="DV17" s="9">
        <v>164.52199999999999</v>
      </c>
      <c r="DW17" s="9">
        <v>146.63800000000001</v>
      </c>
      <c r="DX17" s="9">
        <v>3.2519999999999998</v>
      </c>
      <c r="DY17" s="9">
        <v>2.5680000000000001</v>
      </c>
      <c r="DZ17" s="9">
        <v>0.68400000000000005</v>
      </c>
      <c r="EA17" s="9">
        <v>2.403</v>
      </c>
      <c r="EB17" s="9">
        <v>0.41899999999999998</v>
      </c>
      <c r="EC17" s="9">
        <v>1.984</v>
      </c>
      <c r="ED17" s="9">
        <v>225.678</v>
      </c>
      <c r="EE17" s="9">
        <v>126.328</v>
      </c>
      <c r="EF17" s="9">
        <v>99.349000000000004</v>
      </c>
      <c r="EG17" s="9">
        <v>10.157999999999999</v>
      </c>
      <c r="EH17" s="9">
        <v>4.5620000000000003</v>
      </c>
      <c r="EI17" s="9">
        <v>5.5960000000000001</v>
      </c>
      <c r="EJ17" s="9">
        <v>2.492</v>
      </c>
      <c r="EK17" s="9">
        <v>0.316</v>
      </c>
      <c r="EL17" s="9">
        <v>2.1760000000000002</v>
      </c>
      <c r="EM17" s="9">
        <v>3.71</v>
      </c>
      <c r="EN17" s="9">
        <v>1.8560000000000001</v>
      </c>
      <c r="EO17" s="9">
        <v>1.8540000000000001</v>
      </c>
      <c r="EP17" s="9">
        <v>3.956</v>
      </c>
      <c r="EQ17" s="9">
        <v>2.39</v>
      </c>
      <c r="ER17" s="9">
        <v>1.5660000000000001</v>
      </c>
      <c r="ES17" s="9">
        <v>37.731999999999999</v>
      </c>
      <c r="ET17" s="9">
        <v>13.558</v>
      </c>
      <c r="EU17" s="9">
        <v>24.173999999999999</v>
      </c>
      <c r="EV17" s="9">
        <v>3.0139999999999998</v>
      </c>
      <c r="EW17" s="9">
        <v>1.369</v>
      </c>
      <c r="EX17" s="9">
        <v>1.6439999999999999</v>
      </c>
      <c r="EY17" s="9">
        <v>12.926</v>
      </c>
      <c r="EZ17" s="9">
        <v>4.9009999999999998</v>
      </c>
      <c r="FA17" s="9">
        <v>8.0250000000000004</v>
      </c>
      <c r="FB17" s="9">
        <v>21.792000000000002</v>
      </c>
      <c r="FC17" s="9">
        <v>7.2869999999999999</v>
      </c>
      <c r="FD17" s="9">
        <v>14.504</v>
      </c>
      <c r="FE17" s="9">
        <v>44.006999999999998</v>
      </c>
      <c r="FF17" s="9">
        <v>23.061</v>
      </c>
      <c r="FG17" s="9">
        <v>20.946000000000002</v>
      </c>
      <c r="FH17" s="9">
        <v>8.2520000000000007</v>
      </c>
      <c r="FI17" s="9">
        <v>3.4340000000000002</v>
      </c>
      <c r="FJ17" s="9">
        <v>4.8179999999999996</v>
      </c>
      <c r="FK17" s="9">
        <v>309.32299999999998</v>
      </c>
      <c r="FL17" s="9">
        <v>164.07499999999999</v>
      </c>
      <c r="FM17" s="9">
        <v>145.24799999999999</v>
      </c>
      <c r="FN17" s="9">
        <v>12.829000000000001</v>
      </c>
      <c r="FO17" s="9">
        <v>4.8710000000000004</v>
      </c>
      <c r="FP17" s="9">
        <v>7.9569999999999999</v>
      </c>
      <c r="FQ17" s="9">
        <v>304.74700000000001</v>
      </c>
      <c r="FR17" s="9">
        <v>162.63800000000001</v>
      </c>
      <c r="FS17" s="9">
        <v>142.10900000000001</v>
      </c>
      <c r="FT17" s="9">
        <v>16.527999999999999</v>
      </c>
      <c r="FU17" s="9">
        <v>5.7050000000000001</v>
      </c>
      <c r="FV17" s="9">
        <v>10.823</v>
      </c>
      <c r="FW17" s="9">
        <v>4.5519999999999996</v>
      </c>
      <c r="FX17" s="9">
        <v>2.6</v>
      </c>
      <c r="FY17" s="9">
        <v>1.952</v>
      </c>
      <c r="FZ17" s="9">
        <v>3.7</v>
      </c>
      <c r="GA17" s="9">
        <v>0.83299999999999996</v>
      </c>
      <c r="GB17" s="9">
        <v>2.8660000000000001</v>
      </c>
      <c r="GC17" s="9">
        <v>8.2759999999999998</v>
      </c>
      <c r="GD17" s="9">
        <v>2.2709999999999999</v>
      </c>
      <c r="GE17" s="9">
        <v>6.0049999999999999</v>
      </c>
      <c r="GF17" s="9">
        <v>301.04700000000003</v>
      </c>
      <c r="GG17" s="9">
        <v>161.804</v>
      </c>
      <c r="GH17" s="9">
        <v>139.24299999999999</v>
      </c>
      <c r="GI17" s="9">
        <v>310.93400000000003</v>
      </c>
      <c r="GJ17" s="9">
        <v>214.17500000000001</v>
      </c>
      <c r="GK17" s="9">
        <v>96.76</v>
      </c>
      <c r="GL17" s="9">
        <v>187.297</v>
      </c>
      <c r="GM17" s="9">
        <v>126.25</v>
      </c>
      <c r="GN17" s="9">
        <v>61.046999999999997</v>
      </c>
      <c r="GO17" s="9">
        <v>9.7759999999999998</v>
      </c>
      <c r="GP17" s="9">
        <v>7.5410000000000004</v>
      </c>
      <c r="GQ17" s="9">
        <v>2.2349999999999999</v>
      </c>
      <c r="GR17" s="9">
        <v>1.6910000000000001</v>
      </c>
      <c r="GS17" s="9">
        <v>1.6910000000000001</v>
      </c>
      <c r="GT17" s="9">
        <v>0</v>
      </c>
      <c r="GU17" s="9">
        <v>1.359</v>
      </c>
      <c r="GV17" s="9">
        <v>1.359</v>
      </c>
      <c r="GW17" s="9">
        <v>0</v>
      </c>
      <c r="GX17" s="9">
        <v>6.726</v>
      </c>
      <c r="GY17" s="9">
        <v>4.49</v>
      </c>
      <c r="GZ17" s="9">
        <v>2.2349999999999999</v>
      </c>
      <c r="HA17" s="9">
        <v>32.845999999999997</v>
      </c>
      <c r="HB17" s="9">
        <v>23.689</v>
      </c>
      <c r="HC17" s="9">
        <v>9.1579999999999995</v>
      </c>
      <c r="HD17" s="9">
        <v>5.4530000000000003</v>
      </c>
      <c r="HE17" s="9">
        <v>5.4530000000000003</v>
      </c>
      <c r="HF17" s="9">
        <v>0</v>
      </c>
      <c r="HG17" s="9">
        <v>16.451000000000001</v>
      </c>
      <c r="HH17" s="9">
        <v>12.436</v>
      </c>
      <c r="HI17" s="9">
        <v>4.0140000000000002</v>
      </c>
      <c r="HJ17" s="9">
        <v>10.943</v>
      </c>
      <c r="HK17" s="9">
        <v>5.7990000000000004</v>
      </c>
      <c r="HL17" s="9">
        <v>5.1440000000000001</v>
      </c>
      <c r="HM17" s="9">
        <v>81.015000000000001</v>
      </c>
      <c r="HN17" s="9">
        <v>56.695</v>
      </c>
      <c r="HO17" s="9">
        <v>24.32</v>
      </c>
      <c r="HP17" s="9">
        <v>4116.92</v>
      </c>
      <c r="HQ17" s="9">
        <v>2164.788</v>
      </c>
      <c r="HR17" s="9">
        <v>1952.133</v>
      </c>
      <c r="HS17" s="9">
        <v>709.28200000000004</v>
      </c>
      <c r="HT17" s="9">
        <v>364.76400000000001</v>
      </c>
      <c r="HU17" s="9">
        <v>344.51799999999997</v>
      </c>
      <c r="HV17" s="9">
        <v>284.613</v>
      </c>
      <c r="HW17" s="9">
        <v>154.69</v>
      </c>
      <c r="HX17" s="9">
        <v>129.923</v>
      </c>
      <c r="HY17" s="9">
        <v>110.976</v>
      </c>
      <c r="HZ17" s="9">
        <v>62.369</v>
      </c>
      <c r="IA17" s="9">
        <v>48.607999999999997</v>
      </c>
      <c r="IB17" s="9">
        <v>172.41800000000001</v>
      </c>
      <c r="IC17" s="9">
        <v>91.102000000000004</v>
      </c>
      <c r="ID17" s="9">
        <v>81.316000000000003</v>
      </c>
      <c r="IE17" s="9">
        <v>141.405</v>
      </c>
      <c r="IF17" s="9">
        <v>77.531999999999996</v>
      </c>
      <c r="IG17" s="9">
        <v>63.872999999999998</v>
      </c>
      <c r="IH17" s="9">
        <v>141.79400000000001</v>
      </c>
      <c r="II17" s="9">
        <v>75.744</v>
      </c>
      <c r="IJ17" s="9">
        <v>66.05</v>
      </c>
      <c r="IK17" s="9">
        <v>97.808000000000007</v>
      </c>
      <c r="IL17" s="9">
        <v>55.145000000000003</v>
      </c>
      <c r="IM17" s="9">
        <v>42.662999999999997</v>
      </c>
      <c r="IN17" s="9">
        <v>93.015000000000001</v>
      </c>
      <c r="IO17" s="9">
        <v>49.048000000000002</v>
      </c>
      <c r="IP17" s="9">
        <v>43.968000000000004</v>
      </c>
      <c r="IQ17" s="9">
        <v>25.201000000000001</v>
      </c>
    </row>
    <row r="18" spans="1:251">
      <c r="A18" s="10">
        <v>44593</v>
      </c>
      <c r="B18" s="9">
        <v>229.12299999999999</v>
      </c>
      <c r="C18" s="9">
        <v>97.825000000000003</v>
      </c>
      <c r="D18" s="9">
        <v>131.298</v>
      </c>
      <c r="E18" s="9">
        <v>2943.42</v>
      </c>
      <c r="F18" s="9">
        <v>1440.383</v>
      </c>
      <c r="G18" s="9">
        <v>1503.037</v>
      </c>
      <c r="H18" s="9">
        <v>257.23399999999998</v>
      </c>
      <c r="I18" s="9">
        <v>103.496</v>
      </c>
      <c r="J18" s="9">
        <v>153.738</v>
      </c>
      <c r="K18" s="9">
        <v>2915.3090000000002</v>
      </c>
      <c r="L18" s="9">
        <v>1434.712</v>
      </c>
      <c r="M18" s="9">
        <v>1480.597</v>
      </c>
      <c r="N18" s="9">
        <v>373.91699999999997</v>
      </c>
      <c r="O18" s="9">
        <v>158.27600000000001</v>
      </c>
      <c r="P18" s="9">
        <v>215.64099999999999</v>
      </c>
      <c r="Q18" s="9">
        <v>112.44</v>
      </c>
      <c r="R18" s="9">
        <v>43.043999999999997</v>
      </c>
      <c r="S18" s="9">
        <v>69.394999999999996</v>
      </c>
      <c r="T18" s="9">
        <v>116.68300000000001</v>
      </c>
      <c r="U18" s="9">
        <v>54.78</v>
      </c>
      <c r="V18" s="9">
        <v>61.902000000000001</v>
      </c>
      <c r="W18" s="9">
        <v>144.79400000000001</v>
      </c>
      <c r="X18" s="9">
        <v>60.451000000000001</v>
      </c>
      <c r="Y18" s="9">
        <v>84.343000000000004</v>
      </c>
      <c r="Z18" s="9">
        <v>2798.6260000000002</v>
      </c>
      <c r="AA18" s="9">
        <v>1379.932</v>
      </c>
      <c r="AB18" s="9">
        <v>1418.694</v>
      </c>
      <c r="AC18" s="9">
        <v>977.01499999999999</v>
      </c>
      <c r="AD18" s="9">
        <v>632.84799999999996</v>
      </c>
      <c r="AE18" s="9">
        <v>344.16699999999997</v>
      </c>
      <c r="AF18" s="9">
        <v>585.255</v>
      </c>
      <c r="AG18" s="9">
        <v>387.02800000000002</v>
      </c>
      <c r="AH18" s="9">
        <v>198.227</v>
      </c>
      <c r="AI18" s="9">
        <v>61.476999999999997</v>
      </c>
      <c r="AJ18" s="9">
        <v>36.018000000000001</v>
      </c>
      <c r="AK18" s="9">
        <v>25.459</v>
      </c>
      <c r="AL18" s="9">
        <v>21.116</v>
      </c>
      <c r="AM18" s="9">
        <v>14.372</v>
      </c>
      <c r="AN18" s="9">
        <v>6.7439999999999998</v>
      </c>
      <c r="AO18" s="9">
        <v>20.738</v>
      </c>
      <c r="AP18" s="9">
        <v>14.081</v>
      </c>
      <c r="AQ18" s="9">
        <v>6.657</v>
      </c>
      <c r="AR18" s="9">
        <v>19.623000000000001</v>
      </c>
      <c r="AS18" s="9">
        <v>7.5650000000000004</v>
      </c>
      <c r="AT18" s="9">
        <v>12.058</v>
      </c>
      <c r="AU18" s="9">
        <v>58.86</v>
      </c>
      <c r="AV18" s="9">
        <v>33.758000000000003</v>
      </c>
      <c r="AW18" s="9">
        <v>25.102</v>
      </c>
      <c r="AX18" s="9">
        <v>19.574000000000002</v>
      </c>
      <c r="AY18" s="9">
        <v>13.143000000000001</v>
      </c>
      <c r="AZ18" s="9">
        <v>6.431</v>
      </c>
      <c r="BA18" s="9">
        <v>19.523</v>
      </c>
      <c r="BB18" s="9">
        <v>12.31</v>
      </c>
      <c r="BC18" s="9">
        <v>7.2130000000000001</v>
      </c>
      <c r="BD18" s="9">
        <v>19.763000000000002</v>
      </c>
      <c r="BE18" s="9">
        <v>8.3049999999999997</v>
      </c>
      <c r="BF18" s="9">
        <v>11.458</v>
      </c>
      <c r="BG18" s="9">
        <v>271.42399999999998</v>
      </c>
      <c r="BH18" s="9">
        <v>176.04400000000001</v>
      </c>
      <c r="BI18" s="9">
        <v>95.38</v>
      </c>
      <c r="BJ18" s="9">
        <v>642.85</v>
      </c>
      <c r="BK18" s="9">
        <v>386.42200000000003</v>
      </c>
      <c r="BL18" s="9">
        <v>256.428</v>
      </c>
      <c r="BM18" s="9">
        <v>28.995999999999999</v>
      </c>
      <c r="BN18" s="9">
        <v>14.255000000000001</v>
      </c>
      <c r="BO18" s="9">
        <v>14.741</v>
      </c>
      <c r="BP18" s="9">
        <v>9.6760000000000002</v>
      </c>
      <c r="BQ18" s="9">
        <v>3.0920000000000001</v>
      </c>
      <c r="BR18" s="9">
        <v>6.5839999999999996</v>
      </c>
      <c r="BS18" s="9">
        <v>6.7910000000000004</v>
      </c>
      <c r="BT18" s="9">
        <v>1.901</v>
      </c>
      <c r="BU18" s="9">
        <v>4.8899999999999997</v>
      </c>
      <c r="BV18" s="9">
        <v>2.8849999999999998</v>
      </c>
      <c r="BW18" s="9">
        <v>1.1910000000000001</v>
      </c>
      <c r="BX18" s="9">
        <v>1.694</v>
      </c>
      <c r="BY18" s="9">
        <v>9.0960000000000001</v>
      </c>
      <c r="BZ18" s="9">
        <v>2.8340000000000001</v>
      </c>
      <c r="CA18" s="9">
        <v>6.2619999999999996</v>
      </c>
      <c r="CB18" s="9">
        <v>0.57999999999999996</v>
      </c>
      <c r="CC18" s="9">
        <v>0.25800000000000001</v>
      </c>
      <c r="CD18" s="9">
        <v>0.32200000000000001</v>
      </c>
      <c r="CE18" s="9">
        <v>1.7310000000000001</v>
      </c>
      <c r="CF18" s="9">
        <v>0.56200000000000006</v>
      </c>
      <c r="CG18" s="9">
        <v>1.169</v>
      </c>
      <c r="CH18" s="9">
        <v>3.12</v>
      </c>
      <c r="CI18" s="9">
        <v>5.0999999999999997E-2</v>
      </c>
      <c r="CJ18" s="9">
        <v>3.07</v>
      </c>
      <c r="CK18" s="9">
        <v>1.048</v>
      </c>
      <c r="CL18" s="9">
        <v>0</v>
      </c>
      <c r="CM18" s="9">
        <v>1.048</v>
      </c>
      <c r="CN18" s="9">
        <v>0.68600000000000005</v>
      </c>
      <c r="CO18" s="9">
        <v>5.0999999999999997E-2</v>
      </c>
      <c r="CP18" s="9">
        <v>0.63500000000000001</v>
      </c>
      <c r="CQ18" s="9">
        <v>1.387</v>
      </c>
      <c r="CR18" s="9">
        <v>0</v>
      </c>
      <c r="CS18" s="9">
        <v>1.387</v>
      </c>
      <c r="CT18" s="9">
        <v>4.8239999999999998</v>
      </c>
      <c r="CU18" s="9">
        <v>2.4790000000000001</v>
      </c>
      <c r="CV18" s="9">
        <v>2.3450000000000002</v>
      </c>
      <c r="CW18" s="9">
        <v>0.63300000000000001</v>
      </c>
      <c r="CX18" s="9">
        <v>0.63300000000000001</v>
      </c>
      <c r="CY18" s="9">
        <v>0</v>
      </c>
      <c r="CZ18" s="9">
        <v>2.1890000000000001</v>
      </c>
      <c r="DA18" s="9">
        <v>1.728</v>
      </c>
      <c r="DB18" s="9">
        <v>0.46100000000000002</v>
      </c>
      <c r="DC18" s="9">
        <v>2.0019999999999998</v>
      </c>
      <c r="DD18" s="9">
        <v>0.11799999999999999</v>
      </c>
      <c r="DE18" s="9">
        <v>1.8839999999999999</v>
      </c>
      <c r="DF18" s="9">
        <v>5.6420000000000003</v>
      </c>
      <c r="DG18" s="9">
        <v>0.94499999999999995</v>
      </c>
      <c r="DH18" s="9">
        <v>4.6970000000000001</v>
      </c>
      <c r="DI18" s="9">
        <v>4.0339999999999998</v>
      </c>
      <c r="DJ18" s="9">
        <v>2.1469999999999998</v>
      </c>
      <c r="DK18" s="9">
        <v>1.887</v>
      </c>
      <c r="DL18" s="9">
        <v>19.32</v>
      </c>
      <c r="DM18" s="9">
        <v>11.163</v>
      </c>
      <c r="DN18" s="9">
        <v>8.157</v>
      </c>
      <c r="DO18" s="9">
        <v>613.85400000000004</v>
      </c>
      <c r="DP18" s="9">
        <v>372.16699999999997</v>
      </c>
      <c r="DQ18" s="9">
        <v>241.68700000000001</v>
      </c>
      <c r="DR18" s="9">
        <v>333.995</v>
      </c>
      <c r="DS18" s="9">
        <v>175.393</v>
      </c>
      <c r="DT18" s="9">
        <v>158.602</v>
      </c>
      <c r="DU18" s="9">
        <v>325.20600000000002</v>
      </c>
      <c r="DV18" s="9">
        <v>169.345</v>
      </c>
      <c r="DW18" s="9">
        <v>155.86099999999999</v>
      </c>
      <c r="DX18" s="9">
        <v>4.9939999999999998</v>
      </c>
      <c r="DY18" s="9">
        <v>2.5979999999999999</v>
      </c>
      <c r="DZ18" s="9">
        <v>2.395</v>
      </c>
      <c r="EA18" s="9">
        <v>3.6560000000000001</v>
      </c>
      <c r="EB18" s="9">
        <v>3.31</v>
      </c>
      <c r="EC18" s="9">
        <v>0.34599999999999997</v>
      </c>
      <c r="ED18" s="9">
        <v>260.67099999999999</v>
      </c>
      <c r="EE18" s="9">
        <v>137.85</v>
      </c>
      <c r="EF18" s="9">
        <v>122.821</v>
      </c>
      <c r="EG18" s="9">
        <v>8.5020000000000007</v>
      </c>
      <c r="EH18" s="9">
        <v>5.327</v>
      </c>
      <c r="EI18" s="9">
        <v>3.1749999999999998</v>
      </c>
      <c r="EJ18" s="9">
        <v>2.9279999999999999</v>
      </c>
      <c r="EK18" s="9">
        <v>1.722</v>
      </c>
      <c r="EL18" s="9">
        <v>1.2050000000000001</v>
      </c>
      <c r="EM18" s="9">
        <v>1.2150000000000001</v>
      </c>
      <c r="EN18" s="9">
        <v>1.2150000000000001</v>
      </c>
      <c r="EO18" s="9">
        <v>0</v>
      </c>
      <c r="EP18" s="9">
        <v>4.359</v>
      </c>
      <c r="EQ18" s="9">
        <v>2.3889999999999998</v>
      </c>
      <c r="ER18" s="9">
        <v>1.97</v>
      </c>
      <c r="ES18" s="9">
        <v>30.635000000000002</v>
      </c>
      <c r="ET18" s="9">
        <v>14.789</v>
      </c>
      <c r="EU18" s="9">
        <v>15.846</v>
      </c>
      <c r="EV18" s="9">
        <v>1.502</v>
      </c>
      <c r="EW18" s="9">
        <v>1.502</v>
      </c>
      <c r="EX18" s="9">
        <v>0</v>
      </c>
      <c r="EY18" s="9">
        <v>9.3409999999999993</v>
      </c>
      <c r="EZ18" s="9">
        <v>5.7869999999999999</v>
      </c>
      <c r="FA18" s="9">
        <v>3.5529999999999999</v>
      </c>
      <c r="FB18" s="9">
        <v>19.792999999999999</v>
      </c>
      <c r="FC18" s="9">
        <v>7.4989999999999997</v>
      </c>
      <c r="FD18" s="9">
        <v>12.292999999999999</v>
      </c>
      <c r="FE18" s="9">
        <v>34.186999999999998</v>
      </c>
      <c r="FF18" s="9">
        <v>17.425999999999998</v>
      </c>
      <c r="FG18" s="9">
        <v>16.760000000000002</v>
      </c>
      <c r="FH18" s="9">
        <v>9.3610000000000007</v>
      </c>
      <c r="FI18" s="9">
        <v>4.87</v>
      </c>
      <c r="FJ18" s="9">
        <v>4.49</v>
      </c>
      <c r="FK18" s="9">
        <v>324.63499999999999</v>
      </c>
      <c r="FL18" s="9">
        <v>170.523</v>
      </c>
      <c r="FM18" s="9">
        <v>154.11199999999999</v>
      </c>
      <c r="FN18" s="9">
        <v>11.71</v>
      </c>
      <c r="FO18" s="9">
        <v>6.9020000000000001</v>
      </c>
      <c r="FP18" s="9">
        <v>4.8079999999999998</v>
      </c>
      <c r="FQ18" s="9">
        <v>322.28500000000003</v>
      </c>
      <c r="FR18" s="9">
        <v>168.49100000000001</v>
      </c>
      <c r="FS18" s="9">
        <v>153.79400000000001</v>
      </c>
      <c r="FT18" s="9">
        <v>16.373999999999999</v>
      </c>
      <c r="FU18" s="9">
        <v>9.58</v>
      </c>
      <c r="FV18" s="9">
        <v>6.7939999999999996</v>
      </c>
      <c r="FW18" s="9">
        <v>4.6970000000000001</v>
      </c>
      <c r="FX18" s="9">
        <v>2.1920000000000002</v>
      </c>
      <c r="FY18" s="9">
        <v>2.5049999999999999</v>
      </c>
      <c r="FZ18" s="9">
        <v>4.6630000000000003</v>
      </c>
      <c r="GA18" s="9">
        <v>2.6779999999999999</v>
      </c>
      <c r="GB18" s="9">
        <v>1.9850000000000001</v>
      </c>
      <c r="GC18" s="9">
        <v>7.0129999999999999</v>
      </c>
      <c r="GD18" s="9">
        <v>4.71</v>
      </c>
      <c r="GE18" s="9">
        <v>2.3029999999999999</v>
      </c>
      <c r="GF18" s="9">
        <v>317.62099999999998</v>
      </c>
      <c r="GG18" s="9">
        <v>165.81299999999999</v>
      </c>
      <c r="GH18" s="9">
        <v>151.809</v>
      </c>
      <c r="GI18" s="9">
        <v>279.85899999999998</v>
      </c>
      <c r="GJ18" s="9">
        <v>196.774</v>
      </c>
      <c r="GK18" s="9">
        <v>83.084999999999994</v>
      </c>
      <c r="GL18" s="9">
        <v>161.22200000000001</v>
      </c>
      <c r="GM18" s="9">
        <v>115.426</v>
      </c>
      <c r="GN18" s="9">
        <v>45.796999999999997</v>
      </c>
      <c r="GO18" s="9">
        <v>13.683</v>
      </c>
      <c r="GP18" s="9">
        <v>9.3550000000000004</v>
      </c>
      <c r="GQ18" s="9">
        <v>4.3289999999999997</v>
      </c>
      <c r="GR18" s="9">
        <v>3.0179999999999998</v>
      </c>
      <c r="GS18" s="9">
        <v>2.0720000000000001</v>
      </c>
      <c r="GT18" s="9">
        <v>0.94599999999999995</v>
      </c>
      <c r="GU18" s="9">
        <v>4.0750000000000002</v>
      </c>
      <c r="GV18" s="9">
        <v>3.4580000000000002</v>
      </c>
      <c r="GW18" s="9">
        <v>0.61799999999999999</v>
      </c>
      <c r="GX18" s="9">
        <v>6.59</v>
      </c>
      <c r="GY18" s="9">
        <v>3.8250000000000002</v>
      </c>
      <c r="GZ18" s="9">
        <v>2.7650000000000001</v>
      </c>
      <c r="HA18" s="9">
        <v>20.972999999999999</v>
      </c>
      <c r="HB18" s="9">
        <v>14.59</v>
      </c>
      <c r="HC18" s="9">
        <v>6.383</v>
      </c>
      <c r="HD18" s="9">
        <v>7.431</v>
      </c>
      <c r="HE18" s="9">
        <v>6.3070000000000004</v>
      </c>
      <c r="HF18" s="9">
        <v>1.1240000000000001</v>
      </c>
      <c r="HG18" s="9">
        <v>6.8339999999999996</v>
      </c>
      <c r="HH18" s="9">
        <v>4.8650000000000002</v>
      </c>
      <c r="HI18" s="9">
        <v>1.9690000000000001</v>
      </c>
      <c r="HJ18" s="9">
        <v>6.7089999999999996</v>
      </c>
      <c r="HK18" s="9">
        <v>3.419</v>
      </c>
      <c r="HL18" s="9">
        <v>3.29</v>
      </c>
      <c r="HM18" s="9">
        <v>83.98</v>
      </c>
      <c r="HN18" s="9">
        <v>57.404000000000003</v>
      </c>
      <c r="HO18" s="9">
        <v>26.576000000000001</v>
      </c>
      <c r="HP18" s="9">
        <v>4215.2510000000002</v>
      </c>
      <c r="HQ18" s="9">
        <v>2200.1550000000002</v>
      </c>
      <c r="HR18" s="9">
        <v>2015.096</v>
      </c>
      <c r="HS18" s="9">
        <v>820.07600000000002</v>
      </c>
      <c r="HT18" s="9">
        <v>408.33300000000003</v>
      </c>
      <c r="HU18" s="9">
        <v>411.74299999999999</v>
      </c>
      <c r="HV18" s="9">
        <v>348.90199999999999</v>
      </c>
      <c r="HW18" s="9">
        <v>174.08099999999999</v>
      </c>
      <c r="HX18" s="9">
        <v>174.821</v>
      </c>
      <c r="HY18" s="9">
        <v>153.084</v>
      </c>
      <c r="HZ18" s="9">
        <v>81.025000000000006</v>
      </c>
      <c r="IA18" s="9">
        <v>72.058999999999997</v>
      </c>
      <c r="IB18" s="9">
        <v>194.93199999999999</v>
      </c>
      <c r="IC18" s="9">
        <v>93.055999999999997</v>
      </c>
      <c r="ID18" s="9">
        <v>101.876</v>
      </c>
      <c r="IE18" s="9">
        <v>187.78200000000001</v>
      </c>
      <c r="IF18" s="9">
        <v>99.721000000000004</v>
      </c>
      <c r="IG18" s="9">
        <v>88.061000000000007</v>
      </c>
      <c r="IH18" s="9">
        <v>160.23400000000001</v>
      </c>
      <c r="II18" s="9">
        <v>74.36</v>
      </c>
      <c r="IJ18" s="9">
        <v>85.873999999999995</v>
      </c>
      <c r="IK18" s="9">
        <v>120.47</v>
      </c>
      <c r="IL18" s="9">
        <v>64.28</v>
      </c>
      <c r="IM18" s="9">
        <v>56.19</v>
      </c>
      <c r="IN18" s="9">
        <v>114.741</v>
      </c>
      <c r="IO18" s="9">
        <v>50.935000000000002</v>
      </c>
      <c r="IP18" s="9">
        <v>63.805999999999997</v>
      </c>
      <c r="IQ18" s="9">
        <v>35.551000000000002</v>
      </c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IQ18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B11" sqref="B11"/>
    </sheetView>
  </sheetViews>
  <sheetFormatPr defaultColWidth="14.7109375" defaultRowHeight="11.25"/>
  <cols>
    <col min="1" max="16384" width="14.7109375" style="1"/>
  </cols>
  <sheetData>
    <row r="1" spans="1:251" s="2" customFormat="1" ht="99.95" customHeight="1">
      <c r="B1" s="3" t="s">
        <v>1886</v>
      </c>
      <c r="C1" s="3" t="s">
        <v>1887</v>
      </c>
      <c r="D1" s="3" t="s">
        <v>1888</v>
      </c>
      <c r="E1" s="3" t="s">
        <v>1889</v>
      </c>
      <c r="F1" s="3" t="s">
        <v>1890</v>
      </c>
      <c r="G1" s="3" t="s">
        <v>1891</v>
      </c>
      <c r="H1" s="3" t="s">
        <v>1892</v>
      </c>
      <c r="I1" s="3" t="s">
        <v>1893</v>
      </c>
      <c r="J1" s="3" t="s">
        <v>1894</v>
      </c>
      <c r="K1" s="3" t="s">
        <v>1895</v>
      </c>
      <c r="L1" s="3" t="s">
        <v>1896</v>
      </c>
      <c r="M1" s="3" t="s">
        <v>1897</v>
      </c>
      <c r="N1" s="3" t="s">
        <v>1898</v>
      </c>
      <c r="O1" s="3" t="s">
        <v>1899</v>
      </c>
      <c r="P1" s="3" t="s">
        <v>1900</v>
      </c>
      <c r="Q1" s="3" t="s">
        <v>1901</v>
      </c>
      <c r="R1" s="3" t="s">
        <v>1902</v>
      </c>
      <c r="S1" s="3" t="s">
        <v>1903</v>
      </c>
      <c r="T1" s="3" t="s">
        <v>1904</v>
      </c>
      <c r="U1" s="3" t="s">
        <v>1905</v>
      </c>
      <c r="V1" s="3" t="s">
        <v>1906</v>
      </c>
      <c r="W1" s="3" t="s">
        <v>1907</v>
      </c>
      <c r="X1" s="3" t="s">
        <v>1908</v>
      </c>
      <c r="Y1" s="3" t="s">
        <v>1909</v>
      </c>
      <c r="Z1" s="3" t="s">
        <v>1910</v>
      </c>
      <c r="AA1" s="3" t="s">
        <v>1911</v>
      </c>
      <c r="AB1" s="3" t="s">
        <v>1912</v>
      </c>
      <c r="AC1" s="3" t="s">
        <v>1913</v>
      </c>
      <c r="AD1" s="3" t="s">
        <v>1914</v>
      </c>
      <c r="AE1" s="3" t="s">
        <v>1915</v>
      </c>
      <c r="AF1" s="3" t="s">
        <v>1916</v>
      </c>
      <c r="AG1" s="3" t="s">
        <v>1917</v>
      </c>
      <c r="AH1" s="3" t="s">
        <v>1918</v>
      </c>
      <c r="AI1" s="3" t="s">
        <v>1919</v>
      </c>
      <c r="AJ1" s="3" t="s">
        <v>1920</v>
      </c>
      <c r="AK1" s="3" t="s">
        <v>1921</v>
      </c>
      <c r="AL1" s="3" t="s">
        <v>1922</v>
      </c>
      <c r="AM1" s="3" t="s">
        <v>1923</v>
      </c>
      <c r="AN1" s="3" t="s">
        <v>1924</v>
      </c>
      <c r="AO1" s="3" t="s">
        <v>1925</v>
      </c>
      <c r="AP1" s="3" t="s">
        <v>1926</v>
      </c>
      <c r="AQ1" s="3" t="s">
        <v>1927</v>
      </c>
      <c r="AR1" s="3" t="s">
        <v>1928</v>
      </c>
      <c r="AS1" s="3" t="s">
        <v>1929</v>
      </c>
      <c r="AT1" s="3" t="s">
        <v>1930</v>
      </c>
      <c r="AU1" s="3" t="s">
        <v>1931</v>
      </c>
      <c r="AV1" s="3" t="s">
        <v>1932</v>
      </c>
      <c r="AW1" s="3" t="s">
        <v>1933</v>
      </c>
      <c r="AX1" s="3" t="s">
        <v>1934</v>
      </c>
      <c r="AY1" s="3" t="s">
        <v>1935</v>
      </c>
      <c r="AZ1" s="3" t="s">
        <v>1936</v>
      </c>
      <c r="BA1" s="3" t="s">
        <v>1937</v>
      </c>
      <c r="BB1" s="3" t="s">
        <v>1938</v>
      </c>
      <c r="BC1" s="3" t="s">
        <v>1939</v>
      </c>
      <c r="BD1" s="3" t="s">
        <v>1940</v>
      </c>
      <c r="BE1" s="3" t="s">
        <v>1941</v>
      </c>
      <c r="BF1" s="3" t="s">
        <v>1942</v>
      </c>
      <c r="BG1" s="3" t="s">
        <v>1943</v>
      </c>
      <c r="BH1" s="3" t="s">
        <v>1944</v>
      </c>
      <c r="BI1" s="3" t="s">
        <v>1945</v>
      </c>
      <c r="BJ1" s="3" t="s">
        <v>1946</v>
      </c>
      <c r="BK1" s="3" t="s">
        <v>1947</v>
      </c>
      <c r="BL1" s="3" t="s">
        <v>1948</v>
      </c>
      <c r="BM1" s="3" t="s">
        <v>1949</v>
      </c>
      <c r="BN1" s="3" t="s">
        <v>1950</v>
      </c>
      <c r="BO1" s="3" t="s">
        <v>1951</v>
      </c>
      <c r="BP1" s="3" t="s">
        <v>1952</v>
      </c>
      <c r="BQ1" s="3" t="s">
        <v>1953</v>
      </c>
      <c r="BR1" s="3" t="s">
        <v>1954</v>
      </c>
      <c r="BS1" s="3" t="s">
        <v>1955</v>
      </c>
      <c r="BT1" s="3" t="s">
        <v>1956</v>
      </c>
      <c r="BU1" s="3" t="s">
        <v>1957</v>
      </c>
      <c r="BV1" s="3" t="s">
        <v>1958</v>
      </c>
      <c r="BW1" s="3" t="s">
        <v>1959</v>
      </c>
      <c r="BX1" s="3" t="s">
        <v>1960</v>
      </c>
      <c r="BY1" s="3" t="s">
        <v>1961</v>
      </c>
      <c r="BZ1" s="3" t="s">
        <v>1962</v>
      </c>
      <c r="CA1" s="3" t="s">
        <v>1963</v>
      </c>
      <c r="CB1" s="3" t="s">
        <v>1964</v>
      </c>
      <c r="CC1" s="3" t="s">
        <v>1965</v>
      </c>
      <c r="CD1" s="3" t="s">
        <v>1966</v>
      </c>
      <c r="CE1" s="3" t="s">
        <v>1967</v>
      </c>
      <c r="CF1" s="3" t="s">
        <v>1968</v>
      </c>
      <c r="CG1" s="3" t="s">
        <v>1969</v>
      </c>
      <c r="CH1" s="3" t="s">
        <v>1970</v>
      </c>
      <c r="CI1" s="3" t="s">
        <v>1971</v>
      </c>
      <c r="CJ1" s="3" t="s">
        <v>1972</v>
      </c>
      <c r="CK1" s="3" t="s">
        <v>1973</v>
      </c>
      <c r="CL1" s="3" t="s">
        <v>1974</v>
      </c>
      <c r="CM1" s="3" t="s">
        <v>1975</v>
      </c>
      <c r="CN1" s="3" t="s">
        <v>1976</v>
      </c>
      <c r="CO1" s="3" t="s">
        <v>1977</v>
      </c>
      <c r="CP1" s="3" t="s">
        <v>1978</v>
      </c>
      <c r="CQ1" s="3" t="s">
        <v>1979</v>
      </c>
      <c r="CR1" s="3" t="s">
        <v>1980</v>
      </c>
      <c r="CS1" s="3" t="s">
        <v>1981</v>
      </c>
      <c r="CT1" s="3" t="s">
        <v>1982</v>
      </c>
      <c r="CU1" s="3" t="s">
        <v>1983</v>
      </c>
      <c r="CV1" s="3" t="s">
        <v>1984</v>
      </c>
      <c r="CW1" s="3" t="s">
        <v>1985</v>
      </c>
      <c r="CX1" s="3" t="s">
        <v>1986</v>
      </c>
      <c r="CY1" s="3" t="s">
        <v>1987</v>
      </c>
      <c r="CZ1" s="3" t="s">
        <v>1988</v>
      </c>
      <c r="DA1" s="3" t="s">
        <v>1989</v>
      </c>
      <c r="DB1" s="3" t="s">
        <v>1990</v>
      </c>
      <c r="DC1" s="3" t="s">
        <v>1991</v>
      </c>
      <c r="DD1" s="3" t="s">
        <v>1992</v>
      </c>
      <c r="DE1" s="3" t="s">
        <v>1993</v>
      </c>
      <c r="DF1" s="3" t="s">
        <v>1994</v>
      </c>
      <c r="DG1" s="3" t="s">
        <v>1995</v>
      </c>
      <c r="DH1" s="3" t="s">
        <v>1936</v>
      </c>
      <c r="DI1" s="3" t="s">
        <v>1937</v>
      </c>
      <c r="DJ1" s="3" t="s">
        <v>1938</v>
      </c>
      <c r="DK1" s="3" t="s">
        <v>1939</v>
      </c>
      <c r="DL1" s="3" t="s">
        <v>1940</v>
      </c>
      <c r="DM1" s="3" t="s">
        <v>1941</v>
      </c>
      <c r="DN1" s="3" t="s">
        <v>1942</v>
      </c>
      <c r="DO1" s="3" t="s">
        <v>1943</v>
      </c>
      <c r="DP1" s="3" t="s">
        <v>1944</v>
      </c>
      <c r="DQ1" s="3" t="s">
        <v>1996</v>
      </c>
      <c r="DR1" s="3" t="s">
        <v>1997</v>
      </c>
      <c r="DS1" s="3" t="s">
        <v>1998</v>
      </c>
      <c r="DT1" s="3" t="s">
        <v>1948</v>
      </c>
      <c r="DU1" s="3" t="s">
        <v>1949</v>
      </c>
      <c r="DV1" s="3" t="s">
        <v>1950</v>
      </c>
      <c r="DW1" s="3" t="s">
        <v>1951</v>
      </c>
      <c r="DX1" s="3" t="s">
        <v>1952</v>
      </c>
      <c r="DY1" s="3" t="s">
        <v>1953</v>
      </c>
      <c r="DZ1" s="3" t="s">
        <v>1954</v>
      </c>
      <c r="EA1" s="3" t="s">
        <v>1955</v>
      </c>
      <c r="EB1" s="3" t="s">
        <v>1956</v>
      </c>
      <c r="EC1" s="3" t="s">
        <v>1957</v>
      </c>
      <c r="ED1" s="3" t="s">
        <v>1958</v>
      </c>
      <c r="EE1" s="3" t="s">
        <v>1959</v>
      </c>
      <c r="EF1" s="3" t="s">
        <v>1999</v>
      </c>
      <c r="EG1" s="3" t="s">
        <v>2000</v>
      </c>
      <c r="EH1" s="3" t="s">
        <v>2001</v>
      </c>
      <c r="EI1" s="3" t="s">
        <v>2002</v>
      </c>
      <c r="EJ1" s="3" t="s">
        <v>2003</v>
      </c>
      <c r="EK1" s="3" t="s">
        <v>2004</v>
      </c>
      <c r="EL1" s="3" t="s">
        <v>2005</v>
      </c>
      <c r="EM1" s="3" t="s">
        <v>2006</v>
      </c>
      <c r="EN1" s="3" t="s">
        <v>2007</v>
      </c>
      <c r="EO1" s="3" t="s">
        <v>2008</v>
      </c>
      <c r="EP1" s="3" t="s">
        <v>2009</v>
      </c>
      <c r="EQ1" s="3" t="s">
        <v>2010</v>
      </c>
      <c r="ER1" s="3" t="s">
        <v>2011</v>
      </c>
      <c r="ES1" s="3" t="s">
        <v>2012</v>
      </c>
      <c r="ET1" s="3" t="s">
        <v>2013</v>
      </c>
      <c r="EU1" s="3" t="s">
        <v>2014</v>
      </c>
      <c r="EV1" s="3" t="s">
        <v>2015</v>
      </c>
      <c r="EW1" s="3" t="s">
        <v>2016</v>
      </c>
      <c r="EX1" s="3" t="s">
        <v>2017</v>
      </c>
      <c r="EY1" s="3" t="s">
        <v>2018</v>
      </c>
      <c r="EZ1" s="3" t="s">
        <v>2019</v>
      </c>
      <c r="FA1" s="3" t="s">
        <v>2020</v>
      </c>
      <c r="FB1" s="3" t="s">
        <v>2021</v>
      </c>
      <c r="FC1" s="3" t="s">
        <v>2022</v>
      </c>
      <c r="FD1" s="3" t="s">
        <v>2023</v>
      </c>
      <c r="FE1" s="3" t="s">
        <v>2024</v>
      </c>
      <c r="FF1" s="3" t="s">
        <v>2025</v>
      </c>
      <c r="FG1" s="3" t="s">
        <v>2026</v>
      </c>
      <c r="FH1" s="3" t="s">
        <v>2027</v>
      </c>
      <c r="FI1" s="3" t="s">
        <v>2028</v>
      </c>
      <c r="FJ1" s="3" t="s">
        <v>2029</v>
      </c>
      <c r="FK1" s="3" t="s">
        <v>2030</v>
      </c>
      <c r="FL1" s="3" t="s">
        <v>2031</v>
      </c>
      <c r="FM1" s="3" t="s">
        <v>2032</v>
      </c>
      <c r="FN1" s="3" t="s">
        <v>2033</v>
      </c>
      <c r="FO1" s="3" t="s">
        <v>2034</v>
      </c>
      <c r="FP1" s="3" t="s">
        <v>2035</v>
      </c>
      <c r="FQ1" s="3" t="s">
        <v>2036</v>
      </c>
      <c r="FR1" s="3" t="s">
        <v>2037</v>
      </c>
      <c r="FS1" s="3" t="s">
        <v>2038</v>
      </c>
      <c r="FT1" s="3" t="s">
        <v>2039</v>
      </c>
      <c r="FU1" s="3" t="s">
        <v>2040</v>
      </c>
      <c r="FV1" s="3" t="s">
        <v>2041</v>
      </c>
      <c r="FW1" s="3" t="s">
        <v>2042</v>
      </c>
      <c r="FX1" s="3" t="s">
        <v>2043</v>
      </c>
      <c r="FY1" s="3" t="s">
        <v>2044</v>
      </c>
      <c r="FZ1" s="3" t="s">
        <v>2045</v>
      </c>
      <c r="GA1" s="3" t="s">
        <v>2046</v>
      </c>
      <c r="GB1" s="3" t="s">
        <v>2047</v>
      </c>
      <c r="GC1" s="3" t="s">
        <v>2048</v>
      </c>
      <c r="GD1" s="3" t="s">
        <v>2049</v>
      </c>
      <c r="GE1" s="3" t="s">
        <v>2050</v>
      </c>
      <c r="GF1" s="3" t="s">
        <v>2051</v>
      </c>
      <c r="GG1" s="3" t="s">
        <v>2052</v>
      </c>
      <c r="GH1" s="3" t="s">
        <v>2053</v>
      </c>
      <c r="GI1" s="3" t="s">
        <v>2054</v>
      </c>
      <c r="GJ1" s="3" t="s">
        <v>2055</v>
      </c>
      <c r="GK1" s="3" t="s">
        <v>2056</v>
      </c>
      <c r="GL1" s="3" t="s">
        <v>2057</v>
      </c>
      <c r="GM1" s="3" t="s">
        <v>2058</v>
      </c>
      <c r="GN1" s="3" t="s">
        <v>2059</v>
      </c>
      <c r="GO1" s="3" t="s">
        <v>2060</v>
      </c>
      <c r="GP1" s="3" t="s">
        <v>2061</v>
      </c>
      <c r="GQ1" s="3" t="s">
        <v>2062</v>
      </c>
      <c r="GR1" s="3" t="s">
        <v>2063</v>
      </c>
      <c r="GS1" s="3" t="s">
        <v>2064</v>
      </c>
      <c r="GT1" s="3" t="s">
        <v>2065</v>
      </c>
      <c r="GU1" s="3" t="s">
        <v>2066</v>
      </c>
      <c r="GV1" s="3" t="s">
        <v>2067</v>
      </c>
      <c r="GW1" s="3" t="s">
        <v>2068</v>
      </c>
      <c r="GX1" s="3" t="s">
        <v>2069</v>
      </c>
      <c r="GY1" s="3" t="s">
        <v>2070</v>
      </c>
      <c r="GZ1" s="3" t="s">
        <v>2071</v>
      </c>
      <c r="HA1" s="3" t="s">
        <v>2072</v>
      </c>
      <c r="HB1" s="3" t="s">
        <v>2073</v>
      </c>
      <c r="HC1" s="3" t="s">
        <v>2074</v>
      </c>
      <c r="HD1" s="3" t="s">
        <v>2075</v>
      </c>
      <c r="HE1" s="3" t="s">
        <v>2076</v>
      </c>
      <c r="HF1" s="3" t="s">
        <v>2077</v>
      </c>
      <c r="HG1" s="3" t="s">
        <v>2078</v>
      </c>
      <c r="HH1" s="3" t="s">
        <v>2079</v>
      </c>
      <c r="HI1" s="3" t="s">
        <v>2080</v>
      </c>
      <c r="HJ1" s="3" t="s">
        <v>2081</v>
      </c>
      <c r="HK1" s="3" t="s">
        <v>2082</v>
      </c>
      <c r="HL1" s="3" t="s">
        <v>2083</v>
      </c>
      <c r="HM1" s="3" t="s">
        <v>2084</v>
      </c>
      <c r="HN1" s="3" t="s">
        <v>2085</v>
      </c>
      <c r="HO1" s="3" t="s">
        <v>2086</v>
      </c>
      <c r="HP1" s="3" t="s">
        <v>2087</v>
      </c>
      <c r="HQ1" s="3" t="s">
        <v>2088</v>
      </c>
      <c r="HR1" s="3" t="s">
        <v>2089</v>
      </c>
      <c r="HS1" s="3" t="s">
        <v>2090</v>
      </c>
      <c r="HT1" s="3" t="s">
        <v>2091</v>
      </c>
      <c r="HU1" s="3" t="s">
        <v>2092</v>
      </c>
      <c r="HV1" s="3" t="s">
        <v>2093</v>
      </c>
      <c r="HW1" s="3" t="s">
        <v>2094</v>
      </c>
      <c r="HX1" s="3" t="s">
        <v>2095</v>
      </c>
      <c r="HY1" s="3" t="s">
        <v>2096</v>
      </c>
      <c r="HZ1" s="3" t="s">
        <v>2097</v>
      </c>
      <c r="IA1" s="3" t="s">
        <v>2098</v>
      </c>
      <c r="IB1" s="3" t="s">
        <v>2099</v>
      </c>
      <c r="IC1" s="3" t="s">
        <v>2100</v>
      </c>
      <c r="ID1" s="3" t="s">
        <v>2101</v>
      </c>
      <c r="IE1" s="3" t="s">
        <v>2102</v>
      </c>
      <c r="IF1" s="3" t="s">
        <v>2103</v>
      </c>
      <c r="IG1" s="3" t="s">
        <v>2104</v>
      </c>
      <c r="IH1" s="3" t="s">
        <v>2105</v>
      </c>
      <c r="II1" s="3" t="s">
        <v>2106</v>
      </c>
      <c r="IJ1" s="3" t="s">
        <v>2107</v>
      </c>
      <c r="IK1" s="3" t="s">
        <v>2108</v>
      </c>
      <c r="IL1" s="3" t="s">
        <v>2109</v>
      </c>
      <c r="IM1" s="3" t="s">
        <v>2110</v>
      </c>
      <c r="IN1" s="3" t="s">
        <v>2111</v>
      </c>
      <c r="IO1" s="3" t="s">
        <v>2112</v>
      </c>
      <c r="IP1" s="3" t="s">
        <v>2113</v>
      </c>
      <c r="IQ1" s="3" t="s">
        <v>2114</v>
      </c>
    </row>
    <row r="2" spans="1:251">
      <c r="A2" s="4" t="s">
        <v>229</v>
      </c>
      <c r="B2" s="7" t="s">
        <v>238</v>
      </c>
      <c r="C2" s="7" t="s">
        <v>238</v>
      </c>
      <c r="D2" s="7" t="s">
        <v>238</v>
      </c>
      <c r="E2" s="7" t="s">
        <v>238</v>
      </c>
      <c r="F2" s="7" t="s">
        <v>238</v>
      </c>
      <c r="G2" s="7" t="s">
        <v>238</v>
      </c>
      <c r="H2" s="7" t="s">
        <v>238</v>
      </c>
      <c r="I2" s="7" t="s">
        <v>238</v>
      </c>
      <c r="J2" s="7" t="s">
        <v>238</v>
      </c>
      <c r="K2" s="7" t="s">
        <v>238</v>
      </c>
      <c r="L2" s="7" t="s">
        <v>238</v>
      </c>
      <c r="M2" s="7" t="s">
        <v>238</v>
      </c>
      <c r="N2" s="7" t="s">
        <v>238</v>
      </c>
      <c r="O2" s="7" t="s">
        <v>238</v>
      </c>
      <c r="P2" s="7" t="s">
        <v>238</v>
      </c>
      <c r="Q2" s="7" t="s">
        <v>238</v>
      </c>
      <c r="R2" s="7" t="s">
        <v>238</v>
      </c>
      <c r="S2" s="7" t="s">
        <v>238</v>
      </c>
      <c r="T2" s="7" t="s">
        <v>238</v>
      </c>
      <c r="U2" s="7" t="s">
        <v>238</v>
      </c>
      <c r="V2" s="7" t="s">
        <v>238</v>
      </c>
      <c r="W2" s="7" t="s">
        <v>238</v>
      </c>
      <c r="X2" s="7" t="s">
        <v>238</v>
      </c>
      <c r="Y2" s="7" t="s">
        <v>238</v>
      </c>
      <c r="Z2" s="7" t="s">
        <v>238</v>
      </c>
      <c r="AA2" s="7" t="s">
        <v>238</v>
      </c>
      <c r="AB2" s="7" t="s">
        <v>238</v>
      </c>
      <c r="AC2" s="7" t="s">
        <v>238</v>
      </c>
      <c r="AD2" s="7" t="s">
        <v>238</v>
      </c>
      <c r="AE2" s="7" t="s">
        <v>238</v>
      </c>
      <c r="AF2" s="7" t="s">
        <v>238</v>
      </c>
      <c r="AG2" s="7" t="s">
        <v>238</v>
      </c>
      <c r="AH2" s="7" t="s">
        <v>238</v>
      </c>
      <c r="AI2" s="7" t="s">
        <v>238</v>
      </c>
      <c r="AJ2" s="7" t="s">
        <v>238</v>
      </c>
      <c r="AK2" s="7" t="s">
        <v>238</v>
      </c>
      <c r="AL2" s="7" t="s">
        <v>238</v>
      </c>
      <c r="AM2" s="7" t="s">
        <v>238</v>
      </c>
      <c r="AN2" s="7" t="s">
        <v>238</v>
      </c>
      <c r="AO2" s="7" t="s">
        <v>238</v>
      </c>
      <c r="AP2" s="7" t="s">
        <v>238</v>
      </c>
      <c r="AQ2" s="7" t="s">
        <v>238</v>
      </c>
      <c r="AR2" s="7" t="s">
        <v>238</v>
      </c>
      <c r="AS2" s="7" t="s">
        <v>238</v>
      </c>
      <c r="AT2" s="7" t="s">
        <v>238</v>
      </c>
      <c r="AU2" s="7" t="s">
        <v>238</v>
      </c>
      <c r="AV2" s="7" t="s">
        <v>238</v>
      </c>
      <c r="AW2" s="7" t="s">
        <v>238</v>
      </c>
      <c r="AX2" s="7" t="s">
        <v>238</v>
      </c>
      <c r="AY2" s="7" t="s">
        <v>238</v>
      </c>
      <c r="AZ2" s="7" t="s">
        <v>238</v>
      </c>
      <c r="BA2" s="7" t="s">
        <v>238</v>
      </c>
      <c r="BB2" s="7" t="s">
        <v>238</v>
      </c>
      <c r="BC2" s="7" t="s">
        <v>238</v>
      </c>
      <c r="BD2" s="7" t="s">
        <v>238</v>
      </c>
      <c r="BE2" s="7" t="s">
        <v>238</v>
      </c>
      <c r="BF2" s="7" t="s">
        <v>238</v>
      </c>
      <c r="BG2" s="7" t="s">
        <v>238</v>
      </c>
      <c r="BH2" s="7" t="s">
        <v>238</v>
      </c>
      <c r="BI2" s="7" t="s">
        <v>238</v>
      </c>
      <c r="BJ2" s="7" t="s">
        <v>238</v>
      </c>
      <c r="BK2" s="7" t="s">
        <v>238</v>
      </c>
      <c r="BL2" s="7" t="s">
        <v>238</v>
      </c>
      <c r="BM2" s="7" t="s">
        <v>238</v>
      </c>
      <c r="BN2" s="7" t="s">
        <v>238</v>
      </c>
      <c r="BO2" s="7" t="s">
        <v>238</v>
      </c>
      <c r="BP2" s="7" t="s">
        <v>238</v>
      </c>
      <c r="BQ2" s="7" t="s">
        <v>238</v>
      </c>
      <c r="BR2" s="7" t="s">
        <v>238</v>
      </c>
      <c r="BS2" s="7" t="s">
        <v>238</v>
      </c>
      <c r="BT2" s="7" t="s">
        <v>238</v>
      </c>
      <c r="BU2" s="7" t="s">
        <v>238</v>
      </c>
      <c r="BV2" s="7" t="s">
        <v>238</v>
      </c>
      <c r="BW2" s="7" t="s">
        <v>238</v>
      </c>
      <c r="BX2" s="7" t="s">
        <v>238</v>
      </c>
      <c r="BY2" s="7" t="s">
        <v>238</v>
      </c>
      <c r="BZ2" s="7" t="s">
        <v>238</v>
      </c>
      <c r="CA2" s="7" t="s">
        <v>238</v>
      </c>
      <c r="CB2" s="7" t="s">
        <v>238</v>
      </c>
      <c r="CC2" s="7" t="s">
        <v>238</v>
      </c>
      <c r="CD2" s="7" t="s">
        <v>238</v>
      </c>
      <c r="CE2" s="7" t="s">
        <v>238</v>
      </c>
      <c r="CF2" s="7" t="s">
        <v>238</v>
      </c>
      <c r="CG2" s="7" t="s">
        <v>238</v>
      </c>
      <c r="CH2" s="7" t="s">
        <v>238</v>
      </c>
      <c r="CI2" s="7" t="s">
        <v>238</v>
      </c>
      <c r="CJ2" s="7" t="s">
        <v>238</v>
      </c>
      <c r="CK2" s="7" t="s">
        <v>238</v>
      </c>
      <c r="CL2" s="7" t="s">
        <v>238</v>
      </c>
      <c r="CM2" s="7" t="s">
        <v>238</v>
      </c>
      <c r="CN2" s="7" t="s">
        <v>238</v>
      </c>
      <c r="CO2" s="7" t="s">
        <v>238</v>
      </c>
      <c r="CP2" s="7" t="s">
        <v>238</v>
      </c>
      <c r="CQ2" s="7" t="s">
        <v>238</v>
      </c>
      <c r="CR2" s="7" t="s">
        <v>238</v>
      </c>
      <c r="CS2" s="7" t="s">
        <v>238</v>
      </c>
      <c r="CT2" s="7" t="s">
        <v>238</v>
      </c>
      <c r="CU2" s="7" t="s">
        <v>238</v>
      </c>
      <c r="CV2" s="7" t="s">
        <v>238</v>
      </c>
      <c r="CW2" s="7" t="s">
        <v>238</v>
      </c>
      <c r="CX2" s="7" t="s">
        <v>238</v>
      </c>
      <c r="CY2" s="7" t="s">
        <v>238</v>
      </c>
      <c r="CZ2" s="7" t="s">
        <v>238</v>
      </c>
      <c r="DA2" s="7" t="s">
        <v>238</v>
      </c>
      <c r="DB2" s="7" t="s">
        <v>238</v>
      </c>
      <c r="DC2" s="7" t="s">
        <v>238</v>
      </c>
      <c r="DD2" s="7" t="s">
        <v>238</v>
      </c>
      <c r="DE2" s="7" t="s">
        <v>238</v>
      </c>
      <c r="DF2" s="7" t="s">
        <v>238</v>
      </c>
      <c r="DG2" s="7" t="s">
        <v>238</v>
      </c>
      <c r="DH2" s="7" t="s">
        <v>238</v>
      </c>
      <c r="DI2" s="7" t="s">
        <v>238</v>
      </c>
      <c r="DJ2" s="7" t="s">
        <v>238</v>
      </c>
      <c r="DK2" s="7" t="s">
        <v>238</v>
      </c>
      <c r="DL2" s="7" t="s">
        <v>238</v>
      </c>
      <c r="DM2" s="7" t="s">
        <v>238</v>
      </c>
      <c r="DN2" s="7" t="s">
        <v>238</v>
      </c>
      <c r="DO2" s="7" t="s">
        <v>238</v>
      </c>
      <c r="DP2" s="7" t="s">
        <v>238</v>
      </c>
      <c r="DQ2" s="7" t="s">
        <v>238</v>
      </c>
      <c r="DR2" s="7" t="s">
        <v>238</v>
      </c>
      <c r="DS2" s="7" t="s">
        <v>238</v>
      </c>
      <c r="DT2" s="7" t="s">
        <v>238</v>
      </c>
      <c r="DU2" s="7" t="s">
        <v>238</v>
      </c>
      <c r="DV2" s="7" t="s">
        <v>238</v>
      </c>
      <c r="DW2" s="7" t="s">
        <v>238</v>
      </c>
      <c r="DX2" s="7" t="s">
        <v>238</v>
      </c>
      <c r="DY2" s="7" t="s">
        <v>238</v>
      </c>
      <c r="DZ2" s="7" t="s">
        <v>238</v>
      </c>
      <c r="EA2" s="7" t="s">
        <v>238</v>
      </c>
      <c r="EB2" s="7" t="s">
        <v>238</v>
      </c>
      <c r="EC2" s="7" t="s">
        <v>238</v>
      </c>
      <c r="ED2" s="7" t="s">
        <v>238</v>
      </c>
      <c r="EE2" s="7" t="s">
        <v>238</v>
      </c>
      <c r="EF2" s="7" t="s">
        <v>238</v>
      </c>
      <c r="EG2" s="7" t="s">
        <v>238</v>
      </c>
      <c r="EH2" s="7" t="s">
        <v>238</v>
      </c>
      <c r="EI2" s="7" t="s">
        <v>238</v>
      </c>
      <c r="EJ2" s="7" t="s">
        <v>238</v>
      </c>
      <c r="EK2" s="7" t="s">
        <v>238</v>
      </c>
      <c r="EL2" s="7" t="s">
        <v>238</v>
      </c>
      <c r="EM2" s="7" t="s">
        <v>238</v>
      </c>
      <c r="EN2" s="7" t="s">
        <v>238</v>
      </c>
      <c r="EO2" s="7" t="s">
        <v>238</v>
      </c>
      <c r="EP2" s="7" t="s">
        <v>238</v>
      </c>
      <c r="EQ2" s="7" t="s">
        <v>238</v>
      </c>
      <c r="ER2" s="7" t="s">
        <v>238</v>
      </c>
      <c r="ES2" s="7" t="s">
        <v>238</v>
      </c>
      <c r="ET2" s="7" t="s">
        <v>238</v>
      </c>
      <c r="EU2" s="7" t="s">
        <v>238</v>
      </c>
      <c r="EV2" s="7" t="s">
        <v>238</v>
      </c>
      <c r="EW2" s="7" t="s">
        <v>238</v>
      </c>
      <c r="EX2" s="7" t="s">
        <v>238</v>
      </c>
      <c r="EY2" s="7" t="s">
        <v>238</v>
      </c>
      <c r="EZ2" s="7" t="s">
        <v>238</v>
      </c>
      <c r="FA2" s="7" t="s">
        <v>238</v>
      </c>
      <c r="FB2" s="7" t="s">
        <v>238</v>
      </c>
      <c r="FC2" s="7" t="s">
        <v>238</v>
      </c>
      <c r="FD2" s="7" t="s">
        <v>238</v>
      </c>
      <c r="FE2" s="7" t="s">
        <v>238</v>
      </c>
      <c r="FF2" s="7" t="s">
        <v>238</v>
      </c>
      <c r="FG2" s="7" t="s">
        <v>238</v>
      </c>
      <c r="FH2" s="7" t="s">
        <v>238</v>
      </c>
      <c r="FI2" s="7" t="s">
        <v>238</v>
      </c>
      <c r="FJ2" s="7" t="s">
        <v>238</v>
      </c>
      <c r="FK2" s="7" t="s">
        <v>238</v>
      </c>
      <c r="FL2" s="7" t="s">
        <v>238</v>
      </c>
      <c r="FM2" s="7" t="s">
        <v>238</v>
      </c>
      <c r="FN2" s="7" t="s">
        <v>238</v>
      </c>
      <c r="FO2" s="7" t="s">
        <v>238</v>
      </c>
      <c r="FP2" s="7" t="s">
        <v>238</v>
      </c>
      <c r="FQ2" s="7" t="s">
        <v>238</v>
      </c>
      <c r="FR2" s="7" t="s">
        <v>238</v>
      </c>
      <c r="FS2" s="7" t="s">
        <v>238</v>
      </c>
      <c r="FT2" s="7" t="s">
        <v>238</v>
      </c>
      <c r="FU2" s="7" t="s">
        <v>238</v>
      </c>
      <c r="FV2" s="7" t="s">
        <v>238</v>
      </c>
      <c r="FW2" s="7" t="s">
        <v>238</v>
      </c>
      <c r="FX2" s="7" t="s">
        <v>238</v>
      </c>
      <c r="FY2" s="7" t="s">
        <v>238</v>
      </c>
      <c r="FZ2" s="7" t="s">
        <v>238</v>
      </c>
      <c r="GA2" s="7" t="s">
        <v>238</v>
      </c>
      <c r="GB2" s="7" t="s">
        <v>238</v>
      </c>
      <c r="GC2" s="7" t="s">
        <v>238</v>
      </c>
      <c r="GD2" s="7" t="s">
        <v>238</v>
      </c>
      <c r="GE2" s="7" t="s">
        <v>238</v>
      </c>
      <c r="GF2" s="7" t="s">
        <v>238</v>
      </c>
      <c r="GG2" s="7" t="s">
        <v>238</v>
      </c>
      <c r="GH2" s="7" t="s">
        <v>238</v>
      </c>
      <c r="GI2" s="7" t="s">
        <v>238</v>
      </c>
      <c r="GJ2" s="7" t="s">
        <v>238</v>
      </c>
      <c r="GK2" s="7" t="s">
        <v>238</v>
      </c>
      <c r="GL2" s="7" t="s">
        <v>238</v>
      </c>
      <c r="GM2" s="7" t="s">
        <v>238</v>
      </c>
      <c r="GN2" s="7" t="s">
        <v>238</v>
      </c>
      <c r="GO2" s="7" t="s">
        <v>238</v>
      </c>
      <c r="GP2" s="7" t="s">
        <v>238</v>
      </c>
      <c r="GQ2" s="7" t="s">
        <v>238</v>
      </c>
      <c r="GR2" s="7" t="s">
        <v>238</v>
      </c>
      <c r="GS2" s="7" t="s">
        <v>238</v>
      </c>
      <c r="GT2" s="7" t="s">
        <v>238</v>
      </c>
      <c r="GU2" s="7" t="s">
        <v>238</v>
      </c>
      <c r="GV2" s="7" t="s">
        <v>238</v>
      </c>
      <c r="GW2" s="7" t="s">
        <v>238</v>
      </c>
      <c r="GX2" s="7" t="s">
        <v>238</v>
      </c>
      <c r="GY2" s="7" t="s">
        <v>238</v>
      </c>
      <c r="GZ2" s="7" t="s">
        <v>238</v>
      </c>
      <c r="HA2" s="7" t="s">
        <v>238</v>
      </c>
      <c r="HB2" s="7" t="s">
        <v>238</v>
      </c>
      <c r="HC2" s="7" t="s">
        <v>238</v>
      </c>
      <c r="HD2" s="7" t="s">
        <v>238</v>
      </c>
      <c r="HE2" s="7" t="s">
        <v>238</v>
      </c>
      <c r="HF2" s="7" t="s">
        <v>238</v>
      </c>
      <c r="HG2" s="7" t="s">
        <v>238</v>
      </c>
      <c r="HH2" s="7" t="s">
        <v>238</v>
      </c>
      <c r="HI2" s="7" t="s">
        <v>238</v>
      </c>
      <c r="HJ2" s="7" t="s">
        <v>238</v>
      </c>
      <c r="HK2" s="7" t="s">
        <v>238</v>
      </c>
      <c r="HL2" s="7" t="s">
        <v>238</v>
      </c>
      <c r="HM2" s="7" t="s">
        <v>238</v>
      </c>
      <c r="HN2" s="7" t="s">
        <v>238</v>
      </c>
      <c r="HO2" s="7" t="s">
        <v>238</v>
      </c>
      <c r="HP2" s="7" t="s">
        <v>238</v>
      </c>
      <c r="HQ2" s="7" t="s">
        <v>238</v>
      </c>
      <c r="HR2" s="7" t="s">
        <v>238</v>
      </c>
      <c r="HS2" s="7" t="s">
        <v>238</v>
      </c>
      <c r="HT2" s="7" t="s">
        <v>238</v>
      </c>
      <c r="HU2" s="7" t="s">
        <v>238</v>
      </c>
      <c r="HV2" s="7" t="s">
        <v>238</v>
      </c>
      <c r="HW2" s="7" t="s">
        <v>238</v>
      </c>
      <c r="HX2" s="7" t="s">
        <v>238</v>
      </c>
      <c r="HY2" s="7" t="s">
        <v>238</v>
      </c>
      <c r="HZ2" s="7" t="s">
        <v>238</v>
      </c>
      <c r="IA2" s="7" t="s">
        <v>238</v>
      </c>
      <c r="IB2" s="7" t="s">
        <v>238</v>
      </c>
      <c r="IC2" s="7" t="s">
        <v>238</v>
      </c>
      <c r="ID2" s="7" t="s">
        <v>238</v>
      </c>
      <c r="IE2" s="7" t="s">
        <v>238</v>
      </c>
      <c r="IF2" s="7" t="s">
        <v>238</v>
      </c>
      <c r="IG2" s="7" t="s">
        <v>238</v>
      </c>
      <c r="IH2" s="7" t="s">
        <v>238</v>
      </c>
      <c r="II2" s="7" t="s">
        <v>238</v>
      </c>
      <c r="IJ2" s="7" t="s">
        <v>238</v>
      </c>
      <c r="IK2" s="7" t="s">
        <v>238</v>
      </c>
      <c r="IL2" s="7" t="s">
        <v>238</v>
      </c>
      <c r="IM2" s="7" t="s">
        <v>238</v>
      </c>
      <c r="IN2" s="7" t="s">
        <v>238</v>
      </c>
      <c r="IO2" s="7" t="s">
        <v>238</v>
      </c>
      <c r="IP2" s="7" t="s">
        <v>238</v>
      </c>
      <c r="IQ2" s="7" t="s">
        <v>238</v>
      </c>
    </row>
    <row r="3" spans="1:251">
      <c r="A3" s="4" t="s">
        <v>230</v>
      </c>
      <c r="B3" s="8" t="s">
        <v>239</v>
      </c>
      <c r="C3" s="8" t="s">
        <v>239</v>
      </c>
      <c r="D3" s="8" t="s">
        <v>239</v>
      </c>
      <c r="E3" s="8" t="s">
        <v>239</v>
      </c>
      <c r="F3" s="8" t="s">
        <v>239</v>
      </c>
      <c r="G3" s="8" t="s">
        <v>239</v>
      </c>
      <c r="H3" s="8" t="s">
        <v>239</v>
      </c>
      <c r="I3" s="8" t="s">
        <v>239</v>
      </c>
      <c r="J3" s="8" t="s">
        <v>239</v>
      </c>
      <c r="K3" s="8" t="s">
        <v>239</v>
      </c>
      <c r="L3" s="8" t="s">
        <v>239</v>
      </c>
      <c r="M3" s="8" t="s">
        <v>239</v>
      </c>
      <c r="N3" s="8" t="s">
        <v>239</v>
      </c>
      <c r="O3" s="8" t="s">
        <v>239</v>
      </c>
      <c r="P3" s="8" t="s">
        <v>239</v>
      </c>
      <c r="Q3" s="8" t="s">
        <v>239</v>
      </c>
      <c r="R3" s="8" t="s">
        <v>239</v>
      </c>
      <c r="S3" s="8" t="s">
        <v>239</v>
      </c>
      <c r="T3" s="8" t="s">
        <v>239</v>
      </c>
      <c r="U3" s="8" t="s">
        <v>239</v>
      </c>
      <c r="V3" s="8" t="s">
        <v>239</v>
      </c>
      <c r="W3" s="8" t="s">
        <v>239</v>
      </c>
      <c r="X3" s="8" t="s">
        <v>239</v>
      </c>
      <c r="Y3" s="8" t="s">
        <v>239</v>
      </c>
      <c r="Z3" s="8" t="s">
        <v>239</v>
      </c>
      <c r="AA3" s="8" t="s">
        <v>239</v>
      </c>
      <c r="AB3" s="8" t="s">
        <v>239</v>
      </c>
      <c r="AC3" s="8" t="s">
        <v>239</v>
      </c>
      <c r="AD3" s="8" t="s">
        <v>239</v>
      </c>
      <c r="AE3" s="8" t="s">
        <v>239</v>
      </c>
      <c r="AF3" s="8" t="s">
        <v>239</v>
      </c>
      <c r="AG3" s="8" t="s">
        <v>239</v>
      </c>
      <c r="AH3" s="8" t="s">
        <v>239</v>
      </c>
      <c r="AI3" s="8" t="s">
        <v>239</v>
      </c>
      <c r="AJ3" s="8" t="s">
        <v>239</v>
      </c>
      <c r="AK3" s="8" t="s">
        <v>239</v>
      </c>
      <c r="AL3" s="8" t="s">
        <v>239</v>
      </c>
      <c r="AM3" s="8" t="s">
        <v>239</v>
      </c>
      <c r="AN3" s="8" t="s">
        <v>239</v>
      </c>
      <c r="AO3" s="8" t="s">
        <v>239</v>
      </c>
      <c r="AP3" s="8" t="s">
        <v>239</v>
      </c>
      <c r="AQ3" s="8" t="s">
        <v>239</v>
      </c>
      <c r="AR3" s="8" t="s">
        <v>239</v>
      </c>
      <c r="AS3" s="8" t="s">
        <v>239</v>
      </c>
      <c r="AT3" s="8" t="s">
        <v>239</v>
      </c>
      <c r="AU3" s="8" t="s">
        <v>239</v>
      </c>
      <c r="AV3" s="8" t="s">
        <v>239</v>
      </c>
      <c r="AW3" s="8" t="s">
        <v>239</v>
      </c>
      <c r="AX3" s="8" t="s">
        <v>239</v>
      </c>
      <c r="AY3" s="8" t="s">
        <v>239</v>
      </c>
      <c r="AZ3" s="8" t="s">
        <v>239</v>
      </c>
      <c r="BA3" s="8" t="s">
        <v>239</v>
      </c>
      <c r="BB3" s="8" t="s">
        <v>239</v>
      </c>
      <c r="BC3" s="8" t="s">
        <v>239</v>
      </c>
      <c r="BD3" s="8" t="s">
        <v>239</v>
      </c>
      <c r="BE3" s="8" t="s">
        <v>239</v>
      </c>
      <c r="BF3" s="8" t="s">
        <v>239</v>
      </c>
      <c r="BG3" s="8" t="s">
        <v>239</v>
      </c>
      <c r="BH3" s="8" t="s">
        <v>239</v>
      </c>
      <c r="BI3" s="8" t="s">
        <v>239</v>
      </c>
      <c r="BJ3" s="8" t="s">
        <v>239</v>
      </c>
      <c r="BK3" s="8" t="s">
        <v>239</v>
      </c>
      <c r="BL3" s="8" t="s">
        <v>239</v>
      </c>
      <c r="BM3" s="8" t="s">
        <v>239</v>
      </c>
      <c r="BN3" s="8" t="s">
        <v>239</v>
      </c>
      <c r="BO3" s="8" t="s">
        <v>239</v>
      </c>
      <c r="BP3" s="8" t="s">
        <v>239</v>
      </c>
      <c r="BQ3" s="8" t="s">
        <v>239</v>
      </c>
      <c r="BR3" s="8" t="s">
        <v>239</v>
      </c>
      <c r="BS3" s="8" t="s">
        <v>239</v>
      </c>
      <c r="BT3" s="8" t="s">
        <v>239</v>
      </c>
      <c r="BU3" s="8" t="s">
        <v>239</v>
      </c>
      <c r="BV3" s="8" t="s">
        <v>239</v>
      </c>
      <c r="BW3" s="8" t="s">
        <v>239</v>
      </c>
      <c r="BX3" s="8" t="s">
        <v>239</v>
      </c>
      <c r="BY3" s="8" t="s">
        <v>239</v>
      </c>
      <c r="BZ3" s="8" t="s">
        <v>239</v>
      </c>
      <c r="CA3" s="8" t="s">
        <v>239</v>
      </c>
      <c r="CB3" s="8" t="s">
        <v>239</v>
      </c>
      <c r="CC3" s="8" t="s">
        <v>239</v>
      </c>
      <c r="CD3" s="8" t="s">
        <v>239</v>
      </c>
      <c r="CE3" s="8" t="s">
        <v>239</v>
      </c>
      <c r="CF3" s="8" t="s">
        <v>239</v>
      </c>
      <c r="CG3" s="8" t="s">
        <v>239</v>
      </c>
      <c r="CH3" s="8" t="s">
        <v>239</v>
      </c>
      <c r="CI3" s="8" t="s">
        <v>239</v>
      </c>
      <c r="CJ3" s="8" t="s">
        <v>239</v>
      </c>
      <c r="CK3" s="8" t="s">
        <v>239</v>
      </c>
      <c r="CL3" s="8" t="s">
        <v>239</v>
      </c>
      <c r="CM3" s="8" t="s">
        <v>239</v>
      </c>
      <c r="CN3" s="8" t="s">
        <v>239</v>
      </c>
      <c r="CO3" s="8" t="s">
        <v>239</v>
      </c>
      <c r="CP3" s="8" t="s">
        <v>239</v>
      </c>
      <c r="CQ3" s="8" t="s">
        <v>239</v>
      </c>
      <c r="CR3" s="8" t="s">
        <v>239</v>
      </c>
      <c r="CS3" s="8" t="s">
        <v>239</v>
      </c>
      <c r="CT3" s="8" t="s">
        <v>239</v>
      </c>
      <c r="CU3" s="8" t="s">
        <v>239</v>
      </c>
      <c r="CV3" s="8" t="s">
        <v>239</v>
      </c>
      <c r="CW3" s="8" t="s">
        <v>239</v>
      </c>
      <c r="CX3" s="8" t="s">
        <v>239</v>
      </c>
      <c r="CY3" s="8" t="s">
        <v>239</v>
      </c>
      <c r="CZ3" s="8" t="s">
        <v>239</v>
      </c>
      <c r="DA3" s="8" t="s">
        <v>239</v>
      </c>
      <c r="DB3" s="8" t="s">
        <v>239</v>
      </c>
      <c r="DC3" s="8" t="s">
        <v>239</v>
      </c>
      <c r="DD3" s="8" t="s">
        <v>239</v>
      </c>
      <c r="DE3" s="8" t="s">
        <v>239</v>
      </c>
      <c r="DF3" s="8" t="s">
        <v>239</v>
      </c>
      <c r="DG3" s="8" t="s">
        <v>239</v>
      </c>
      <c r="DH3" s="8" t="s">
        <v>239</v>
      </c>
      <c r="DI3" s="8" t="s">
        <v>239</v>
      </c>
      <c r="DJ3" s="8" t="s">
        <v>239</v>
      </c>
      <c r="DK3" s="8" t="s">
        <v>239</v>
      </c>
      <c r="DL3" s="8" t="s">
        <v>239</v>
      </c>
      <c r="DM3" s="8" t="s">
        <v>239</v>
      </c>
      <c r="DN3" s="8" t="s">
        <v>239</v>
      </c>
      <c r="DO3" s="8" t="s">
        <v>239</v>
      </c>
      <c r="DP3" s="8" t="s">
        <v>239</v>
      </c>
      <c r="DQ3" s="8" t="s">
        <v>239</v>
      </c>
      <c r="DR3" s="8" t="s">
        <v>239</v>
      </c>
      <c r="DS3" s="8" t="s">
        <v>239</v>
      </c>
      <c r="DT3" s="8" t="s">
        <v>239</v>
      </c>
      <c r="DU3" s="8" t="s">
        <v>239</v>
      </c>
      <c r="DV3" s="8" t="s">
        <v>239</v>
      </c>
      <c r="DW3" s="8" t="s">
        <v>239</v>
      </c>
      <c r="DX3" s="8" t="s">
        <v>239</v>
      </c>
      <c r="DY3" s="8" t="s">
        <v>239</v>
      </c>
      <c r="DZ3" s="8" t="s">
        <v>239</v>
      </c>
      <c r="EA3" s="8" t="s">
        <v>239</v>
      </c>
      <c r="EB3" s="8" t="s">
        <v>239</v>
      </c>
      <c r="EC3" s="8" t="s">
        <v>239</v>
      </c>
      <c r="ED3" s="8" t="s">
        <v>239</v>
      </c>
      <c r="EE3" s="8" t="s">
        <v>239</v>
      </c>
      <c r="EF3" s="8" t="s">
        <v>239</v>
      </c>
      <c r="EG3" s="8" t="s">
        <v>239</v>
      </c>
      <c r="EH3" s="8" t="s">
        <v>239</v>
      </c>
      <c r="EI3" s="8" t="s">
        <v>239</v>
      </c>
      <c r="EJ3" s="8" t="s">
        <v>239</v>
      </c>
      <c r="EK3" s="8" t="s">
        <v>239</v>
      </c>
      <c r="EL3" s="8" t="s">
        <v>239</v>
      </c>
      <c r="EM3" s="8" t="s">
        <v>239</v>
      </c>
      <c r="EN3" s="8" t="s">
        <v>239</v>
      </c>
      <c r="EO3" s="8" t="s">
        <v>239</v>
      </c>
      <c r="EP3" s="8" t="s">
        <v>239</v>
      </c>
      <c r="EQ3" s="8" t="s">
        <v>239</v>
      </c>
      <c r="ER3" s="8" t="s">
        <v>239</v>
      </c>
      <c r="ES3" s="8" t="s">
        <v>239</v>
      </c>
      <c r="ET3" s="8" t="s">
        <v>239</v>
      </c>
      <c r="EU3" s="8" t="s">
        <v>239</v>
      </c>
      <c r="EV3" s="8" t="s">
        <v>239</v>
      </c>
      <c r="EW3" s="8" t="s">
        <v>239</v>
      </c>
      <c r="EX3" s="8" t="s">
        <v>239</v>
      </c>
      <c r="EY3" s="8" t="s">
        <v>239</v>
      </c>
      <c r="EZ3" s="8" t="s">
        <v>239</v>
      </c>
      <c r="FA3" s="8" t="s">
        <v>239</v>
      </c>
      <c r="FB3" s="8" t="s">
        <v>239</v>
      </c>
      <c r="FC3" s="8" t="s">
        <v>239</v>
      </c>
      <c r="FD3" s="8" t="s">
        <v>239</v>
      </c>
      <c r="FE3" s="8" t="s">
        <v>239</v>
      </c>
      <c r="FF3" s="8" t="s">
        <v>239</v>
      </c>
      <c r="FG3" s="8" t="s">
        <v>239</v>
      </c>
      <c r="FH3" s="8" t="s">
        <v>239</v>
      </c>
      <c r="FI3" s="8" t="s">
        <v>239</v>
      </c>
      <c r="FJ3" s="8" t="s">
        <v>239</v>
      </c>
      <c r="FK3" s="8" t="s">
        <v>239</v>
      </c>
      <c r="FL3" s="8" t="s">
        <v>239</v>
      </c>
      <c r="FM3" s="8" t="s">
        <v>239</v>
      </c>
      <c r="FN3" s="8" t="s">
        <v>239</v>
      </c>
      <c r="FO3" s="8" t="s">
        <v>239</v>
      </c>
      <c r="FP3" s="8" t="s">
        <v>239</v>
      </c>
      <c r="FQ3" s="8" t="s">
        <v>239</v>
      </c>
      <c r="FR3" s="8" t="s">
        <v>239</v>
      </c>
      <c r="FS3" s="8" t="s">
        <v>239</v>
      </c>
      <c r="FT3" s="8" t="s">
        <v>239</v>
      </c>
      <c r="FU3" s="8" t="s">
        <v>239</v>
      </c>
      <c r="FV3" s="8" t="s">
        <v>239</v>
      </c>
      <c r="FW3" s="8" t="s">
        <v>239</v>
      </c>
      <c r="FX3" s="8" t="s">
        <v>239</v>
      </c>
      <c r="FY3" s="8" t="s">
        <v>239</v>
      </c>
      <c r="FZ3" s="8" t="s">
        <v>239</v>
      </c>
      <c r="GA3" s="8" t="s">
        <v>239</v>
      </c>
      <c r="GB3" s="8" t="s">
        <v>239</v>
      </c>
      <c r="GC3" s="8" t="s">
        <v>239</v>
      </c>
      <c r="GD3" s="8" t="s">
        <v>239</v>
      </c>
      <c r="GE3" s="8" t="s">
        <v>239</v>
      </c>
      <c r="GF3" s="8" t="s">
        <v>239</v>
      </c>
      <c r="GG3" s="8" t="s">
        <v>239</v>
      </c>
      <c r="GH3" s="8" t="s">
        <v>239</v>
      </c>
      <c r="GI3" s="8" t="s">
        <v>239</v>
      </c>
      <c r="GJ3" s="8" t="s">
        <v>239</v>
      </c>
      <c r="GK3" s="8" t="s">
        <v>239</v>
      </c>
      <c r="GL3" s="8" t="s">
        <v>239</v>
      </c>
      <c r="GM3" s="8" t="s">
        <v>239</v>
      </c>
      <c r="GN3" s="8" t="s">
        <v>239</v>
      </c>
      <c r="GO3" s="8" t="s">
        <v>239</v>
      </c>
      <c r="GP3" s="8" t="s">
        <v>239</v>
      </c>
      <c r="GQ3" s="8" t="s">
        <v>239</v>
      </c>
      <c r="GR3" s="8" t="s">
        <v>239</v>
      </c>
      <c r="GS3" s="8" t="s">
        <v>239</v>
      </c>
      <c r="GT3" s="8" t="s">
        <v>239</v>
      </c>
      <c r="GU3" s="8" t="s">
        <v>239</v>
      </c>
      <c r="GV3" s="8" t="s">
        <v>239</v>
      </c>
      <c r="GW3" s="8" t="s">
        <v>239</v>
      </c>
      <c r="GX3" s="8" t="s">
        <v>239</v>
      </c>
      <c r="GY3" s="8" t="s">
        <v>239</v>
      </c>
      <c r="GZ3" s="8" t="s">
        <v>239</v>
      </c>
      <c r="HA3" s="8" t="s">
        <v>239</v>
      </c>
      <c r="HB3" s="8" t="s">
        <v>239</v>
      </c>
      <c r="HC3" s="8" t="s">
        <v>239</v>
      </c>
      <c r="HD3" s="8" t="s">
        <v>239</v>
      </c>
      <c r="HE3" s="8" t="s">
        <v>239</v>
      </c>
      <c r="HF3" s="8" t="s">
        <v>239</v>
      </c>
      <c r="HG3" s="8" t="s">
        <v>239</v>
      </c>
      <c r="HH3" s="8" t="s">
        <v>239</v>
      </c>
      <c r="HI3" s="8" t="s">
        <v>239</v>
      </c>
      <c r="HJ3" s="8" t="s">
        <v>239</v>
      </c>
      <c r="HK3" s="8" t="s">
        <v>239</v>
      </c>
      <c r="HL3" s="8" t="s">
        <v>239</v>
      </c>
      <c r="HM3" s="8" t="s">
        <v>239</v>
      </c>
      <c r="HN3" s="8" t="s">
        <v>239</v>
      </c>
      <c r="HO3" s="8" t="s">
        <v>239</v>
      </c>
      <c r="HP3" s="8" t="s">
        <v>239</v>
      </c>
      <c r="HQ3" s="8" t="s">
        <v>239</v>
      </c>
      <c r="HR3" s="8" t="s">
        <v>239</v>
      </c>
      <c r="HS3" s="8" t="s">
        <v>239</v>
      </c>
      <c r="HT3" s="8" t="s">
        <v>239</v>
      </c>
      <c r="HU3" s="8" t="s">
        <v>239</v>
      </c>
      <c r="HV3" s="8" t="s">
        <v>239</v>
      </c>
      <c r="HW3" s="8" t="s">
        <v>239</v>
      </c>
      <c r="HX3" s="8" t="s">
        <v>239</v>
      </c>
      <c r="HY3" s="8" t="s">
        <v>239</v>
      </c>
      <c r="HZ3" s="8" t="s">
        <v>239</v>
      </c>
      <c r="IA3" s="8" t="s">
        <v>239</v>
      </c>
      <c r="IB3" s="8" t="s">
        <v>239</v>
      </c>
      <c r="IC3" s="8" t="s">
        <v>239</v>
      </c>
      <c r="ID3" s="8" t="s">
        <v>239</v>
      </c>
      <c r="IE3" s="8" t="s">
        <v>239</v>
      </c>
      <c r="IF3" s="8" t="s">
        <v>239</v>
      </c>
      <c r="IG3" s="8" t="s">
        <v>239</v>
      </c>
      <c r="IH3" s="8" t="s">
        <v>239</v>
      </c>
      <c r="II3" s="8" t="s">
        <v>239</v>
      </c>
      <c r="IJ3" s="8" t="s">
        <v>239</v>
      </c>
      <c r="IK3" s="8" t="s">
        <v>239</v>
      </c>
      <c r="IL3" s="8" t="s">
        <v>239</v>
      </c>
      <c r="IM3" s="8" t="s">
        <v>239</v>
      </c>
      <c r="IN3" s="8" t="s">
        <v>239</v>
      </c>
      <c r="IO3" s="8" t="s">
        <v>239</v>
      </c>
      <c r="IP3" s="8" t="s">
        <v>239</v>
      </c>
      <c r="IQ3" s="8" t="s">
        <v>239</v>
      </c>
    </row>
    <row r="4" spans="1:251">
      <c r="A4" s="4" t="s">
        <v>231</v>
      </c>
      <c r="B4" s="8" t="s">
        <v>240</v>
      </c>
      <c r="C4" s="8" t="s">
        <v>240</v>
      </c>
      <c r="D4" s="8" t="s">
        <v>240</v>
      </c>
      <c r="E4" s="8" t="s">
        <v>240</v>
      </c>
      <c r="F4" s="8" t="s">
        <v>240</v>
      </c>
      <c r="G4" s="8" t="s">
        <v>240</v>
      </c>
      <c r="H4" s="8" t="s">
        <v>240</v>
      </c>
      <c r="I4" s="8" t="s">
        <v>240</v>
      </c>
      <c r="J4" s="8" t="s">
        <v>240</v>
      </c>
      <c r="K4" s="8" t="s">
        <v>240</v>
      </c>
      <c r="L4" s="8" t="s">
        <v>240</v>
      </c>
      <c r="M4" s="8" t="s">
        <v>240</v>
      </c>
      <c r="N4" s="8" t="s">
        <v>240</v>
      </c>
      <c r="O4" s="8" t="s">
        <v>240</v>
      </c>
      <c r="P4" s="8" t="s">
        <v>240</v>
      </c>
      <c r="Q4" s="8" t="s">
        <v>240</v>
      </c>
      <c r="R4" s="8" t="s">
        <v>240</v>
      </c>
      <c r="S4" s="8" t="s">
        <v>240</v>
      </c>
      <c r="T4" s="8" t="s">
        <v>240</v>
      </c>
      <c r="U4" s="8" t="s">
        <v>240</v>
      </c>
      <c r="V4" s="8" t="s">
        <v>240</v>
      </c>
      <c r="W4" s="8" t="s">
        <v>240</v>
      </c>
      <c r="X4" s="8" t="s">
        <v>240</v>
      </c>
      <c r="Y4" s="8" t="s">
        <v>240</v>
      </c>
      <c r="Z4" s="8" t="s">
        <v>240</v>
      </c>
      <c r="AA4" s="8" t="s">
        <v>240</v>
      </c>
      <c r="AB4" s="8" t="s">
        <v>240</v>
      </c>
      <c r="AC4" s="8" t="s">
        <v>240</v>
      </c>
      <c r="AD4" s="8" t="s">
        <v>240</v>
      </c>
      <c r="AE4" s="8" t="s">
        <v>240</v>
      </c>
      <c r="AF4" s="8" t="s">
        <v>240</v>
      </c>
      <c r="AG4" s="8" t="s">
        <v>240</v>
      </c>
      <c r="AH4" s="8" t="s">
        <v>240</v>
      </c>
      <c r="AI4" s="8" t="s">
        <v>240</v>
      </c>
      <c r="AJ4" s="8" t="s">
        <v>240</v>
      </c>
      <c r="AK4" s="8" t="s">
        <v>240</v>
      </c>
      <c r="AL4" s="8" t="s">
        <v>240</v>
      </c>
      <c r="AM4" s="8" t="s">
        <v>240</v>
      </c>
      <c r="AN4" s="8" t="s">
        <v>240</v>
      </c>
      <c r="AO4" s="8" t="s">
        <v>240</v>
      </c>
      <c r="AP4" s="8" t="s">
        <v>240</v>
      </c>
      <c r="AQ4" s="8" t="s">
        <v>240</v>
      </c>
      <c r="AR4" s="8" t="s">
        <v>240</v>
      </c>
      <c r="AS4" s="8" t="s">
        <v>240</v>
      </c>
      <c r="AT4" s="8" t="s">
        <v>240</v>
      </c>
      <c r="AU4" s="8" t="s">
        <v>240</v>
      </c>
      <c r="AV4" s="8" t="s">
        <v>240</v>
      </c>
      <c r="AW4" s="8" t="s">
        <v>240</v>
      </c>
      <c r="AX4" s="8" t="s">
        <v>240</v>
      </c>
      <c r="AY4" s="8" t="s">
        <v>240</v>
      </c>
      <c r="AZ4" s="8" t="s">
        <v>240</v>
      </c>
      <c r="BA4" s="8" t="s">
        <v>240</v>
      </c>
      <c r="BB4" s="8" t="s">
        <v>240</v>
      </c>
      <c r="BC4" s="8" t="s">
        <v>240</v>
      </c>
      <c r="BD4" s="8" t="s">
        <v>240</v>
      </c>
      <c r="BE4" s="8" t="s">
        <v>240</v>
      </c>
      <c r="BF4" s="8" t="s">
        <v>240</v>
      </c>
      <c r="BG4" s="8" t="s">
        <v>240</v>
      </c>
      <c r="BH4" s="8" t="s">
        <v>240</v>
      </c>
      <c r="BI4" s="8" t="s">
        <v>240</v>
      </c>
      <c r="BJ4" s="8" t="s">
        <v>240</v>
      </c>
      <c r="BK4" s="8" t="s">
        <v>240</v>
      </c>
      <c r="BL4" s="8" t="s">
        <v>240</v>
      </c>
      <c r="BM4" s="8" t="s">
        <v>240</v>
      </c>
      <c r="BN4" s="8" t="s">
        <v>240</v>
      </c>
      <c r="BO4" s="8" t="s">
        <v>240</v>
      </c>
      <c r="BP4" s="8" t="s">
        <v>240</v>
      </c>
      <c r="BQ4" s="8" t="s">
        <v>240</v>
      </c>
      <c r="BR4" s="8" t="s">
        <v>240</v>
      </c>
      <c r="BS4" s="8" t="s">
        <v>240</v>
      </c>
      <c r="BT4" s="8" t="s">
        <v>240</v>
      </c>
      <c r="BU4" s="8" t="s">
        <v>240</v>
      </c>
      <c r="BV4" s="8" t="s">
        <v>240</v>
      </c>
      <c r="BW4" s="8" t="s">
        <v>240</v>
      </c>
      <c r="BX4" s="8" t="s">
        <v>240</v>
      </c>
      <c r="BY4" s="8" t="s">
        <v>240</v>
      </c>
      <c r="BZ4" s="8" t="s">
        <v>240</v>
      </c>
      <c r="CA4" s="8" t="s">
        <v>240</v>
      </c>
      <c r="CB4" s="8" t="s">
        <v>240</v>
      </c>
      <c r="CC4" s="8" t="s">
        <v>240</v>
      </c>
      <c r="CD4" s="8" t="s">
        <v>240</v>
      </c>
      <c r="CE4" s="8" t="s">
        <v>240</v>
      </c>
      <c r="CF4" s="8" t="s">
        <v>240</v>
      </c>
      <c r="CG4" s="8" t="s">
        <v>240</v>
      </c>
      <c r="CH4" s="8" t="s">
        <v>240</v>
      </c>
      <c r="CI4" s="8" t="s">
        <v>240</v>
      </c>
      <c r="CJ4" s="8" t="s">
        <v>240</v>
      </c>
      <c r="CK4" s="8" t="s">
        <v>240</v>
      </c>
      <c r="CL4" s="8" t="s">
        <v>240</v>
      </c>
      <c r="CM4" s="8" t="s">
        <v>240</v>
      </c>
      <c r="CN4" s="8" t="s">
        <v>240</v>
      </c>
      <c r="CO4" s="8" t="s">
        <v>240</v>
      </c>
      <c r="CP4" s="8" t="s">
        <v>240</v>
      </c>
      <c r="CQ4" s="8" t="s">
        <v>240</v>
      </c>
      <c r="CR4" s="8" t="s">
        <v>240</v>
      </c>
      <c r="CS4" s="8" t="s">
        <v>240</v>
      </c>
      <c r="CT4" s="8" t="s">
        <v>240</v>
      </c>
      <c r="CU4" s="8" t="s">
        <v>240</v>
      </c>
      <c r="CV4" s="8" t="s">
        <v>240</v>
      </c>
      <c r="CW4" s="8" t="s">
        <v>240</v>
      </c>
      <c r="CX4" s="8" t="s">
        <v>240</v>
      </c>
      <c r="CY4" s="8" t="s">
        <v>240</v>
      </c>
      <c r="CZ4" s="8" t="s">
        <v>240</v>
      </c>
      <c r="DA4" s="8" t="s">
        <v>240</v>
      </c>
      <c r="DB4" s="8" t="s">
        <v>240</v>
      </c>
      <c r="DC4" s="8" t="s">
        <v>240</v>
      </c>
      <c r="DD4" s="8" t="s">
        <v>240</v>
      </c>
      <c r="DE4" s="8" t="s">
        <v>240</v>
      </c>
      <c r="DF4" s="8" t="s">
        <v>240</v>
      </c>
      <c r="DG4" s="8" t="s">
        <v>240</v>
      </c>
      <c r="DH4" s="8" t="s">
        <v>240</v>
      </c>
      <c r="DI4" s="8" t="s">
        <v>240</v>
      </c>
      <c r="DJ4" s="8" t="s">
        <v>240</v>
      </c>
      <c r="DK4" s="8" t="s">
        <v>240</v>
      </c>
      <c r="DL4" s="8" t="s">
        <v>240</v>
      </c>
      <c r="DM4" s="8" t="s">
        <v>240</v>
      </c>
      <c r="DN4" s="8" t="s">
        <v>240</v>
      </c>
      <c r="DO4" s="8" t="s">
        <v>240</v>
      </c>
      <c r="DP4" s="8" t="s">
        <v>240</v>
      </c>
      <c r="DQ4" s="8" t="s">
        <v>240</v>
      </c>
      <c r="DR4" s="8" t="s">
        <v>240</v>
      </c>
      <c r="DS4" s="8" t="s">
        <v>240</v>
      </c>
      <c r="DT4" s="8" t="s">
        <v>240</v>
      </c>
      <c r="DU4" s="8" t="s">
        <v>240</v>
      </c>
      <c r="DV4" s="8" t="s">
        <v>240</v>
      </c>
      <c r="DW4" s="8" t="s">
        <v>240</v>
      </c>
      <c r="DX4" s="8" t="s">
        <v>240</v>
      </c>
      <c r="DY4" s="8" t="s">
        <v>240</v>
      </c>
      <c r="DZ4" s="8" t="s">
        <v>240</v>
      </c>
      <c r="EA4" s="8" t="s">
        <v>240</v>
      </c>
      <c r="EB4" s="8" t="s">
        <v>240</v>
      </c>
      <c r="EC4" s="8" t="s">
        <v>240</v>
      </c>
      <c r="ED4" s="8" t="s">
        <v>240</v>
      </c>
      <c r="EE4" s="8" t="s">
        <v>240</v>
      </c>
      <c r="EF4" s="8" t="s">
        <v>240</v>
      </c>
      <c r="EG4" s="8" t="s">
        <v>240</v>
      </c>
      <c r="EH4" s="8" t="s">
        <v>240</v>
      </c>
      <c r="EI4" s="8" t="s">
        <v>240</v>
      </c>
      <c r="EJ4" s="8" t="s">
        <v>240</v>
      </c>
      <c r="EK4" s="8" t="s">
        <v>240</v>
      </c>
      <c r="EL4" s="8" t="s">
        <v>240</v>
      </c>
      <c r="EM4" s="8" t="s">
        <v>240</v>
      </c>
      <c r="EN4" s="8" t="s">
        <v>240</v>
      </c>
      <c r="EO4" s="8" t="s">
        <v>240</v>
      </c>
      <c r="EP4" s="8" t="s">
        <v>240</v>
      </c>
      <c r="EQ4" s="8" t="s">
        <v>240</v>
      </c>
      <c r="ER4" s="8" t="s">
        <v>240</v>
      </c>
      <c r="ES4" s="8" t="s">
        <v>240</v>
      </c>
      <c r="ET4" s="8" t="s">
        <v>240</v>
      </c>
      <c r="EU4" s="8" t="s">
        <v>240</v>
      </c>
      <c r="EV4" s="8" t="s">
        <v>240</v>
      </c>
      <c r="EW4" s="8" t="s">
        <v>240</v>
      </c>
      <c r="EX4" s="8" t="s">
        <v>240</v>
      </c>
      <c r="EY4" s="8" t="s">
        <v>240</v>
      </c>
      <c r="EZ4" s="8" t="s">
        <v>240</v>
      </c>
      <c r="FA4" s="8" t="s">
        <v>240</v>
      </c>
      <c r="FB4" s="8" t="s">
        <v>240</v>
      </c>
      <c r="FC4" s="8" t="s">
        <v>240</v>
      </c>
      <c r="FD4" s="8" t="s">
        <v>240</v>
      </c>
      <c r="FE4" s="8" t="s">
        <v>240</v>
      </c>
      <c r="FF4" s="8" t="s">
        <v>240</v>
      </c>
      <c r="FG4" s="8" t="s">
        <v>240</v>
      </c>
      <c r="FH4" s="8" t="s">
        <v>240</v>
      </c>
      <c r="FI4" s="8" t="s">
        <v>240</v>
      </c>
      <c r="FJ4" s="8" t="s">
        <v>240</v>
      </c>
      <c r="FK4" s="8" t="s">
        <v>240</v>
      </c>
      <c r="FL4" s="8" t="s">
        <v>240</v>
      </c>
      <c r="FM4" s="8" t="s">
        <v>240</v>
      </c>
      <c r="FN4" s="8" t="s">
        <v>240</v>
      </c>
      <c r="FO4" s="8" t="s">
        <v>240</v>
      </c>
      <c r="FP4" s="8" t="s">
        <v>240</v>
      </c>
      <c r="FQ4" s="8" t="s">
        <v>240</v>
      </c>
      <c r="FR4" s="8" t="s">
        <v>240</v>
      </c>
      <c r="FS4" s="8" t="s">
        <v>240</v>
      </c>
      <c r="FT4" s="8" t="s">
        <v>240</v>
      </c>
      <c r="FU4" s="8" t="s">
        <v>240</v>
      </c>
      <c r="FV4" s="8" t="s">
        <v>240</v>
      </c>
      <c r="FW4" s="8" t="s">
        <v>240</v>
      </c>
      <c r="FX4" s="8" t="s">
        <v>240</v>
      </c>
      <c r="FY4" s="8" t="s">
        <v>240</v>
      </c>
      <c r="FZ4" s="8" t="s">
        <v>240</v>
      </c>
      <c r="GA4" s="8" t="s">
        <v>240</v>
      </c>
      <c r="GB4" s="8" t="s">
        <v>240</v>
      </c>
      <c r="GC4" s="8" t="s">
        <v>240</v>
      </c>
      <c r="GD4" s="8" t="s">
        <v>240</v>
      </c>
      <c r="GE4" s="8" t="s">
        <v>240</v>
      </c>
      <c r="GF4" s="8" t="s">
        <v>240</v>
      </c>
      <c r="GG4" s="8" t="s">
        <v>240</v>
      </c>
      <c r="GH4" s="8" t="s">
        <v>240</v>
      </c>
      <c r="GI4" s="8" t="s">
        <v>240</v>
      </c>
      <c r="GJ4" s="8" t="s">
        <v>240</v>
      </c>
      <c r="GK4" s="8" t="s">
        <v>240</v>
      </c>
      <c r="GL4" s="8" t="s">
        <v>240</v>
      </c>
      <c r="GM4" s="8" t="s">
        <v>240</v>
      </c>
      <c r="GN4" s="8" t="s">
        <v>240</v>
      </c>
      <c r="GO4" s="8" t="s">
        <v>240</v>
      </c>
      <c r="GP4" s="8" t="s">
        <v>240</v>
      </c>
      <c r="GQ4" s="8" t="s">
        <v>240</v>
      </c>
      <c r="GR4" s="8" t="s">
        <v>240</v>
      </c>
      <c r="GS4" s="8" t="s">
        <v>240</v>
      </c>
      <c r="GT4" s="8" t="s">
        <v>240</v>
      </c>
      <c r="GU4" s="8" t="s">
        <v>240</v>
      </c>
      <c r="GV4" s="8" t="s">
        <v>240</v>
      </c>
      <c r="GW4" s="8" t="s">
        <v>240</v>
      </c>
      <c r="GX4" s="8" t="s">
        <v>240</v>
      </c>
      <c r="GY4" s="8" t="s">
        <v>240</v>
      </c>
      <c r="GZ4" s="8" t="s">
        <v>240</v>
      </c>
      <c r="HA4" s="8" t="s">
        <v>240</v>
      </c>
      <c r="HB4" s="8" t="s">
        <v>240</v>
      </c>
      <c r="HC4" s="8" t="s">
        <v>240</v>
      </c>
      <c r="HD4" s="8" t="s">
        <v>240</v>
      </c>
      <c r="HE4" s="8" t="s">
        <v>240</v>
      </c>
      <c r="HF4" s="8" t="s">
        <v>240</v>
      </c>
      <c r="HG4" s="8" t="s">
        <v>240</v>
      </c>
      <c r="HH4" s="8" t="s">
        <v>240</v>
      </c>
      <c r="HI4" s="8" t="s">
        <v>240</v>
      </c>
      <c r="HJ4" s="8" t="s">
        <v>240</v>
      </c>
      <c r="HK4" s="8" t="s">
        <v>240</v>
      </c>
      <c r="HL4" s="8" t="s">
        <v>240</v>
      </c>
      <c r="HM4" s="8" t="s">
        <v>240</v>
      </c>
      <c r="HN4" s="8" t="s">
        <v>240</v>
      </c>
      <c r="HO4" s="8" t="s">
        <v>240</v>
      </c>
      <c r="HP4" s="8" t="s">
        <v>240</v>
      </c>
      <c r="HQ4" s="8" t="s">
        <v>240</v>
      </c>
      <c r="HR4" s="8" t="s">
        <v>240</v>
      </c>
      <c r="HS4" s="8" t="s">
        <v>240</v>
      </c>
      <c r="HT4" s="8" t="s">
        <v>240</v>
      </c>
      <c r="HU4" s="8" t="s">
        <v>240</v>
      </c>
      <c r="HV4" s="8" t="s">
        <v>240</v>
      </c>
      <c r="HW4" s="8" t="s">
        <v>240</v>
      </c>
      <c r="HX4" s="8" t="s">
        <v>240</v>
      </c>
      <c r="HY4" s="8" t="s">
        <v>240</v>
      </c>
      <c r="HZ4" s="8" t="s">
        <v>240</v>
      </c>
      <c r="IA4" s="8" t="s">
        <v>240</v>
      </c>
      <c r="IB4" s="8" t="s">
        <v>240</v>
      </c>
      <c r="IC4" s="8" t="s">
        <v>240</v>
      </c>
      <c r="ID4" s="8" t="s">
        <v>240</v>
      </c>
      <c r="IE4" s="8" t="s">
        <v>240</v>
      </c>
      <c r="IF4" s="8" t="s">
        <v>240</v>
      </c>
      <c r="IG4" s="8" t="s">
        <v>240</v>
      </c>
      <c r="IH4" s="8" t="s">
        <v>240</v>
      </c>
      <c r="II4" s="8" t="s">
        <v>240</v>
      </c>
      <c r="IJ4" s="8" t="s">
        <v>240</v>
      </c>
      <c r="IK4" s="8" t="s">
        <v>240</v>
      </c>
      <c r="IL4" s="8" t="s">
        <v>240</v>
      </c>
      <c r="IM4" s="8" t="s">
        <v>240</v>
      </c>
      <c r="IN4" s="8" t="s">
        <v>240</v>
      </c>
      <c r="IO4" s="8" t="s">
        <v>240</v>
      </c>
      <c r="IP4" s="8" t="s">
        <v>240</v>
      </c>
      <c r="IQ4" s="8" t="s">
        <v>240</v>
      </c>
    </row>
    <row r="5" spans="1:251">
      <c r="A5" s="4" t="s">
        <v>232</v>
      </c>
      <c r="B5" s="8" t="s">
        <v>4263</v>
      </c>
      <c r="C5" s="8" t="s">
        <v>4263</v>
      </c>
      <c r="D5" s="8" t="s">
        <v>4263</v>
      </c>
      <c r="E5" s="8" t="s">
        <v>4263</v>
      </c>
      <c r="F5" s="8" t="s">
        <v>4263</v>
      </c>
      <c r="G5" s="8" t="s">
        <v>4263</v>
      </c>
      <c r="H5" s="8" t="s">
        <v>4263</v>
      </c>
      <c r="I5" s="8" t="s">
        <v>4263</v>
      </c>
      <c r="J5" s="8" t="s">
        <v>4263</v>
      </c>
      <c r="K5" s="8" t="s">
        <v>4263</v>
      </c>
      <c r="L5" s="8" t="s">
        <v>4263</v>
      </c>
      <c r="M5" s="8" t="s">
        <v>4263</v>
      </c>
      <c r="N5" s="8" t="s">
        <v>4263</v>
      </c>
      <c r="O5" s="8" t="s">
        <v>4263</v>
      </c>
      <c r="P5" s="8" t="s">
        <v>4263</v>
      </c>
      <c r="Q5" s="8" t="s">
        <v>4263</v>
      </c>
      <c r="R5" s="8" t="s">
        <v>4263</v>
      </c>
      <c r="S5" s="8" t="s">
        <v>4263</v>
      </c>
      <c r="T5" s="8" t="s">
        <v>4263</v>
      </c>
      <c r="U5" s="8" t="s">
        <v>4263</v>
      </c>
      <c r="V5" s="8" t="s">
        <v>4263</v>
      </c>
      <c r="W5" s="8" t="s">
        <v>4263</v>
      </c>
      <c r="X5" s="8" t="s">
        <v>4263</v>
      </c>
      <c r="Y5" s="8" t="s">
        <v>4263</v>
      </c>
      <c r="Z5" s="8" t="s">
        <v>4263</v>
      </c>
      <c r="AA5" s="8" t="s">
        <v>4263</v>
      </c>
      <c r="AB5" s="8" t="s">
        <v>4263</v>
      </c>
      <c r="AC5" s="8" t="s">
        <v>4263</v>
      </c>
      <c r="AD5" s="8" t="s">
        <v>4263</v>
      </c>
      <c r="AE5" s="8" t="s">
        <v>4263</v>
      </c>
      <c r="AF5" s="8" t="s">
        <v>4263</v>
      </c>
      <c r="AG5" s="8" t="s">
        <v>4263</v>
      </c>
      <c r="AH5" s="8" t="s">
        <v>4263</v>
      </c>
      <c r="AI5" s="8" t="s">
        <v>4263</v>
      </c>
      <c r="AJ5" s="8" t="s">
        <v>4263</v>
      </c>
      <c r="AK5" s="8" t="s">
        <v>4263</v>
      </c>
      <c r="AL5" s="8" t="s">
        <v>4263</v>
      </c>
      <c r="AM5" s="8" t="s">
        <v>4263</v>
      </c>
      <c r="AN5" s="8" t="s">
        <v>4263</v>
      </c>
      <c r="AO5" s="8" t="s">
        <v>4263</v>
      </c>
      <c r="AP5" s="8" t="s">
        <v>4263</v>
      </c>
      <c r="AQ5" s="8" t="s">
        <v>4263</v>
      </c>
      <c r="AR5" s="8" t="s">
        <v>4263</v>
      </c>
      <c r="AS5" s="8" t="s">
        <v>4263</v>
      </c>
      <c r="AT5" s="8" t="s">
        <v>4263</v>
      </c>
      <c r="AU5" s="8" t="s">
        <v>4263</v>
      </c>
      <c r="AV5" s="8" t="s">
        <v>4263</v>
      </c>
      <c r="AW5" s="8" t="s">
        <v>4263</v>
      </c>
      <c r="AX5" s="8" t="s">
        <v>4263</v>
      </c>
      <c r="AY5" s="8" t="s">
        <v>4263</v>
      </c>
      <c r="AZ5" s="8" t="s">
        <v>4263</v>
      </c>
      <c r="BA5" s="8" t="s">
        <v>4263</v>
      </c>
      <c r="BB5" s="8" t="s">
        <v>4263</v>
      </c>
      <c r="BC5" s="8" t="s">
        <v>4263</v>
      </c>
      <c r="BD5" s="8" t="s">
        <v>4263</v>
      </c>
      <c r="BE5" s="8" t="s">
        <v>4263</v>
      </c>
      <c r="BF5" s="8" t="s">
        <v>4263</v>
      </c>
      <c r="BG5" s="8" t="s">
        <v>4263</v>
      </c>
      <c r="BH5" s="8" t="s">
        <v>4263</v>
      </c>
      <c r="BI5" s="8" t="s">
        <v>4263</v>
      </c>
      <c r="BJ5" s="8" t="s">
        <v>4263</v>
      </c>
      <c r="BK5" s="8" t="s">
        <v>4263</v>
      </c>
      <c r="BL5" s="8" t="s">
        <v>4263</v>
      </c>
      <c r="BM5" s="8" t="s">
        <v>4263</v>
      </c>
      <c r="BN5" s="8" t="s">
        <v>4263</v>
      </c>
      <c r="BO5" s="8" t="s">
        <v>4263</v>
      </c>
      <c r="BP5" s="8" t="s">
        <v>4263</v>
      </c>
      <c r="BQ5" s="8" t="s">
        <v>4263</v>
      </c>
      <c r="BR5" s="8" t="s">
        <v>4263</v>
      </c>
      <c r="BS5" s="8" t="s">
        <v>4263</v>
      </c>
      <c r="BT5" s="8" t="s">
        <v>4263</v>
      </c>
      <c r="BU5" s="8" t="s">
        <v>4263</v>
      </c>
      <c r="BV5" s="8" t="s">
        <v>4263</v>
      </c>
      <c r="BW5" s="8" t="s">
        <v>4263</v>
      </c>
      <c r="BX5" s="8" t="s">
        <v>4263</v>
      </c>
      <c r="BY5" s="8" t="s">
        <v>4263</v>
      </c>
      <c r="BZ5" s="8" t="s">
        <v>4263</v>
      </c>
      <c r="CA5" s="8" t="s">
        <v>4263</v>
      </c>
      <c r="CB5" s="8" t="s">
        <v>4263</v>
      </c>
      <c r="CC5" s="8" t="s">
        <v>4263</v>
      </c>
      <c r="CD5" s="8" t="s">
        <v>4263</v>
      </c>
      <c r="CE5" s="8" t="s">
        <v>4263</v>
      </c>
      <c r="CF5" s="8" t="s">
        <v>4263</v>
      </c>
      <c r="CG5" s="8" t="s">
        <v>4263</v>
      </c>
      <c r="CH5" s="8" t="s">
        <v>4263</v>
      </c>
      <c r="CI5" s="8" t="s">
        <v>4263</v>
      </c>
      <c r="CJ5" s="8" t="s">
        <v>4263</v>
      </c>
      <c r="CK5" s="8" t="s">
        <v>4263</v>
      </c>
      <c r="CL5" s="8" t="s">
        <v>4263</v>
      </c>
      <c r="CM5" s="8" t="s">
        <v>4263</v>
      </c>
      <c r="CN5" s="8" t="s">
        <v>4263</v>
      </c>
      <c r="CO5" s="8" t="s">
        <v>4263</v>
      </c>
      <c r="CP5" s="8" t="s">
        <v>4263</v>
      </c>
      <c r="CQ5" s="8" t="s">
        <v>4263</v>
      </c>
      <c r="CR5" s="8" t="s">
        <v>4263</v>
      </c>
      <c r="CS5" s="8" t="s">
        <v>4263</v>
      </c>
      <c r="CT5" s="8" t="s">
        <v>4263</v>
      </c>
      <c r="CU5" s="8" t="s">
        <v>4263</v>
      </c>
      <c r="CV5" s="8" t="s">
        <v>4263</v>
      </c>
      <c r="CW5" s="8" t="s">
        <v>4263</v>
      </c>
      <c r="CX5" s="8" t="s">
        <v>4263</v>
      </c>
      <c r="CY5" s="8" t="s">
        <v>4263</v>
      </c>
      <c r="CZ5" s="8" t="s">
        <v>4263</v>
      </c>
      <c r="DA5" s="8" t="s">
        <v>4263</v>
      </c>
      <c r="DB5" s="8" t="s">
        <v>4263</v>
      </c>
      <c r="DC5" s="8" t="s">
        <v>4263</v>
      </c>
      <c r="DD5" s="8" t="s">
        <v>4263</v>
      </c>
      <c r="DE5" s="8" t="s">
        <v>4263</v>
      </c>
      <c r="DF5" s="8" t="s">
        <v>4263</v>
      </c>
      <c r="DG5" s="8" t="s">
        <v>4263</v>
      </c>
      <c r="DH5" s="8" t="s">
        <v>4263</v>
      </c>
      <c r="DI5" s="8" t="s">
        <v>4263</v>
      </c>
      <c r="DJ5" s="8" t="s">
        <v>4263</v>
      </c>
      <c r="DK5" s="8" t="s">
        <v>4263</v>
      </c>
      <c r="DL5" s="8" t="s">
        <v>4263</v>
      </c>
      <c r="DM5" s="8" t="s">
        <v>4263</v>
      </c>
      <c r="DN5" s="8" t="s">
        <v>4263</v>
      </c>
      <c r="DO5" s="8" t="s">
        <v>4263</v>
      </c>
      <c r="DP5" s="8" t="s">
        <v>4263</v>
      </c>
      <c r="DQ5" s="8" t="s">
        <v>4263</v>
      </c>
      <c r="DR5" s="8" t="s">
        <v>4263</v>
      </c>
      <c r="DS5" s="8" t="s">
        <v>4263</v>
      </c>
      <c r="DT5" s="8" t="s">
        <v>4263</v>
      </c>
      <c r="DU5" s="8" t="s">
        <v>4263</v>
      </c>
      <c r="DV5" s="8" t="s">
        <v>4263</v>
      </c>
      <c r="DW5" s="8" t="s">
        <v>4263</v>
      </c>
      <c r="DX5" s="8" t="s">
        <v>4263</v>
      </c>
      <c r="DY5" s="8" t="s">
        <v>4263</v>
      </c>
      <c r="DZ5" s="8" t="s">
        <v>4263</v>
      </c>
      <c r="EA5" s="8" t="s">
        <v>4263</v>
      </c>
      <c r="EB5" s="8" t="s">
        <v>4263</v>
      </c>
      <c r="EC5" s="8" t="s">
        <v>4263</v>
      </c>
      <c r="ED5" s="8" t="s">
        <v>4263</v>
      </c>
      <c r="EE5" s="8" t="s">
        <v>4263</v>
      </c>
      <c r="EF5" s="8" t="s">
        <v>4263</v>
      </c>
      <c r="EG5" s="8" t="s">
        <v>4263</v>
      </c>
      <c r="EH5" s="8" t="s">
        <v>4263</v>
      </c>
      <c r="EI5" s="8" t="s">
        <v>4263</v>
      </c>
      <c r="EJ5" s="8" t="s">
        <v>4263</v>
      </c>
      <c r="EK5" s="8" t="s">
        <v>4263</v>
      </c>
      <c r="EL5" s="8" t="s">
        <v>4263</v>
      </c>
      <c r="EM5" s="8" t="s">
        <v>4263</v>
      </c>
      <c r="EN5" s="8" t="s">
        <v>4263</v>
      </c>
      <c r="EO5" s="8" t="s">
        <v>4263</v>
      </c>
      <c r="EP5" s="8" t="s">
        <v>4263</v>
      </c>
      <c r="EQ5" s="8" t="s">
        <v>4263</v>
      </c>
      <c r="ER5" s="8" t="s">
        <v>4263</v>
      </c>
      <c r="ES5" s="8" t="s">
        <v>4263</v>
      </c>
      <c r="ET5" s="8" t="s">
        <v>4263</v>
      </c>
      <c r="EU5" s="8" t="s">
        <v>4263</v>
      </c>
      <c r="EV5" s="8" t="s">
        <v>4263</v>
      </c>
      <c r="EW5" s="8" t="s">
        <v>4263</v>
      </c>
      <c r="EX5" s="8" t="s">
        <v>4263</v>
      </c>
      <c r="EY5" s="8" t="s">
        <v>4263</v>
      </c>
      <c r="EZ5" s="8" t="s">
        <v>4263</v>
      </c>
      <c r="FA5" s="8" t="s">
        <v>4263</v>
      </c>
      <c r="FB5" s="8" t="s">
        <v>4263</v>
      </c>
      <c r="FC5" s="8" t="s">
        <v>4263</v>
      </c>
      <c r="FD5" s="8" t="s">
        <v>4263</v>
      </c>
      <c r="FE5" s="8" t="s">
        <v>4263</v>
      </c>
      <c r="FF5" s="8" t="s">
        <v>4263</v>
      </c>
      <c r="FG5" s="8" t="s">
        <v>4263</v>
      </c>
      <c r="FH5" s="8" t="s">
        <v>4263</v>
      </c>
      <c r="FI5" s="8" t="s">
        <v>4263</v>
      </c>
      <c r="FJ5" s="8" t="s">
        <v>4263</v>
      </c>
      <c r="FK5" s="8" t="s">
        <v>4263</v>
      </c>
      <c r="FL5" s="8" t="s">
        <v>4263</v>
      </c>
      <c r="FM5" s="8" t="s">
        <v>4263</v>
      </c>
      <c r="FN5" s="8" t="s">
        <v>4263</v>
      </c>
      <c r="FO5" s="8" t="s">
        <v>4263</v>
      </c>
      <c r="FP5" s="8" t="s">
        <v>4263</v>
      </c>
      <c r="FQ5" s="8" t="s">
        <v>4263</v>
      </c>
      <c r="FR5" s="8" t="s">
        <v>4263</v>
      </c>
      <c r="FS5" s="8" t="s">
        <v>4263</v>
      </c>
      <c r="FT5" s="8" t="s">
        <v>4263</v>
      </c>
      <c r="FU5" s="8" t="s">
        <v>4263</v>
      </c>
      <c r="FV5" s="8" t="s">
        <v>4263</v>
      </c>
      <c r="FW5" s="8" t="s">
        <v>4263</v>
      </c>
      <c r="FX5" s="8" t="s">
        <v>4263</v>
      </c>
      <c r="FY5" s="8" t="s">
        <v>4263</v>
      </c>
      <c r="FZ5" s="8" t="s">
        <v>4263</v>
      </c>
      <c r="GA5" s="8" t="s">
        <v>4263</v>
      </c>
      <c r="GB5" s="8" t="s">
        <v>4263</v>
      </c>
      <c r="GC5" s="8" t="s">
        <v>4263</v>
      </c>
      <c r="GD5" s="8" t="s">
        <v>4263</v>
      </c>
      <c r="GE5" s="8" t="s">
        <v>4263</v>
      </c>
      <c r="GF5" s="8" t="s">
        <v>4263</v>
      </c>
      <c r="GG5" s="8" t="s">
        <v>4263</v>
      </c>
      <c r="GH5" s="8" t="s">
        <v>4263</v>
      </c>
      <c r="GI5" s="8" t="s">
        <v>4263</v>
      </c>
      <c r="GJ5" s="8" t="s">
        <v>4263</v>
      </c>
      <c r="GK5" s="8" t="s">
        <v>4263</v>
      </c>
      <c r="GL5" s="8" t="s">
        <v>4263</v>
      </c>
      <c r="GM5" s="8" t="s">
        <v>4263</v>
      </c>
      <c r="GN5" s="8" t="s">
        <v>4263</v>
      </c>
      <c r="GO5" s="8" t="s">
        <v>4263</v>
      </c>
      <c r="GP5" s="8" t="s">
        <v>4263</v>
      </c>
      <c r="GQ5" s="8" t="s">
        <v>4263</v>
      </c>
      <c r="GR5" s="8" t="s">
        <v>4263</v>
      </c>
      <c r="GS5" s="8" t="s">
        <v>4263</v>
      </c>
      <c r="GT5" s="8" t="s">
        <v>4263</v>
      </c>
      <c r="GU5" s="8" t="s">
        <v>4263</v>
      </c>
      <c r="GV5" s="8" t="s">
        <v>4263</v>
      </c>
      <c r="GW5" s="8" t="s">
        <v>4263</v>
      </c>
      <c r="GX5" s="8" t="s">
        <v>4263</v>
      </c>
      <c r="GY5" s="8" t="s">
        <v>4263</v>
      </c>
      <c r="GZ5" s="8" t="s">
        <v>4263</v>
      </c>
      <c r="HA5" s="8" t="s">
        <v>4263</v>
      </c>
      <c r="HB5" s="8" t="s">
        <v>4263</v>
      </c>
      <c r="HC5" s="8" t="s">
        <v>4263</v>
      </c>
      <c r="HD5" s="8" t="s">
        <v>4263</v>
      </c>
      <c r="HE5" s="8" t="s">
        <v>4263</v>
      </c>
      <c r="HF5" s="8" t="s">
        <v>4263</v>
      </c>
      <c r="HG5" s="8" t="s">
        <v>4263</v>
      </c>
      <c r="HH5" s="8" t="s">
        <v>4263</v>
      </c>
      <c r="HI5" s="8" t="s">
        <v>4263</v>
      </c>
      <c r="HJ5" s="8" t="s">
        <v>4263</v>
      </c>
      <c r="HK5" s="8" t="s">
        <v>4263</v>
      </c>
      <c r="HL5" s="8" t="s">
        <v>4263</v>
      </c>
      <c r="HM5" s="8" t="s">
        <v>4263</v>
      </c>
      <c r="HN5" s="8" t="s">
        <v>4263</v>
      </c>
      <c r="HO5" s="8" t="s">
        <v>4263</v>
      </c>
      <c r="HP5" s="8" t="s">
        <v>4263</v>
      </c>
      <c r="HQ5" s="8" t="s">
        <v>4263</v>
      </c>
      <c r="HR5" s="8" t="s">
        <v>4263</v>
      </c>
      <c r="HS5" s="8" t="s">
        <v>4263</v>
      </c>
      <c r="HT5" s="8" t="s">
        <v>4263</v>
      </c>
      <c r="HU5" s="8" t="s">
        <v>4263</v>
      </c>
      <c r="HV5" s="8" t="s">
        <v>4263</v>
      </c>
      <c r="HW5" s="8" t="s">
        <v>4263</v>
      </c>
      <c r="HX5" s="8" t="s">
        <v>4263</v>
      </c>
      <c r="HY5" s="8" t="s">
        <v>4263</v>
      </c>
      <c r="HZ5" s="8" t="s">
        <v>4263</v>
      </c>
      <c r="IA5" s="8" t="s">
        <v>4263</v>
      </c>
      <c r="IB5" s="8" t="s">
        <v>4263</v>
      </c>
      <c r="IC5" s="8" t="s">
        <v>4263</v>
      </c>
      <c r="ID5" s="8" t="s">
        <v>4263</v>
      </c>
      <c r="IE5" s="8" t="s">
        <v>4263</v>
      </c>
      <c r="IF5" s="8" t="s">
        <v>4263</v>
      </c>
      <c r="IG5" s="8" t="s">
        <v>4263</v>
      </c>
      <c r="IH5" s="8" t="s">
        <v>4263</v>
      </c>
      <c r="II5" s="8" t="s">
        <v>4263</v>
      </c>
      <c r="IJ5" s="8" t="s">
        <v>4263</v>
      </c>
      <c r="IK5" s="8" t="s">
        <v>4263</v>
      </c>
      <c r="IL5" s="8" t="s">
        <v>4263</v>
      </c>
      <c r="IM5" s="8" t="s">
        <v>4263</v>
      </c>
      <c r="IN5" s="8" t="s">
        <v>4263</v>
      </c>
      <c r="IO5" s="8" t="s">
        <v>4263</v>
      </c>
      <c r="IP5" s="8" t="s">
        <v>4263</v>
      </c>
      <c r="IQ5" s="8" t="s">
        <v>4263</v>
      </c>
    </row>
    <row r="6" spans="1:251">
      <c r="A6" s="4" t="s">
        <v>233</v>
      </c>
      <c r="B6" s="1">
        <v>2</v>
      </c>
      <c r="C6" s="1">
        <v>2</v>
      </c>
      <c r="D6" s="1">
        <v>2</v>
      </c>
      <c r="E6" s="1">
        <v>2</v>
      </c>
      <c r="F6" s="1">
        <v>2</v>
      </c>
      <c r="G6" s="1">
        <v>2</v>
      </c>
      <c r="H6" s="1">
        <v>2</v>
      </c>
      <c r="I6" s="1">
        <v>2</v>
      </c>
      <c r="J6" s="1">
        <v>2</v>
      </c>
      <c r="K6" s="1">
        <v>2</v>
      </c>
      <c r="L6" s="1">
        <v>2</v>
      </c>
      <c r="M6" s="1">
        <v>2</v>
      </c>
      <c r="N6" s="1">
        <v>2</v>
      </c>
      <c r="O6" s="1">
        <v>2</v>
      </c>
      <c r="P6" s="1">
        <v>2</v>
      </c>
      <c r="Q6" s="1">
        <v>2</v>
      </c>
      <c r="R6" s="1">
        <v>2</v>
      </c>
      <c r="S6" s="1">
        <v>2</v>
      </c>
      <c r="T6" s="1">
        <v>2</v>
      </c>
      <c r="U6" s="1">
        <v>2</v>
      </c>
      <c r="V6" s="1">
        <v>2</v>
      </c>
      <c r="W6" s="1">
        <v>2</v>
      </c>
      <c r="X6" s="1">
        <v>2</v>
      </c>
      <c r="Y6" s="1">
        <v>2</v>
      </c>
      <c r="Z6" s="1">
        <v>2</v>
      </c>
      <c r="AA6" s="1">
        <v>2</v>
      </c>
      <c r="AB6" s="1">
        <v>2</v>
      </c>
      <c r="AC6" s="1">
        <v>2</v>
      </c>
      <c r="AD6" s="1">
        <v>2</v>
      </c>
      <c r="AE6" s="1">
        <v>2</v>
      </c>
      <c r="AF6" s="1">
        <v>2</v>
      </c>
      <c r="AG6" s="1">
        <v>2</v>
      </c>
      <c r="AH6" s="1">
        <v>2</v>
      </c>
      <c r="AI6" s="1">
        <v>2</v>
      </c>
      <c r="AJ6" s="1">
        <v>2</v>
      </c>
      <c r="AK6" s="1">
        <v>2</v>
      </c>
      <c r="AL6" s="1">
        <v>2</v>
      </c>
      <c r="AM6" s="1">
        <v>2</v>
      </c>
      <c r="AN6" s="1">
        <v>2</v>
      </c>
      <c r="AO6" s="1">
        <v>2</v>
      </c>
      <c r="AP6" s="1">
        <v>2</v>
      </c>
      <c r="AQ6" s="1">
        <v>2</v>
      </c>
      <c r="AR6" s="1">
        <v>2</v>
      </c>
      <c r="AS6" s="1">
        <v>2</v>
      </c>
      <c r="AT6" s="1">
        <v>2</v>
      </c>
      <c r="AU6" s="1">
        <v>2</v>
      </c>
      <c r="AV6" s="1">
        <v>2</v>
      </c>
      <c r="AW6" s="1">
        <v>2</v>
      </c>
      <c r="AX6" s="1">
        <v>2</v>
      </c>
      <c r="AY6" s="1">
        <v>2</v>
      </c>
      <c r="AZ6" s="1">
        <v>2</v>
      </c>
      <c r="BA6" s="1">
        <v>2</v>
      </c>
      <c r="BB6" s="1">
        <v>2</v>
      </c>
      <c r="BC6" s="1">
        <v>2</v>
      </c>
      <c r="BD6" s="1">
        <v>2</v>
      </c>
      <c r="BE6" s="1">
        <v>2</v>
      </c>
      <c r="BF6" s="1">
        <v>2</v>
      </c>
      <c r="BG6" s="1">
        <v>2</v>
      </c>
      <c r="BH6" s="1">
        <v>2</v>
      </c>
      <c r="BI6" s="1">
        <v>2</v>
      </c>
      <c r="BJ6" s="1">
        <v>2</v>
      </c>
      <c r="BK6" s="1">
        <v>2</v>
      </c>
      <c r="BL6" s="1">
        <v>2</v>
      </c>
      <c r="BM6" s="1">
        <v>2</v>
      </c>
      <c r="BN6" s="1">
        <v>2</v>
      </c>
      <c r="BO6" s="1">
        <v>2</v>
      </c>
      <c r="BP6" s="1">
        <v>2</v>
      </c>
      <c r="BQ6" s="1">
        <v>2</v>
      </c>
      <c r="BR6" s="1">
        <v>2</v>
      </c>
      <c r="BS6" s="1">
        <v>2</v>
      </c>
      <c r="BT6" s="1">
        <v>2</v>
      </c>
      <c r="BU6" s="1">
        <v>2</v>
      </c>
      <c r="BV6" s="1">
        <v>2</v>
      </c>
      <c r="BW6" s="1">
        <v>2</v>
      </c>
      <c r="BX6" s="1">
        <v>2</v>
      </c>
      <c r="BY6" s="1">
        <v>2</v>
      </c>
      <c r="BZ6" s="1">
        <v>2</v>
      </c>
      <c r="CA6" s="1">
        <v>2</v>
      </c>
      <c r="CB6" s="1">
        <v>2</v>
      </c>
      <c r="CC6" s="1">
        <v>2</v>
      </c>
      <c r="CD6" s="1">
        <v>2</v>
      </c>
      <c r="CE6" s="1">
        <v>2</v>
      </c>
      <c r="CF6" s="1">
        <v>2</v>
      </c>
      <c r="CG6" s="1">
        <v>2</v>
      </c>
      <c r="CH6" s="1">
        <v>2</v>
      </c>
      <c r="CI6" s="1">
        <v>2</v>
      </c>
      <c r="CJ6" s="1">
        <v>2</v>
      </c>
      <c r="CK6" s="1">
        <v>2</v>
      </c>
      <c r="CL6" s="1">
        <v>2</v>
      </c>
      <c r="CM6" s="1">
        <v>2</v>
      </c>
      <c r="CN6" s="1">
        <v>2</v>
      </c>
      <c r="CO6" s="1">
        <v>2</v>
      </c>
      <c r="CP6" s="1">
        <v>2</v>
      </c>
      <c r="CQ6" s="1">
        <v>2</v>
      </c>
      <c r="CR6" s="1">
        <v>2</v>
      </c>
      <c r="CS6" s="1">
        <v>2</v>
      </c>
      <c r="CT6" s="1">
        <v>2</v>
      </c>
      <c r="CU6" s="1">
        <v>2</v>
      </c>
      <c r="CV6" s="1">
        <v>2</v>
      </c>
      <c r="CW6" s="1">
        <v>2</v>
      </c>
      <c r="CX6" s="1">
        <v>2</v>
      </c>
      <c r="CY6" s="1">
        <v>2</v>
      </c>
      <c r="CZ6" s="1">
        <v>2</v>
      </c>
      <c r="DA6" s="1">
        <v>2</v>
      </c>
      <c r="DB6" s="1">
        <v>2</v>
      </c>
      <c r="DC6" s="1">
        <v>2</v>
      </c>
      <c r="DD6" s="1">
        <v>2</v>
      </c>
      <c r="DE6" s="1">
        <v>2</v>
      </c>
      <c r="DF6" s="1">
        <v>2</v>
      </c>
      <c r="DG6" s="1">
        <v>2</v>
      </c>
      <c r="DH6" s="1">
        <v>2</v>
      </c>
      <c r="DI6" s="1">
        <v>2</v>
      </c>
      <c r="DJ6" s="1">
        <v>2</v>
      </c>
      <c r="DK6" s="1">
        <v>2</v>
      </c>
      <c r="DL6" s="1">
        <v>2</v>
      </c>
      <c r="DM6" s="1">
        <v>2</v>
      </c>
      <c r="DN6" s="1">
        <v>2</v>
      </c>
      <c r="DO6" s="1">
        <v>2</v>
      </c>
      <c r="DP6" s="1">
        <v>2</v>
      </c>
      <c r="DQ6" s="1">
        <v>2</v>
      </c>
      <c r="DR6" s="1">
        <v>2</v>
      </c>
      <c r="DS6" s="1">
        <v>2</v>
      </c>
      <c r="DT6" s="1">
        <v>2</v>
      </c>
      <c r="DU6" s="1">
        <v>2</v>
      </c>
      <c r="DV6" s="1">
        <v>2</v>
      </c>
      <c r="DW6" s="1">
        <v>2</v>
      </c>
      <c r="DX6" s="1">
        <v>2</v>
      </c>
      <c r="DY6" s="1">
        <v>2</v>
      </c>
      <c r="DZ6" s="1">
        <v>2</v>
      </c>
      <c r="EA6" s="1">
        <v>2</v>
      </c>
      <c r="EB6" s="1">
        <v>2</v>
      </c>
      <c r="EC6" s="1">
        <v>2</v>
      </c>
      <c r="ED6" s="1">
        <v>2</v>
      </c>
      <c r="EE6" s="1">
        <v>2</v>
      </c>
      <c r="EF6" s="1">
        <v>2</v>
      </c>
      <c r="EG6" s="1">
        <v>2</v>
      </c>
      <c r="EH6" s="1">
        <v>2</v>
      </c>
      <c r="EI6" s="1">
        <v>2</v>
      </c>
      <c r="EJ6" s="1">
        <v>2</v>
      </c>
      <c r="EK6" s="1">
        <v>2</v>
      </c>
      <c r="EL6" s="1">
        <v>2</v>
      </c>
      <c r="EM6" s="1">
        <v>2</v>
      </c>
      <c r="EN6" s="1">
        <v>2</v>
      </c>
      <c r="EO6" s="1">
        <v>2</v>
      </c>
      <c r="EP6" s="1">
        <v>2</v>
      </c>
      <c r="EQ6" s="1">
        <v>2</v>
      </c>
      <c r="ER6" s="1">
        <v>2</v>
      </c>
      <c r="ES6" s="1">
        <v>2</v>
      </c>
      <c r="ET6" s="1">
        <v>2</v>
      </c>
      <c r="EU6" s="1">
        <v>2</v>
      </c>
      <c r="EV6" s="1">
        <v>2</v>
      </c>
      <c r="EW6" s="1">
        <v>2</v>
      </c>
      <c r="EX6" s="1">
        <v>2</v>
      </c>
      <c r="EY6" s="1">
        <v>2</v>
      </c>
      <c r="EZ6" s="1">
        <v>2</v>
      </c>
      <c r="FA6" s="1">
        <v>2</v>
      </c>
      <c r="FB6" s="1">
        <v>2</v>
      </c>
      <c r="FC6" s="1">
        <v>2</v>
      </c>
      <c r="FD6" s="1">
        <v>2</v>
      </c>
      <c r="FE6" s="1">
        <v>2</v>
      </c>
      <c r="FF6" s="1">
        <v>2</v>
      </c>
      <c r="FG6" s="1">
        <v>2</v>
      </c>
      <c r="FH6" s="1">
        <v>2</v>
      </c>
      <c r="FI6" s="1">
        <v>2</v>
      </c>
      <c r="FJ6" s="1">
        <v>2</v>
      </c>
      <c r="FK6" s="1">
        <v>2</v>
      </c>
      <c r="FL6" s="1">
        <v>2</v>
      </c>
      <c r="FM6" s="1">
        <v>2</v>
      </c>
      <c r="FN6" s="1">
        <v>2</v>
      </c>
      <c r="FO6" s="1">
        <v>2</v>
      </c>
      <c r="FP6" s="1">
        <v>2</v>
      </c>
      <c r="FQ6" s="1">
        <v>2</v>
      </c>
      <c r="FR6" s="1">
        <v>2</v>
      </c>
      <c r="FS6" s="1">
        <v>2</v>
      </c>
      <c r="FT6" s="1">
        <v>2</v>
      </c>
      <c r="FU6" s="1">
        <v>2</v>
      </c>
      <c r="FV6" s="1">
        <v>2</v>
      </c>
      <c r="FW6" s="1">
        <v>2</v>
      </c>
      <c r="FX6" s="1">
        <v>2</v>
      </c>
      <c r="FY6" s="1">
        <v>2</v>
      </c>
      <c r="FZ6" s="1">
        <v>2</v>
      </c>
      <c r="GA6" s="1">
        <v>2</v>
      </c>
      <c r="GB6" s="1">
        <v>2</v>
      </c>
      <c r="GC6" s="1">
        <v>2</v>
      </c>
      <c r="GD6" s="1">
        <v>2</v>
      </c>
      <c r="GE6" s="1">
        <v>2</v>
      </c>
      <c r="GF6" s="1">
        <v>2</v>
      </c>
      <c r="GG6" s="1">
        <v>2</v>
      </c>
      <c r="GH6" s="1">
        <v>2</v>
      </c>
      <c r="GI6" s="1">
        <v>2</v>
      </c>
      <c r="GJ6" s="1">
        <v>2</v>
      </c>
      <c r="GK6" s="1">
        <v>2</v>
      </c>
      <c r="GL6" s="1">
        <v>2</v>
      </c>
      <c r="GM6" s="1">
        <v>2</v>
      </c>
      <c r="GN6" s="1">
        <v>2</v>
      </c>
      <c r="GO6" s="1">
        <v>2</v>
      </c>
      <c r="GP6" s="1">
        <v>2</v>
      </c>
      <c r="GQ6" s="1">
        <v>2</v>
      </c>
      <c r="GR6" s="1">
        <v>2</v>
      </c>
      <c r="GS6" s="1">
        <v>2</v>
      </c>
      <c r="GT6" s="1">
        <v>2</v>
      </c>
      <c r="GU6" s="1">
        <v>2</v>
      </c>
      <c r="GV6" s="1">
        <v>2</v>
      </c>
      <c r="GW6" s="1">
        <v>2</v>
      </c>
      <c r="GX6" s="1">
        <v>2</v>
      </c>
      <c r="GY6" s="1">
        <v>2</v>
      </c>
      <c r="GZ6" s="1">
        <v>2</v>
      </c>
      <c r="HA6" s="1">
        <v>2</v>
      </c>
      <c r="HB6" s="1">
        <v>2</v>
      </c>
      <c r="HC6" s="1">
        <v>2</v>
      </c>
      <c r="HD6" s="1">
        <v>2</v>
      </c>
      <c r="HE6" s="1">
        <v>2</v>
      </c>
      <c r="HF6" s="1">
        <v>2</v>
      </c>
      <c r="HG6" s="1">
        <v>2</v>
      </c>
      <c r="HH6" s="1">
        <v>2</v>
      </c>
      <c r="HI6" s="1">
        <v>2</v>
      </c>
      <c r="HJ6" s="1">
        <v>2</v>
      </c>
      <c r="HK6" s="1">
        <v>2</v>
      </c>
      <c r="HL6" s="1">
        <v>2</v>
      </c>
      <c r="HM6" s="1">
        <v>2</v>
      </c>
      <c r="HN6" s="1">
        <v>2</v>
      </c>
      <c r="HO6" s="1">
        <v>2</v>
      </c>
      <c r="HP6" s="1">
        <v>2</v>
      </c>
      <c r="HQ6" s="1">
        <v>2</v>
      </c>
      <c r="HR6" s="1">
        <v>2</v>
      </c>
      <c r="HS6" s="1">
        <v>2</v>
      </c>
      <c r="HT6" s="1">
        <v>2</v>
      </c>
      <c r="HU6" s="1">
        <v>2</v>
      </c>
      <c r="HV6" s="1">
        <v>2</v>
      </c>
      <c r="HW6" s="1">
        <v>2</v>
      </c>
      <c r="HX6" s="1">
        <v>2</v>
      </c>
      <c r="HY6" s="1">
        <v>2</v>
      </c>
      <c r="HZ6" s="1">
        <v>2</v>
      </c>
      <c r="IA6" s="1">
        <v>2</v>
      </c>
      <c r="IB6" s="1">
        <v>2</v>
      </c>
      <c r="IC6" s="1">
        <v>2</v>
      </c>
      <c r="ID6" s="1">
        <v>2</v>
      </c>
      <c r="IE6" s="1">
        <v>2</v>
      </c>
      <c r="IF6" s="1">
        <v>2</v>
      </c>
      <c r="IG6" s="1">
        <v>2</v>
      </c>
      <c r="IH6" s="1">
        <v>2</v>
      </c>
      <c r="II6" s="1">
        <v>2</v>
      </c>
      <c r="IJ6" s="1">
        <v>2</v>
      </c>
      <c r="IK6" s="1">
        <v>2</v>
      </c>
      <c r="IL6" s="1">
        <v>2</v>
      </c>
      <c r="IM6" s="1">
        <v>2</v>
      </c>
      <c r="IN6" s="1">
        <v>2</v>
      </c>
      <c r="IO6" s="1">
        <v>2</v>
      </c>
      <c r="IP6" s="1">
        <v>2</v>
      </c>
      <c r="IQ6" s="1">
        <v>2</v>
      </c>
    </row>
    <row r="7" spans="1:251" s="6" customFormat="1">
      <c r="A7" s="5" t="s">
        <v>234</v>
      </c>
      <c r="B7" s="6">
        <v>42036</v>
      </c>
      <c r="C7" s="6">
        <v>42036</v>
      </c>
      <c r="D7" s="6">
        <v>42036</v>
      </c>
      <c r="E7" s="6">
        <v>42036</v>
      </c>
      <c r="F7" s="6">
        <v>42036</v>
      </c>
      <c r="G7" s="6">
        <v>42036</v>
      </c>
      <c r="H7" s="6">
        <v>42036</v>
      </c>
      <c r="I7" s="6">
        <v>42036</v>
      </c>
      <c r="J7" s="6">
        <v>42036</v>
      </c>
      <c r="K7" s="6">
        <v>42036</v>
      </c>
      <c r="L7" s="6">
        <v>42036</v>
      </c>
      <c r="M7" s="6">
        <v>42036</v>
      </c>
      <c r="N7" s="6">
        <v>42036</v>
      </c>
      <c r="O7" s="6">
        <v>42036</v>
      </c>
      <c r="P7" s="6">
        <v>42036</v>
      </c>
      <c r="Q7" s="6">
        <v>42036</v>
      </c>
      <c r="R7" s="6">
        <v>42036</v>
      </c>
      <c r="S7" s="6">
        <v>42036</v>
      </c>
      <c r="T7" s="6">
        <v>42036</v>
      </c>
      <c r="U7" s="6">
        <v>42036</v>
      </c>
      <c r="V7" s="6">
        <v>42036</v>
      </c>
      <c r="W7" s="6">
        <v>42036</v>
      </c>
      <c r="X7" s="6">
        <v>42036</v>
      </c>
      <c r="Y7" s="6">
        <v>42036</v>
      </c>
      <c r="Z7" s="6">
        <v>42036</v>
      </c>
      <c r="AA7" s="6">
        <v>42036</v>
      </c>
      <c r="AB7" s="6">
        <v>42036</v>
      </c>
      <c r="AC7" s="6">
        <v>42036</v>
      </c>
      <c r="AD7" s="6">
        <v>42036</v>
      </c>
      <c r="AE7" s="6">
        <v>42036</v>
      </c>
      <c r="AF7" s="6">
        <v>42036</v>
      </c>
      <c r="AG7" s="6">
        <v>42036</v>
      </c>
      <c r="AH7" s="6">
        <v>42036</v>
      </c>
      <c r="AI7" s="6">
        <v>42036</v>
      </c>
      <c r="AJ7" s="6">
        <v>42036</v>
      </c>
      <c r="AK7" s="6">
        <v>42036</v>
      </c>
      <c r="AL7" s="6">
        <v>42036</v>
      </c>
      <c r="AM7" s="6">
        <v>42036</v>
      </c>
      <c r="AN7" s="6">
        <v>42036</v>
      </c>
      <c r="AO7" s="6">
        <v>42036</v>
      </c>
      <c r="AP7" s="6">
        <v>42036</v>
      </c>
      <c r="AQ7" s="6">
        <v>42036</v>
      </c>
      <c r="AR7" s="6">
        <v>42036</v>
      </c>
      <c r="AS7" s="6">
        <v>42036</v>
      </c>
      <c r="AT7" s="6">
        <v>42036</v>
      </c>
      <c r="AU7" s="6">
        <v>42036</v>
      </c>
      <c r="AV7" s="6">
        <v>42036</v>
      </c>
      <c r="AW7" s="6">
        <v>42036</v>
      </c>
      <c r="AX7" s="6">
        <v>42036</v>
      </c>
      <c r="AY7" s="6">
        <v>42036</v>
      </c>
      <c r="AZ7" s="6">
        <v>42036</v>
      </c>
      <c r="BA7" s="6">
        <v>42036</v>
      </c>
      <c r="BB7" s="6">
        <v>42036</v>
      </c>
      <c r="BC7" s="6">
        <v>42036</v>
      </c>
      <c r="BD7" s="6">
        <v>42036</v>
      </c>
      <c r="BE7" s="6">
        <v>42036</v>
      </c>
      <c r="BF7" s="6">
        <v>42036</v>
      </c>
      <c r="BG7" s="6">
        <v>42036</v>
      </c>
      <c r="BH7" s="6">
        <v>42036</v>
      </c>
      <c r="BI7" s="6">
        <v>42036</v>
      </c>
      <c r="BJ7" s="6">
        <v>42036</v>
      </c>
      <c r="BK7" s="6">
        <v>42036</v>
      </c>
      <c r="BL7" s="6">
        <v>42036</v>
      </c>
      <c r="BM7" s="6">
        <v>42036</v>
      </c>
      <c r="BN7" s="6">
        <v>42036</v>
      </c>
      <c r="BO7" s="6">
        <v>42036</v>
      </c>
      <c r="BP7" s="6">
        <v>42036</v>
      </c>
      <c r="BQ7" s="6">
        <v>42036</v>
      </c>
      <c r="BR7" s="6">
        <v>42036</v>
      </c>
      <c r="BS7" s="6">
        <v>42036</v>
      </c>
      <c r="BT7" s="6">
        <v>42036</v>
      </c>
      <c r="BU7" s="6">
        <v>42036</v>
      </c>
      <c r="BV7" s="6">
        <v>42036</v>
      </c>
      <c r="BW7" s="6">
        <v>42036</v>
      </c>
      <c r="BX7" s="6">
        <v>42036</v>
      </c>
      <c r="BY7" s="6">
        <v>42036</v>
      </c>
      <c r="BZ7" s="6">
        <v>42036</v>
      </c>
      <c r="CA7" s="6">
        <v>42036</v>
      </c>
      <c r="CB7" s="6">
        <v>42036</v>
      </c>
      <c r="CC7" s="6">
        <v>42036</v>
      </c>
      <c r="CD7" s="6">
        <v>42036</v>
      </c>
      <c r="CE7" s="6">
        <v>42036</v>
      </c>
      <c r="CF7" s="6">
        <v>42036</v>
      </c>
      <c r="CG7" s="6">
        <v>42036</v>
      </c>
      <c r="CH7" s="6">
        <v>42036</v>
      </c>
      <c r="CI7" s="6">
        <v>42036</v>
      </c>
      <c r="CJ7" s="6">
        <v>42036</v>
      </c>
      <c r="CK7" s="6">
        <v>42036</v>
      </c>
      <c r="CL7" s="6">
        <v>42036</v>
      </c>
      <c r="CM7" s="6">
        <v>42036</v>
      </c>
      <c r="CN7" s="6">
        <v>42036</v>
      </c>
      <c r="CO7" s="6">
        <v>42036</v>
      </c>
      <c r="CP7" s="6">
        <v>42036</v>
      </c>
      <c r="CQ7" s="6">
        <v>42036</v>
      </c>
      <c r="CR7" s="6">
        <v>42036</v>
      </c>
      <c r="CS7" s="6">
        <v>42036</v>
      </c>
      <c r="CT7" s="6">
        <v>42036</v>
      </c>
      <c r="CU7" s="6">
        <v>42036</v>
      </c>
      <c r="CV7" s="6">
        <v>42036</v>
      </c>
      <c r="CW7" s="6">
        <v>42036</v>
      </c>
      <c r="CX7" s="6">
        <v>42036</v>
      </c>
      <c r="CY7" s="6">
        <v>42036</v>
      </c>
      <c r="CZ7" s="6">
        <v>42036</v>
      </c>
      <c r="DA7" s="6">
        <v>42036</v>
      </c>
      <c r="DB7" s="6">
        <v>42036</v>
      </c>
      <c r="DC7" s="6">
        <v>42036</v>
      </c>
      <c r="DD7" s="6">
        <v>42036</v>
      </c>
      <c r="DE7" s="6">
        <v>42036</v>
      </c>
      <c r="DF7" s="6">
        <v>42036</v>
      </c>
      <c r="DG7" s="6">
        <v>42036</v>
      </c>
      <c r="DH7" s="6">
        <v>42036</v>
      </c>
      <c r="DI7" s="6">
        <v>42036</v>
      </c>
      <c r="DJ7" s="6">
        <v>42036</v>
      </c>
      <c r="DK7" s="6">
        <v>42036</v>
      </c>
      <c r="DL7" s="6">
        <v>42036</v>
      </c>
      <c r="DM7" s="6">
        <v>42036</v>
      </c>
      <c r="DN7" s="6">
        <v>42036</v>
      </c>
      <c r="DO7" s="6">
        <v>42036</v>
      </c>
      <c r="DP7" s="6">
        <v>42036</v>
      </c>
      <c r="DQ7" s="6">
        <v>42036</v>
      </c>
      <c r="DR7" s="6">
        <v>42036</v>
      </c>
      <c r="DS7" s="6">
        <v>42036</v>
      </c>
      <c r="DT7" s="6">
        <v>42036</v>
      </c>
      <c r="DU7" s="6">
        <v>42036</v>
      </c>
      <c r="DV7" s="6">
        <v>42036</v>
      </c>
      <c r="DW7" s="6">
        <v>42036</v>
      </c>
      <c r="DX7" s="6">
        <v>42036</v>
      </c>
      <c r="DY7" s="6">
        <v>42036</v>
      </c>
      <c r="DZ7" s="6">
        <v>42036</v>
      </c>
      <c r="EA7" s="6">
        <v>42036</v>
      </c>
      <c r="EB7" s="6">
        <v>42036</v>
      </c>
      <c r="EC7" s="6">
        <v>42036</v>
      </c>
      <c r="ED7" s="6">
        <v>42036</v>
      </c>
      <c r="EE7" s="6">
        <v>42036</v>
      </c>
      <c r="EF7" s="6">
        <v>42036</v>
      </c>
      <c r="EG7" s="6">
        <v>42036</v>
      </c>
      <c r="EH7" s="6">
        <v>42036</v>
      </c>
      <c r="EI7" s="6">
        <v>42036</v>
      </c>
      <c r="EJ7" s="6">
        <v>42036</v>
      </c>
      <c r="EK7" s="6">
        <v>42036</v>
      </c>
      <c r="EL7" s="6">
        <v>42036</v>
      </c>
      <c r="EM7" s="6">
        <v>42036</v>
      </c>
      <c r="EN7" s="6">
        <v>42036</v>
      </c>
      <c r="EO7" s="6">
        <v>42036</v>
      </c>
      <c r="EP7" s="6">
        <v>42036</v>
      </c>
      <c r="EQ7" s="6">
        <v>42036</v>
      </c>
      <c r="ER7" s="6">
        <v>42036</v>
      </c>
      <c r="ES7" s="6">
        <v>42036</v>
      </c>
      <c r="ET7" s="6">
        <v>42036</v>
      </c>
      <c r="EU7" s="6">
        <v>42036</v>
      </c>
      <c r="EV7" s="6">
        <v>42036</v>
      </c>
      <c r="EW7" s="6">
        <v>42036</v>
      </c>
      <c r="EX7" s="6">
        <v>42036</v>
      </c>
      <c r="EY7" s="6">
        <v>42036</v>
      </c>
      <c r="EZ7" s="6">
        <v>42036</v>
      </c>
      <c r="FA7" s="6">
        <v>42036</v>
      </c>
      <c r="FB7" s="6">
        <v>42036</v>
      </c>
      <c r="FC7" s="6">
        <v>42036</v>
      </c>
      <c r="FD7" s="6">
        <v>42036</v>
      </c>
      <c r="FE7" s="6">
        <v>42036</v>
      </c>
      <c r="FF7" s="6">
        <v>42036</v>
      </c>
      <c r="FG7" s="6">
        <v>42036</v>
      </c>
      <c r="FH7" s="6">
        <v>42036</v>
      </c>
      <c r="FI7" s="6">
        <v>42036</v>
      </c>
      <c r="FJ7" s="6">
        <v>42036</v>
      </c>
      <c r="FK7" s="6">
        <v>42036</v>
      </c>
      <c r="FL7" s="6">
        <v>42036</v>
      </c>
      <c r="FM7" s="6">
        <v>42036</v>
      </c>
      <c r="FN7" s="6">
        <v>42036</v>
      </c>
      <c r="FO7" s="6">
        <v>42036</v>
      </c>
      <c r="FP7" s="6">
        <v>42036</v>
      </c>
      <c r="FQ7" s="6">
        <v>42036</v>
      </c>
      <c r="FR7" s="6">
        <v>42036</v>
      </c>
      <c r="FS7" s="6">
        <v>42036</v>
      </c>
      <c r="FT7" s="6">
        <v>42036</v>
      </c>
      <c r="FU7" s="6">
        <v>42036</v>
      </c>
      <c r="FV7" s="6">
        <v>42036</v>
      </c>
      <c r="FW7" s="6">
        <v>42036</v>
      </c>
      <c r="FX7" s="6">
        <v>42036</v>
      </c>
      <c r="FY7" s="6">
        <v>42036</v>
      </c>
      <c r="FZ7" s="6">
        <v>42036</v>
      </c>
      <c r="GA7" s="6">
        <v>42036</v>
      </c>
      <c r="GB7" s="6">
        <v>42036</v>
      </c>
      <c r="GC7" s="6">
        <v>42036</v>
      </c>
      <c r="GD7" s="6">
        <v>42036</v>
      </c>
      <c r="GE7" s="6">
        <v>42036</v>
      </c>
      <c r="GF7" s="6">
        <v>42036</v>
      </c>
      <c r="GG7" s="6">
        <v>42036</v>
      </c>
      <c r="GH7" s="6">
        <v>42036</v>
      </c>
      <c r="GI7" s="6">
        <v>42036</v>
      </c>
      <c r="GJ7" s="6">
        <v>42036</v>
      </c>
      <c r="GK7" s="6">
        <v>42036</v>
      </c>
      <c r="GL7" s="6">
        <v>42036</v>
      </c>
      <c r="GM7" s="6">
        <v>42036</v>
      </c>
      <c r="GN7" s="6">
        <v>42036</v>
      </c>
      <c r="GO7" s="6">
        <v>42036</v>
      </c>
      <c r="GP7" s="6">
        <v>42036</v>
      </c>
      <c r="GQ7" s="6">
        <v>42036</v>
      </c>
      <c r="GR7" s="6">
        <v>42036</v>
      </c>
      <c r="GS7" s="6">
        <v>42036</v>
      </c>
      <c r="GT7" s="6">
        <v>42036</v>
      </c>
      <c r="GU7" s="6">
        <v>42036</v>
      </c>
      <c r="GV7" s="6">
        <v>42036</v>
      </c>
      <c r="GW7" s="6">
        <v>42036</v>
      </c>
      <c r="GX7" s="6">
        <v>42036</v>
      </c>
      <c r="GY7" s="6">
        <v>42036</v>
      </c>
      <c r="GZ7" s="6">
        <v>42036</v>
      </c>
      <c r="HA7" s="6">
        <v>42036</v>
      </c>
      <c r="HB7" s="6">
        <v>42036</v>
      </c>
      <c r="HC7" s="6">
        <v>42036</v>
      </c>
      <c r="HD7" s="6">
        <v>42036</v>
      </c>
      <c r="HE7" s="6">
        <v>42036</v>
      </c>
      <c r="HF7" s="6">
        <v>42036</v>
      </c>
      <c r="HG7" s="6">
        <v>42036</v>
      </c>
      <c r="HH7" s="6">
        <v>42036</v>
      </c>
      <c r="HI7" s="6">
        <v>42036</v>
      </c>
      <c r="HJ7" s="6">
        <v>42036</v>
      </c>
      <c r="HK7" s="6">
        <v>42036</v>
      </c>
      <c r="HL7" s="6">
        <v>42036</v>
      </c>
      <c r="HM7" s="6">
        <v>42036</v>
      </c>
      <c r="HN7" s="6">
        <v>42036</v>
      </c>
      <c r="HO7" s="6">
        <v>42036</v>
      </c>
      <c r="HP7" s="6">
        <v>42036</v>
      </c>
      <c r="HQ7" s="6">
        <v>42036</v>
      </c>
      <c r="HR7" s="6">
        <v>42036</v>
      </c>
      <c r="HS7" s="6">
        <v>42036</v>
      </c>
      <c r="HT7" s="6">
        <v>42036</v>
      </c>
      <c r="HU7" s="6">
        <v>42036</v>
      </c>
      <c r="HV7" s="6">
        <v>42036</v>
      </c>
      <c r="HW7" s="6">
        <v>42036</v>
      </c>
      <c r="HX7" s="6">
        <v>42036</v>
      </c>
      <c r="HY7" s="6">
        <v>42036</v>
      </c>
      <c r="HZ7" s="6">
        <v>42036</v>
      </c>
      <c r="IA7" s="6">
        <v>42036</v>
      </c>
      <c r="IB7" s="6">
        <v>42036</v>
      </c>
      <c r="IC7" s="6">
        <v>42036</v>
      </c>
      <c r="ID7" s="6">
        <v>42036</v>
      </c>
      <c r="IE7" s="6">
        <v>42036</v>
      </c>
      <c r="IF7" s="6">
        <v>42036</v>
      </c>
      <c r="IG7" s="6">
        <v>42036</v>
      </c>
      <c r="IH7" s="6">
        <v>42036</v>
      </c>
      <c r="II7" s="6">
        <v>42036</v>
      </c>
      <c r="IJ7" s="6">
        <v>42036</v>
      </c>
      <c r="IK7" s="6">
        <v>42036</v>
      </c>
      <c r="IL7" s="6">
        <v>42036</v>
      </c>
      <c r="IM7" s="6">
        <v>42036</v>
      </c>
      <c r="IN7" s="6">
        <v>42036</v>
      </c>
      <c r="IO7" s="6">
        <v>42036</v>
      </c>
      <c r="IP7" s="6">
        <v>42036</v>
      </c>
      <c r="IQ7" s="6">
        <v>42036</v>
      </c>
    </row>
    <row r="8" spans="1:251" s="6" customFormat="1">
      <c r="A8" s="5" t="s">
        <v>235</v>
      </c>
      <c r="B8" s="6">
        <v>44593</v>
      </c>
      <c r="C8" s="6">
        <v>44593</v>
      </c>
      <c r="D8" s="6">
        <v>44593</v>
      </c>
      <c r="E8" s="6">
        <v>44593</v>
      </c>
      <c r="F8" s="6">
        <v>44593</v>
      </c>
      <c r="G8" s="6">
        <v>44593</v>
      </c>
      <c r="H8" s="6">
        <v>44593</v>
      </c>
      <c r="I8" s="6">
        <v>44593</v>
      </c>
      <c r="J8" s="6">
        <v>44593</v>
      </c>
      <c r="K8" s="6">
        <v>44593</v>
      </c>
      <c r="L8" s="6">
        <v>44593</v>
      </c>
      <c r="M8" s="6">
        <v>44593</v>
      </c>
      <c r="N8" s="6">
        <v>44593</v>
      </c>
      <c r="O8" s="6">
        <v>44593</v>
      </c>
      <c r="P8" s="6">
        <v>44593</v>
      </c>
      <c r="Q8" s="6">
        <v>44593</v>
      </c>
      <c r="R8" s="6">
        <v>44593</v>
      </c>
      <c r="S8" s="6">
        <v>44593</v>
      </c>
      <c r="T8" s="6">
        <v>44593</v>
      </c>
      <c r="U8" s="6">
        <v>44593</v>
      </c>
      <c r="V8" s="6">
        <v>44593</v>
      </c>
      <c r="W8" s="6">
        <v>44593</v>
      </c>
      <c r="X8" s="6">
        <v>44593</v>
      </c>
      <c r="Y8" s="6">
        <v>44593</v>
      </c>
      <c r="Z8" s="6">
        <v>44593</v>
      </c>
      <c r="AA8" s="6">
        <v>44593</v>
      </c>
      <c r="AB8" s="6">
        <v>44593</v>
      </c>
      <c r="AC8" s="6">
        <v>44593</v>
      </c>
      <c r="AD8" s="6">
        <v>44593</v>
      </c>
      <c r="AE8" s="6">
        <v>44593</v>
      </c>
      <c r="AF8" s="6">
        <v>44593</v>
      </c>
      <c r="AG8" s="6">
        <v>44593</v>
      </c>
      <c r="AH8" s="6">
        <v>44593</v>
      </c>
      <c r="AI8" s="6">
        <v>44593</v>
      </c>
      <c r="AJ8" s="6">
        <v>44593</v>
      </c>
      <c r="AK8" s="6">
        <v>44593</v>
      </c>
      <c r="AL8" s="6">
        <v>44593</v>
      </c>
      <c r="AM8" s="6">
        <v>44593</v>
      </c>
      <c r="AN8" s="6">
        <v>44593</v>
      </c>
      <c r="AO8" s="6">
        <v>44593</v>
      </c>
      <c r="AP8" s="6">
        <v>44593</v>
      </c>
      <c r="AQ8" s="6">
        <v>44593</v>
      </c>
      <c r="AR8" s="6">
        <v>44593</v>
      </c>
      <c r="AS8" s="6">
        <v>44593</v>
      </c>
      <c r="AT8" s="6">
        <v>44593</v>
      </c>
      <c r="AU8" s="6">
        <v>44593</v>
      </c>
      <c r="AV8" s="6">
        <v>44593</v>
      </c>
      <c r="AW8" s="6">
        <v>44593</v>
      </c>
      <c r="AX8" s="6">
        <v>44593</v>
      </c>
      <c r="AY8" s="6">
        <v>44593</v>
      </c>
      <c r="AZ8" s="6">
        <v>44593</v>
      </c>
      <c r="BA8" s="6">
        <v>44593</v>
      </c>
      <c r="BB8" s="6">
        <v>44593</v>
      </c>
      <c r="BC8" s="6">
        <v>44593</v>
      </c>
      <c r="BD8" s="6">
        <v>44593</v>
      </c>
      <c r="BE8" s="6">
        <v>44593</v>
      </c>
      <c r="BF8" s="6">
        <v>44593</v>
      </c>
      <c r="BG8" s="6">
        <v>44593</v>
      </c>
      <c r="BH8" s="6">
        <v>44593</v>
      </c>
      <c r="BI8" s="6">
        <v>44593</v>
      </c>
      <c r="BJ8" s="6">
        <v>44593</v>
      </c>
      <c r="BK8" s="6">
        <v>44593</v>
      </c>
      <c r="BL8" s="6">
        <v>44593</v>
      </c>
      <c r="BM8" s="6">
        <v>44593</v>
      </c>
      <c r="BN8" s="6">
        <v>44593</v>
      </c>
      <c r="BO8" s="6">
        <v>44593</v>
      </c>
      <c r="BP8" s="6">
        <v>44593</v>
      </c>
      <c r="BQ8" s="6">
        <v>44593</v>
      </c>
      <c r="BR8" s="6">
        <v>44593</v>
      </c>
      <c r="BS8" s="6">
        <v>44593</v>
      </c>
      <c r="BT8" s="6">
        <v>44593</v>
      </c>
      <c r="BU8" s="6">
        <v>44593</v>
      </c>
      <c r="BV8" s="6">
        <v>44593</v>
      </c>
      <c r="BW8" s="6">
        <v>44593</v>
      </c>
      <c r="BX8" s="6">
        <v>44593</v>
      </c>
      <c r="BY8" s="6">
        <v>44593</v>
      </c>
      <c r="BZ8" s="6">
        <v>44593</v>
      </c>
      <c r="CA8" s="6">
        <v>44593</v>
      </c>
      <c r="CB8" s="6">
        <v>44593</v>
      </c>
      <c r="CC8" s="6">
        <v>44593</v>
      </c>
      <c r="CD8" s="6">
        <v>44593</v>
      </c>
      <c r="CE8" s="6">
        <v>44593</v>
      </c>
      <c r="CF8" s="6">
        <v>44593</v>
      </c>
      <c r="CG8" s="6">
        <v>44593</v>
      </c>
      <c r="CH8" s="6">
        <v>44593</v>
      </c>
      <c r="CI8" s="6">
        <v>44593</v>
      </c>
      <c r="CJ8" s="6">
        <v>44593</v>
      </c>
      <c r="CK8" s="6">
        <v>44593</v>
      </c>
      <c r="CL8" s="6">
        <v>44593</v>
      </c>
      <c r="CM8" s="6">
        <v>44593</v>
      </c>
      <c r="CN8" s="6">
        <v>44593</v>
      </c>
      <c r="CO8" s="6">
        <v>44593</v>
      </c>
      <c r="CP8" s="6">
        <v>44593</v>
      </c>
      <c r="CQ8" s="6">
        <v>44593</v>
      </c>
      <c r="CR8" s="6">
        <v>44593</v>
      </c>
      <c r="CS8" s="6">
        <v>44593</v>
      </c>
      <c r="CT8" s="6">
        <v>44593</v>
      </c>
      <c r="CU8" s="6">
        <v>44593</v>
      </c>
      <c r="CV8" s="6">
        <v>44593</v>
      </c>
      <c r="CW8" s="6">
        <v>44593</v>
      </c>
      <c r="CX8" s="6">
        <v>44593</v>
      </c>
      <c r="CY8" s="6">
        <v>44593</v>
      </c>
      <c r="CZ8" s="6">
        <v>44593</v>
      </c>
      <c r="DA8" s="6">
        <v>44593</v>
      </c>
      <c r="DB8" s="6">
        <v>44593</v>
      </c>
      <c r="DC8" s="6">
        <v>44593</v>
      </c>
      <c r="DD8" s="6">
        <v>44593</v>
      </c>
      <c r="DE8" s="6">
        <v>44593</v>
      </c>
      <c r="DF8" s="6">
        <v>44593</v>
      </c>
      <c r="DG8" s="6">
        <v>44593</v>
      </c>
      <c r="DH8" s="6">
        <v>44593</v>
      </c>
      <c r="DI8" s="6">
        <v>44593</v>
      </c>
      <c r="DJ8" s="6">
        <v>44593</v>
      </c>
      <c r="DK8" s="6">
        <v>44593</v>
      </c>
      <c r="DL8" s="6">
        <v>44593</v>
      </c>
      <c r="DM8" s="6">
        <v>44593</v>
      </c>
      <c r="DN8" s="6">
        <v>44593</v>
      </c>
      <c r="DO8" s="6">
        <v>44593</v>
      </c>
      <c r="DP8" s="6">
        <v>44593</v>
      </c>
      <c r="DQ8" s="6">
        <v>44593</v>
      </c>
      <c r="DR8" s="6">
        <v>44593</v>
      </c>
      <c r="DS8" s="6">
        <v>44593</v>
      </c>
      <c r="DT8" s="6">
        <v>44593</v>
      </c>
      <c r="DU8" s="6">
        <v>44593</v>
      </c>
      <c r="DV8" s="6">
        <v>44593</v>
      </c>
      <c r="DW8" s="6">
        <v>44593</v>
      </c>
      <c r="DX8" s="6">
        <v>44593</v>
      </c>
      <c r="DY8" s="6">
        <v>44593</v>
      </c>
      <c r="DZ8" s="6">
        <v>44593</v>
      </c>
      <c r="EA8" s="6">
        <v>44593</v>
      </c>
      <c r="EB8" s="6">
        <v>44593</v>
      </c>
      <c r="EC8" s="6">
        <v>44593</v>
      </c>
      <c r="ED8" s="6">
        <v>44593</v>
      </c>
      <c r="EE8" s="6">
        <v>44593</v>
      </c>
      <c r="EF8" s="6">
        <v>44593</v>
      </c>
      <c r="EG8" s="6">
        <v>44593</v>
      </c>
      <c r="EH8" s="6">
        <v>44593</v>
      </c>
      <c r="EI8" s="6">
        <v>44593</v>
      </c>
      <c r="EJ8" s="6">
        <v>44593</v>
      </c>
      <c r="EK8" s="6">
        <v>44593</v>
      </c>
      <c r="EL8" s="6">
        <v>44593</v>
      </c>
      <c r="EM8" s="6">
        <v>44593</v>
      </c>
      <c r="EN8" s="6">
        <v>44593</v>
      </c>
      <c r="EO8" s="6">
        <v>44593</v>
      </c>
      <c r="EP8" s="6">
        <v>44593</v>
      </c>
      <c r="EQ8" s="6">
        <v>44593</v>
      </c>
      <c r="ER8" s="6">
        <v>44593</v>
      </c>
      <c r="ES8" s="6">
        <v>44593</v>
      </c>
      <c r="ET8" s="6">
        <v>44593</v>
      </c>
      <c r="EU8" s="6">
        <v>44593</v>
      </c>
      <c r="EV8" s="6">
        <v>44593</v>
      </c>
      <c r="EW8" s="6">
        <v>44593</v>
      </c>
      <c r="EX8" s="6">
        <v>44593</v>
      </c>
      <c r="EY8" s="6">
        <v>44593</v>
      </c>
      <c r="EZ8" s="6">
        <v>44593</v>
      </c>
      <c r="FA8" s="6">
        <v>44593</v>
      </c>
      <c r="FB8" s="6">
        <v>44593</v>
      </c>
      <c r="FC8" s="6">
        <v>44593</v>
      </c>
      <c r="FD8" s="6">
        <v>44593</v>
      </c>
      <c r="FE8" s="6">
        <v>44593</v>
      </c>
      <c r="FF8" s="6">
        <v>44593</v>
      </c>
      <c r="FG8" s="6">
        <v>44593</v>
      </c>
      <c r="FH8" s="6">
        <v>44593</v>
      </c>
      <c r="FI8" s="6">
        <v>44593</v>
      </c>
      <c r="FJ8" s="6">
        <v>44593</v>
      </c>
      <c r="FK8" s="6">
        <v>44593</v>
      </c>
      <c r="FL8" s="6">
        <v>44593</v>
      </c>
      <c r="FM8" s="6">
        <v>44593</v>
      </c>
      <c r="FN8" s="6">
        <v>44593</v>
      </c>
      <c r="FO8" s="6">
        <v>44593</v>
      </c>
      <c r="FP8" s="6">
        <v>44593</v>
      </c>
      <c r="FQ8" s="6">
        <v>44593</v>
      </c>
      <c r="FR8" s="6">
        <v>44593</v>
      </c>
      <c r="FS8" s="6">
        <v>44593</v>
      </c>
      <c r="FT8" s="6">
        <v>44593</v>
      </c>
      <c r="FU8" s="6">
        <v>44593</v>
      </c>
      <c r="FV8" s="6">
        <v>44593</v>
      </c>
      <c r="FW8" s="6">
        <v>44593</v>
      </c>
      <c r="FX8" s="6">
        <v>44593</v>
      </c>
      <c r="FY8" s="6">
        <v>44593</v>
      </c>
      <c r="FZ8" s="6">
        <v>44593</v>
      </c>
      <c r="GA8" s="6">
        <v>44593</v>
      </c>
      <c r="GB8" s="6">
        <v>44593</v>
      </c>
      <c r="GC8" s="6">
        <v>44593</v>
      </c>
      <c r="GD8" s="6">
        <v>44593</v>
      </c>
      <c r="GE8" s="6">
        <v>44593</v>
      </c>
      <c r="GF8" s="6">
        <v>44593</v>
      </c>
      <c r="GG8" s="6">
        <v>44593</v>
      </c>
      <c r="GH8" s="6">
        <v>44593</v>
      </c>
      <c r="GI8" s="6">
        <v>44593</v>
      </c>
      <c r="GJ8" s="6">
        <v>44593</v>
      </c>
      <c r="GK8" s="6">
        <v>44593</v>
      </c>
      <c r="GL8" s="6">
        <v>44593</v>
      </c>
      <c r="GM8" s="6">
        <v>44593</v>
      </c>
      <c r="GN8" s="6">
        <v>44593</v>
      </c>
      <c r="GO8" s="6">
        <v>44593</v>
      </c>
      <c r="GP8" s="6">
        <v>44593</v>
      </c>
      <c r="GQ8" s="6">
        <v>44593</v>
      </c>
      <c r="GR8" s="6">
        <v>44593</v>
      </c>
      <c r="GS8" s="6">
        <v>44593</v>
      </c>
      <c r="GT8" s="6">
        <v>44593</v>
      </c>
      <c r="GU8" s="6">
        <v>44593</v>
      </c>
      <c r="GV8" s="6">
        <v>44593</v>
      </c>
      <c r="GW8" s="6">
        <v>44593</v>
      </c>
      <c r="GX8" s="6">
        <v>44593</v>
      </c>
      <c r="GY8" s="6">
        <v>44593</v>
      </c>
      <c r="GZ8" s="6">
        <v>44593</v>
      </c>
      <c r="HA8" s="6">
        <v>44593</v>
      </c>
      <c r="HB8" s="6">
        <v>44593</v>
      </c>
      <c r="HC8" s="6">
        <v>44593</v>
      </c>
      <c r="HD8" s="6">
        <v>44593</v>
      </c>
      <c r="HE8" s="6">
        <v>44593</v>
      </c>
      <c r="HF8" s="6">
        <v>44593</v>
      </c>
      <c r="HG8" s="6">
        <v>44593</v>
      </c>
      <c r="HH8" s="6">
        <v>44593</v>
      </c>
      <c r="HI8" s="6">
        <v>44593</v>
      </c>
      <c r="HJ8" s="6">
        <v>44593</v>
      </c>
      <c r="HK8" s="6">
        <v>44593</v>
      </c>
      <c r="HL8" s="6">
        <v>44593</v>
      </c>
      <c r="HM8" s="6">
        <v>44593</v>
      </c>
      <c r="HN8" s="6">
        <v>44593</v>
      </c>
      <c r="HO8" s="6">
        <v>44593</v>
      </c>
      <c r="HP8" s="6">
        <v>44593</v>
      </c>
      <c r="HQ8" s="6">
        <v>44593</v>
      </c>
      <c r="HR8" s="6">
        <v>44593</v>
      </c>
      <c r="HS8" s="6">
        <v>44593</v>
      </c>
      <c r="HT8" s="6">
        <v>44593</v>
      </c>
      <c r="HU8" s="6">
        <v>44593</v>
      </c>
      <c r="HV8" s="6">
        <v>44593</v>
      </c>
      <c r="HW8" s="6">
        <v>44593</v>
      </c>
      <c r="HX8" s="6">
        <v>44593</v>
      </c>
      <c r="HY8" s="6">
        <v>44593</v>
      </c>
      <c r="HZ8" s="6">
        <v>44593</v>
      </c>
      <c r="IA8" s="6">
        <v>44593</v>
      </c>
      <c r="IB8" s="6">
        <v>44593</v>
      </c>
      <c r="IC8" s="6">
        <v>44593</v>
      </c>
      <c r="ID8" s="6">
        <v>44593</v>
      </c>
      <c r="IE8" s="6">
        <v>44593</v>
      </c>
      <c r="IF8" s="6">
        <v>44593</v>
      </c>
      <c r="IG8" s="6">
        <v>44593</v>
      </c>
      <c r="IH8" s="6">
        <v>44593</v>
      </c>
      <c r="II8" s="6">
        <v>44593</v>
      </c>
      <c r="IJ8" s="6">
        <v>44593</v>
      </c>
      <c r="IK8" s="6">
        <v>44593</v>
      </c>
      <c r="IL8" s="6">
        <v>44593</v>
      </c>
      <c r="IM8" s="6">
        <v>44593</v>
      </c>
      <c r="IN8" s="6">
        <v>44593</v>
      </c>
      <c r="IO8" s="6">
        <v>44593</v>
      </c>
      <c r="IP8" s="6">
        <v>44593</v>
      </c>
      <c r="IQ8" s="6">
        <v>44593</v>
      </c>
    </row>
    <row r="9" spans="1:251">
      <c r="A9" s="4" t="s">
        <v>236</v>
      </c>
      <c r="B9" s="1">
        <v>8</v>
      </c>
      <c r="C9" s="1">
        <v>8</v>
      </c>
      <c r="D9" s="1">
        <v>8</v>
      </c>
      <c r="E9" s="1">
        <v>8</v>
      </c>
      <c r="F9" s="1">
        <v>8</v>
      </c>
      <c r="G9" s="1">
        <v>8</v>
      </c>
      <c r="H9" s="1">
        <v>8</v>
      </c>
      <c r="I9" s="1">
        <v>8</v>
      </c>
      <c r="J9" s="1">
        <v>8</v>
      </c>
      <c r="K9" s="1">
        <v>8</v>
      </c>
      <c r="L9" s="1">
        <v>8</v>
      </c>
      <c r="M9" s="1">
        <v>8</v>
      </c>
      <c r="N9" s="1">
        <v>8</v>
      </c>
      <c r="O9" s="1">
        <v>8</v>
      </c>
      <c r="P9" s="1">
        <v>8</v>
      </c>
      <c r="Q9" s="1">
        <v>8</v>
      </c>
      <c r="R9" s="1">
        <v>8</v>
      </c>
      <c r="S9" s="1">
        <v>8</v>
      </c>
      <c r="T9" s="1">
        <v>8</v>
      </c>
      <c r="U9" s="1">
        <v>8</v>
      </c>
      <c r="V9" s="1">
        <v>8</v>
      </c>
      <c r="W9" s="1">
        <v>8</v>
      </c>
      <c r="X9" s="1">
        <v>8</v>
      </c>
      <c r="Y9" s="1">
        <v>8</v>
      </c>
      <c r="Z9" s="1">
        <v>8</v>
      </c>
      <c r="AA9" s="1">
        <v>8</v>
      </c>
      <c r="AB9" s="1">
        <v>8</v>
      </c>
      <c r="AC9" s="1">
        <v>8</v>
      </c>
      <c r="AD9" s="1">
        <v>8</v>
      </c>
      <c r="AE9" s="1">
        <v>8</v>
      </c>
      <c r="AF9" s="1">
        <v>8</v>
      </c>
      <c r="AG9" s="1">
        <v>8</v>
      </c>
      <c r="AH9" s="1">
        <v>8</v>
      </c>
      <c r="AI9" s="1">
        <v>8</v>
      </c>
      <c r="AJ9" s="1">
        <v>8</v>
      </c>
      <c r="AK9" s="1">
        <v>8</v>
      </c>
      <c r="AL9" s="1">
        <v>8</v>
      </c>
      <c r="AM9" s="1">
        <v>8</v>
      </c>
      <c r="AN9" s="1">
        <v>8</v>
      </c>
      <c r="AO9" s="1">
        <v>8</v>
      </c>
      <c r="AP9" s="1">
        <v>8</v>
      </c>
      <c r="AQ9" s="1">
        <v>8</v>
      </c>
      <c r="AR9" s="1">
        <v>8</v>
      </c>
      <c r="AS9" s="1">
        <v>8</v>
      </c>
      <c r="AT9" s="1">
        <v>8</v>
      </c>
      <c r="AU9" s="1">
        <v>8</v>
      </c>
      <c r="AV9" s="1">
        <v>8</v>
      </c>
      <c r="AW9" s="1">
        <v>8</v>
      </c>
      <c r="AX9" s="1">
        <v>8</v>
      </c>
      <c r="AY9" s="1">
        <v>8</v>
      </c>
      <c r="AZ9" s="1">
        <v>8</v>
      </c>
      <c r="BA9" s="1">
        <v>8</v>
      </c>
      <c r="BB9" s="1">
        <v>8</v>
      </c>
      <c r="BC9" s="1">
        <v>8</v>
      </c>
      <c r="BD9" s="1">
        <v>8</v>
      </c>
      <c r="BE9" s="1">
        <v>8</v>
      </c>
      <c r="BF9" s="1">
        <v>8</v>
      </c>
      <c r="BG9" s="1">
        <v>8</v>
      </c>
      <c r="BH9" s="1">
        <v>8</v>
      </c>
      <c r="BI9" s="1">
        <v>8</v>
      </c>
      <c r="BJ9" s="1">
        <v>8</v>
      </c>
      <c r="BK9" s="1">
        <v>8</v>
      </c>
      <c r="BL9" s="1">
        <v>8</v>
      </c>
      <c r="BM9" s="1">
        <v>8</v>
      </c>
      <c r="BN9" s="1">
        <v>8</v>
      </c>
      <c r="BO9" s="1">
        <v>8</v>
      </c>
      <c r="BP9" s="1">
        <v>8</v>
      </c>
      <c r="BQ9" s="1">
        <v>8</v>
      </c>
      <c r="BR9" s="1">
        <v>8</v>
      </c>
      <c r="BS9" s="1">
        <v>8</v>
      </c>
      <c r="BT9" s="1">
        <v>8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1">
        <v>8</v>
      </c>
      <c r="CG9" s="1">
        <v>8</v>
      </c>
      <c r="CH9" s="1">
        <v>8</v>
      </c>
      <c r="CI9" s="1">
        <v>8</v>
      </c>
      <c r="CJ9" s="1">
        <v>8</v>
      </c>
      <c r="CK9" s="1">
        <v>8</v>
      </c>
      <c r="CL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T9" s="1">
        <v>8</v>
      </c>
      <c r="CU9" s="1">
        <v>8</v>
      </c>
      <c r="CV9" s="1">
        <v>8</v>
      </c>
      <c r="CW9" s="1">
        <v>8</v>
      </c>
      <c r="CX9" s="1">
        <v>8</v>
      </c>
      <c r="CY9" s="1">
        <v>8</v>
      </c>
      <c r="CZ9" s="1">
        <v>8</v>
      </c>
      <c r="DA9" s="1">
        <v>8</v>
      </c>
      <c r="DB9" s="1">
        <v>8</v>
      </c>
      <c r="DC9" s="1">
        <v>8</v>
      </c>
      <c r="DD9" s="1">
        <v>8</v>
      </c>
      <c r="DE9" s="1">
        <v>8</v>
      </c>
      <c r="DF9" s="1">
        <v>8</v>
      </c>
      <c r="DG9" s="1">
        <v>8</v>
      </c>
      <c r="DH9" s="1">
        <v>8</v>
      </c>
      <c r="DI9" s="1">
        <v>8</v>
      </c>
      <c r="DJ9" s="1">
        <v>8</v>
      </c>
      <c r="DK9" s="1">
        <v>8</v>
      </c>
      <c r="DL9" s="1">
        <v>8</v>
      </c>
      <c r="DM9" s="1">
        <v>8</v>
      </c>
      <c r="DN9" s="1">
        <v>8</v>
      </c>
      <c r="DO9" s="1">
        <v>8</v>
      </c>
      <c r="DP9" s="1">
        <v>8</v>
      </c>
      <c r="DQ9" s="1">
        <v>8</v>
      </c>
      <c r="DR9" s="1">
        <v>8</v>
      </c>
      <c r="DS9" s="1">
        <v>8</v>
      </c>
      <c r="DT9" s="1">
        <v>8</v>
      </c>
      <c r="DU9" s="1">
        <v>8</v>
      </c>
      <c r="DV9" s="1">
        <v>8</v>
      </c>
      <c r="DW9" s="1">
        <v>8</v>
      </c>
      <c r="DX9" s="1">
        <v>8</v>
      </c>
      <c r="DY9" s="1">
        <v>8</v>
      </c>
      <c r="DZ9" s="1">
        <v>8</v>
      </c>
      <c r="EA9" s="1">
        <v>8</v>
      </c>
      <c r="EB9" s="1">
        <v>8</v>
      </c>
      <c r="EC9" s="1">
        <v>8</v>
      </c>
      <c r="ED9" s="1">
        <v>8</v>
      </c>
      <c r="EE9" s="1">
        <v>8</v>
      </c>
      <c r="EF9" s="1">
        <v>8</v>
      </c>
      <c r="EG9" s="1">
        <v>8</v>
      </c>
      <c r="EH9" s="1">
        <v>8</v>
      </c>
      <c r="EI9" s="1">
        <v>8</v>
      </c>
      <c r="EJ9" s="1">
        <v>8</v>
      </c>
      <c r="EK9" s="1">
        <v>8</v>
      </c>
      <c r="EL9" s="1">
        <v>8</v>
      </c>
      <c r="EM9" s="1">
        <v>8</v>
      </c>
      <c r="EN9" s="1">
        <v>8</v>
      </c>
      <c r="EO9" s="1">
        <v>8</v>
      </c>
      <c r="EP9" s="1">
        <v>8</v>
      </c>
      <c r="EQ9" s="1">
        <v>8</v>
      </c>
      <c r="ER9" s="1">
        <v>8</v>
      </c>
      <c r="ES9" s="1">
        <v>8</v>
      </c>
      <c r="ET9" s="1">
        <v>8</v>
      </c>
      <c r="EU9" s="1">
        <v>8</v>
      </c>
      <c r="EV9" s="1">
        <v>8</v>
      </c>
      <c r="EW9" s="1">
        <v>8</v>
      </c>
      <c r="EX9" s="1">
        <v>8</v>
      </c>
      <c r="EY9" s="1">
        <v>8</v>
      </c>
      <c r="EZ9" s="1">
        <v>8</v>
      </c>
      <c r="FA9" s="1">
        <v>8</v>
      </c>
      <c r="FB9" s="1">
        <v>8</v>
      </c>
      <c r="FC9" s="1">
        <v>8</v>
      </c>
      <c r="FD9" s="1">
        <v>8</v>
      </c>
      <c r="FE9" s="1">
        <v>8</v>
      </c>
      <c r="FF9" s="1">
        <v>8</v>
      </c>
      <c r="FG9" s="1">
        <v>8</v>
      </c>
      <c r="FH9" s="1">
        <v>8</v>
      </c>
      <c r="FI9" s="1">
        <v>8</v>
      </c>
      <c r="FJ9" s="1">
        <v>8</v>
      </c>
      <c r="FK9" s="1">
        <v>8</v>
      </c>
      <c r="FL9" s="1">
        <v>8</v>
      </c>
      <c r="FM9" s="1">
        <v>8</v>
      </c>
      <c r="FN9" s="1">
        <v>8</v>
      </c>
      <c r="FO9" s="1">
        <v>8</v>
      </c>
      <c r="FP9" s="1">
        <v>8</v>
      </c>
      <c r="FQ9" s="1">
        <v>8</v>
      </c>
      <c r="FR9" s="1">
        <v>8</v>
      </c>
      <c r="FS9" s="1">
        <v>8</v>
      </c>
      <c r="FT9" s="1">
        <v>8</v>
      </c>
      <c r="FU9" s="1">
        <v>8</v>
      </c>
      <c r="FV9" s="1">
        <v>8</v>
      </c>
      <c r="FW9" s="1">
        <v>8</v>
      </c>
      <c r="FX9" s="1">
        <v>8</v>
      </c>
      <c r="FY9" s="1">
        <v>8</v>
      </c>
      <c r="FZ9" s="1">
        <v>8</v>
      </c>
      <c r="GA9" s="1">
        <v>8</v>
      </c>
      <c r="GB9" s="1">
        <v>8</v>
      </c>
      <c r="GC9" s="1">
        <v>8</v>
      </c>
      <c r="GD9" s="1">
        <v>8</v>
      </c>
      <c r="GE9" s="1">
        <v>8</v>
      </c>
      <c r="GF9" s="1">
        <v>8</v>
      </c>
      <c r="GG9" s="1">
        <v>8</v>
      </c>
      <c r="GH9" s="1">
        <v>8</v>
      </c>
      <c r="GI9" s="1">
        <v>8</v>
      </c>
      <c r="GJ9" s="1">
        <v>8</v>
      </c>
      <c r="GK9" s="1">
        <v>8</v>
      </c>
      <c r="GL9" s="1">
        <v>8</v>
      </c>
      <c r="GM9" s="1">
        <v>8</v>
      </c>
      <c r="GN9" s="1">
        <v>8</v>
      </c>
      <c r="GO9" s="1">
        <v>8</v>
      </c>
      <c r="GP9" s="1">
        <v>8</v>
      </c>
      <c r="GQ9" s="1">
        <v>8</v>
      </c>
      <c r="GR9" s="1">
        <v>8</v>
      </c>
      <c r="GS9" s="1">
        <v>8</v>
      </c>
      <c r="GT9" s="1">
        <v>8</v>
      </c>
      <c r="GU9" s="1">
        <v>8</v>
      </c>
      <c r="GV9" s="1">
        <v>8</v>
      </c>
      <c r="GW9" s="1">
        <v>8</v>
      </c>
      <c r="GX9" s="1">
        <v>8</v>
      </c>
      <c r="GY9" s="1">
        <v>8</v>
      </c>
      <c r="GZ9" s="1">
        <v>8</v>
      </c>
      <c r="HA9" s="1">
        <v>8</v>
      </c>
      <c r="HB9" s="1">
        <v>8</v>
      </c>
      <c r="HC9" s="1">
        <v>8</v>
      </c>
      <c r="HD9" s="1">
        <v>8</v>
      </c>
      <c r="HE9" s="1">
        <v>8</v>
      </c>
      <c r="HF9" s="1">
        <v>8</v>
      </c>
      <c r="HG9" s="1">
        <v>8</v>
      </c>
      <c r="HH9" s="1">
        <v>8</v>
      </c>
      <c r="HI9" s="1">
        <v>8</v>
      </c>
      <c r="HJ9" s="1">
        <v>8</v>
      </c>
      <c r="HK9" s="1">
        <v>8</v>
      </c>
      <c r="HL9" s="1">
        <v>8</v>
      </c>
      <c r="HM9" s="1">
        <v>8</v>
      </c>
      <c r="HN9" s="1">
        <v>8</v>
      </c>
      <c r="HO9" s="1">
        <v>8</v>
      </c>
      <c r="HP9" s="1">
        <v>8</v>
      </c>
      <c r="HQ9" s="1">
        <v>8</v>
      </c>
      <c r="HR9" s="1">
        <v>8</v>
      </c>
      <c r="HS9" s="1">
        <v>8</v>
      </c>
      <c r="HT9" s="1">
        <v>8</v>
      </c>
      <c r="HU9" s="1">
        <v>8</v>
      </c>
      <c r="HV9" s="1">
        <v>8</v>
      </c>
      <c r="HW9" s="1">
        <v>8</v>
      </c>
      <c r="HX9" s="1">
        <v>8</v>
      </c>
      <c r="HY9" s="1">
        <v>8</v>
      </c>
      <c r="HZ9" s="1">
        <v>8</v>
      </c>
      <c r="IA9" s="1">
        <v>8</v>
      </c>
      <c r="IB9" s="1">
        <v>8</v>
      </c>
      <c r="IC9" s="1">
        <v>8</v>
      </c>
      <c r="ID9" s="1">
        <v>8</v>
      </c>
      <c r="IE9" s="1">
        <v>8</v>
      </c>
      <c r="IF9" s="1">
        <v>8</v>
      </c>
      <c r="IG9" s="1">
        <v>8</v>
      </c>
      <c r="IH9" s="1">
        <v>8</v>
      </c>
      <c r="II9" s="1">
        <v>8</v>
      </c>
      <c r="IJ9" s="1">
        <v>8</v>
      </c>
      <c r="IK9" s="1">
        <v>8</v>
      </c>
      <c r="IL9" s="1">
        <v>8</v>
      </c>
      <c r="IM9" s="1">
        <v>8</v>
      </c>
      <c r="IN9" s="1">
        <v>8</v>
      </c>
      <c r="IO9" s="1">
        <v>8</v>
      </c>
      <c r="IP9" s="1">
        <v>8</v>
      </c>
      <c r="IQ9" s="1">
        <v>8</v>
      </c>
    </row>
    <row r="10" spans="1:251">
      <c r="A10" s="4" t="s">
        <v>237</v>
      </c>
      <c r="B10" s="8" t="s">
        <v>2115</v>
      </c>
      <c r="C10" s="8" t="s">
        <v>2116</v>
      </c>
      <c r="D10" s="8" t="s">
        <v>2117</v>
      </c>
      <c r="E10" s="8" t="s">
        <v>2118</v>
      </c>
      <c r="F10" s="8" t="s">
        <v>2119</v>
      </c>
      <c r="G10" s="8" t="s">
        <v>2120</v>
      </c>
      <c r="H10" s="8" t="s">
        <v>2121</v>
      </c>
      <c r="I10" s="8" t="s">
        <v>2122</v>
      </c>
      <c r="J10" s="8" t="s">
        <v>2123</v>
      </c>
      <c r="K10" s="8" t="s">
        <v>2124</v>
      </c>
      <c r="L10" s="8" t="s">
        <v>2125</v>
      </c>
      <c r="M10" s="8" t="s">
        <v>2126</v>
      </c>
      <c r="N10" s="8" t="s">
        <v>2127</v>
      </c>
      <c r="O10" s="8" t="s">
        <v>2128</v>
      </c>
      <c r="P10" s="8" t="s">
        <v>2129</v>
      </c>
      <c r="Q10" s="8" t="s">
        <v>2130</v>
      </c>
      <c r="R10" s="8" t="s">
        <v>2131</v>
      </c>
      <c r="S10" s="8" t="s">
        <v>2132</v>
      </c>
      <c r="T10" s="8" t="s">
        <v>2133</v>
      </c>
      <c r="U10" s="8" t="s">
        <v>2134</v>
      </c>
      <c r="V10" s="8" t="s">
        <v>2135</v>
      </c>
      <c r="W10" s="8" t="s">
        <v>2136</v>
      </c>
      <c r="X10" s="8" t="s">
        <v>2137</v>
      </c>
      <c r="Y10" s="8" t="s">
        <v>2138</v>
      </c>
      <c r="Z10" s="8" t="s">
        <v>2139</v>
      </c>
      <c r="AA10" s="8" t="s">
        <v>2140</v>
      </c>
      <c r="AB10" s="8" t="s">
        <v>2141</v>
      </c>
      <c r="AC10" s="8" t="s">
        <v>2142</v>
      </c>
      <c r="AD10" s="8" t="s">
        <v>2143</v>
      </c>
      <c r="AE10" s="8" t="s">
        <v>2144</v>
      </c>
      <c r="AF10" s="8" t="s">
        <v>2145</v>
      </c>
      <c r="AG10" s="8" t="s">
        <v>2146</v>
      </c>
      <c r="AH10" s="8" t="s">
        <v>2147</v>
      </c>
      <c r="AI10" s="8" t="s">
        <v>2148</v>
      </c>
      <c r="AJ10" s="8" t="s">
        <v>2149</v>
      </c>
      <c r="AK10" s="8" t="s">
        <v>2150</v>
      </c>
      <c r="AL10" s="8" t="s">
        <v>2151</v>
      </c>
      <c r="AM10" s="8" t="s">
        <v>2152</v>
      </c>
      <c r="AN10" s="8" t="s">
        <v>2153</v>
      </c>
      <c r="AO10" s="8" t="s">
        <v>2154</v>
      </c>
      <c r="AP10" s="8" t="s">
        <v>2155</v>
      </c>
      <c r="AQ10" s="8" t="s">
        <v>2156</v>
      </c>
      <c r="AR10" s="8" t="s">
        <v>2157</v>
      </c>
      <c r="AS10" s="8" t="s">
        <v>2158</v>
      </c>
      <c r="AT10" s="8" t="s">
        <v>2159</v>
      </c>
      <c r="AU10" s="8" t="s">
        <v>2160</v>
      </c>
      <c r="AV10" s="8" t="s">
        <v>2161</v>
      </c>
      <c r="AW10" s="8" t="s">
        <v>2162</v>
      </c>
      <c r="AX10" s="8" t="s">
        <v>2163</v>
      </c>
      <c r="AY10" s="8" t="s">
        <v>2164</v>
      </c>
      <c r="AZ10" s="8" t="s">
        <v>2165</v>
      </c>
      <c r="BA10" s="8" t="s">
        <v>2166</v>
      </c>
      <c r="BB10" s="8" t="s">
        <v>2167</v>
      </c>
      <c r="BC10" s="8" t="s">
        <v>2168</v>
      </c>
      <c r="BD10" s="8" t="s">
        <v>2169</v>
      </c>
      <c r="BE10" s="8" t="s">
        <v>2170</v>
      </c>
      <c r="BF10" s="8" t="s">
        <v>2171</v>
      </c>
      <c r="BG10" s="8" t="s">
        <v>2172</v>
      </c>
      <c r="BH10" s="8" t="s">
        <v>2173</v>
      </c>
      <c r="BI10" s="8" t="s">
        <v>2174</v>
      </c>
      <c r="BJ10" s="8" t="s">
        <v>2175</v>
      </c>
      <c r="BK10" s="8" t="s">
        <v>2176</v>
      </c>
      <c r="BL10" s="8" t="s">
        <v>2177</v>
      </c>
      <c r="BM10" s="8" t="s">
        <v>2178</v>
      </c>
      <c r="BN10" s="8" t="s">
        <v>2179</v>
      </c>
      <c r="BO10" s="8" t="s">
        <v>2180</v>
      </c>
      <c r="BP10" s="8" t="s">
        <v>2181</v>
      </c>
      <c r="BQ10" s="8" t="s">
        <v>2182</v>
      </c>
      <c r="BR10" s="8" t="s">
        <v>2183</v>
      </c>
      <c r="BS10" s="8" t="s">
        <v>2184</v>
      </c>
      <c r="BT10" s="8" t="s">
        <v>2185</v>
      </c>
      <c r="BU10" s="8" t="s">
        <v>2186</v>
      </c>
      <c r="BV10" s="8" t="s">
        <v>2187</v>
      </c>
      <c r="BW10" s="8" t="s">
        <v>2188</v>
      </c>
      <c r="BX10" s="8" t="s">
        <v>2189</v>
      </c>
      <c r="BY10" s="8" t="s">
        <v>2190</v>
      </c>
      <c r="BZ10" s="8" t="s">
        <v>2191</v>
      </c>
      <c r="CA10" s="8" t="s">
        <v>2192</v>
      </c>
      <c r="CB10" s="8" t="s">
        <v>2193</v>
      </c>
      <c r="CC10" s="8" t="s">
        <v>2194</v>
      </c>
      <c r="CD10" s="8" t="s">
        <v>2195</v>
      </c>
      <c r="CE10" s="8" t="s">
        <v>2196</v>
      </c>
      <c r="CF10" s="8" t="s">
        <v>2197</v>
      </c>
      <c r="CG10" s="8" t="s">
        <v>2198</v>
      </c>
      <c r="CH10" s="8" t="s">
        <v>2199</v>
      </c>
      <c r="CI10" s="8" t="s">
        <v>2200</v>
      </c>
      <c r="CJ10" s="8" t="s">
        <v>2201</v>
      </c>
      <c r="CK10" s="8" t="s">
        <v>2202</v>
      </c>
      <c r="CL10" s="8" t="s">
        <v>2203</v>
      </c>
      <c r="CM10" s="8" t="s">
        <v>2204</v>
      </c>
      <c r="CN10" s="8" t="s">
        <v>2205</v>
      </c>
      <c r="CO10" s="8" t="s">
        <v>2206</v>
      </c>
      <c r="CP10" s="8" t="s">
        <v>2207</v>
      </c>
      <c r="CQ10" s="8" t="s">
        <v>2208</v>
      </c>
      <c r="CR10" s="8" t="s">
        <v>2209</v>
      </c>
      <c r="CS10" s="8" t="s">
        <v>2210</v>
      </c>
      <c r="CT10" s="8" t="s">
        <v>2211</v>
      </c>
      <c r="CU10" s="8" t="s">
        <v>2212</v>
      </c>
      <c r="CV10" s="8" t="s">
        <v>2213</v>
      </c>
      <c r="CW10" s="8" t="s">
        <v>2214</v>
      </c>
      <c r="CX10" s="8" t="s">
        <v>2215</v>
      </c>
      <c r="CY10" s="8" t="s">
        <v>2216</v>
      </c>
      <c r="CZ10" s="8" t="s">
        <v>2217</v>
      </c>
      <c r="DA10" s="8" t="s">
        <v>2218</v>
      </c>
      <c r="DB10" s="8" t="s">
        <v>2219</v>
      </c>
      <c r="DC10" s="8" t="s">
        <v>2220</v>
      </c>
      <c r="DD10" s="8" t="s">
        <v>2221</v>
      </c>
      <c r="DE10" s="8" t="s">
        <v>2222</v>
      </c>
      <c r="DF10" s="8" t="s">
        <v>2223</v>
      </c>
      <c r="DG10" s="8" t="s">
        <v>2224</v>
      </c>
      <c r="DH10" s="8" t="s">
        <v>2225</v>
      </c>
      <c r="DI10" s="8" t="s">
        <v>2226</v>
      </c>
      <c r="DJ10" s="8" t="s">
        <v>2227</v>
      </c>
      <c r="DK10" s="8" t="s">
        <v>2228</v>
      </c>
      <c r="DL10" s="8" t="s">
        <v>2229</v>
      </c>
      <c r="DM10" s="8" t="s">
        <v>2230</v>
      </c>
      <c r="DN10" s="8" t="s">
        <v>2231</v>
      </c>
      <c r="DO10" s="8" t="s">
        <v>2232</v>
      </c>
      <c r="DP10" s="8" t="s">
        <v>2233</v>
      </c>
      <c r="DQ10" s="8" t="s">
        <v>2234</v>
      </c>
      <c r="DR10" s="8" t="s">
        <v>2235</v>
      </c>
      <c r="DS10" s="8" t="s">
        <v>2236</v>
      </c>
      <c r="DT10" s="8" t="s">
        <v>2237</v>
      </c>
      <c r="DU10" s="8" t="s">
        <v>2238</v>
      </c>
      <c r="DV10" s="8" t="s">
        <v>2239</v>
      </c>
      <c r="DW10" s="8" t="s">
        <v>2240</v>
      </c>
      <c r="DX10" s="8" t="s">
        <v>2241</v>
      </c>
      <c r="DY10" s="8" t="s">
        <v>2242</v>
      </c>
      <c r="DZ10" s="8" t="s">
        <v>2243</v>
      </c>
      <c r="EA10" s="8" t="s">
        <v>2244</v>
      </c>
      <c r="EB10" s="8" t="s">
        <v>2245</v>
      </c>
      <c r="EC10" s="8" t="s">
        <v>2246</v>
      </c>
      <c r="ED10" s="8" t="s">
        <v>2247</v>
      </c>
      <c r="EE10" s="8" t="s">
        <v>2248</v>
      </c>
      <c r="EF10" s="8" t="s">
        <v>2249</v>
      </c>
      <c r="EG10" s="8" t="s">
        <v>2250</v>
      </c>
      <c r="EH10" s="8" t="s">
        <v>2251</v>
      </c>
      <c r="EI10" s="8" t="s">
        <v>2252</v>
      </c>
      <c r="EJ10" s="8" t="s">
        <v>2253</v>
      </c>
      <c r="EK10" s="8" t="s">
        <v>2254</v>
      </c>
      <c r="EL10" s="8" t="s">
        <v>2255</v>
      </c>
      <c r="EM10" s="8" t="s">
        <v>2256</v>
      </c>
      <c r="EN10" s="8" t="s">
        <v>2257</v>
      </c>
      <c r="EO10" s="8" t="s">
        <v>2258</v>
      </c>
      <c r="EP10" s="8" t="s">
        <v>2259</v>
      </c>
      <c r="EQ10" s="8" t="s">
        <v>2260</v>
      </c>
      <c r="ER10" s="8" t="s">
        <v>2261</v>
      </c>
      <c r="ES10" s="8" t="s">
        <v>2262</v>
      </c>
      <c r="ET10" s="8" t="s">
        <v>2263</v>
      </c>
      <c r="EU10" s="8" t="s">
        <v>2264</v>
      </c>
      <c r="EV10" s="8" t="s">
        <v>2265</v>
      </c>
      <c r="EW10" s="8" t="s">
        <v>2266</v>
      </c>
      <c r="EX10" s="8" t="s">
        <v>2267</v>
      </c>
      <c r="EY10" s="8" t="s">
        <v>2268</v>
      </c>
      <c r="EZ10" s="8" t="s">
        <v>2269</v>
      </c>
      <c r="FA10" s="8" t="s">
        <v>2270</v>
      </c>
      <c r="FB10" s="8" t="s">
        <v>2271</v>
      </c>
      <c r="FC10" s="8" t="s">
        <v>2272</v>
      </c>
      <c r="FD10" s="8" t="s">
        <v>2273</v>
      </c>
      <c r="FE10" s="8" t="s">
        <v>2274</v>
      </c>
      <c r="FF10" s="8" t="s">
        <v>2275</v>
      </c>
      <c r="FG10" s="8" t="s">
        <v>2276</v>
      </c>
      <c r="FH10" s="8" t="s">
        <v>2277</v>
      </c>
      <c r="FI10" s="8" t="s">
        <v>2278</v>
      </c>
      <c r="FJ10" s="8" t="s">
        <v>2279</v>
      </c>
      <c r="FK10" s="8" t="s">
        <v>2280</v>
      </c>
      <c r="FL10" s="8" t="s">
        <v>2281</v>
      </c>
      <c r="FM10" s="8" t="s">
        <v>2282</v>
      </c>
      <c r="FN10" s="8" t="s">
        <v>2283</v>
      </c>
      <c r="FO10" s="8" t="s">
        <v>2284</v>
      </c>
      <c r="FP10" s="8" t="s">
        <v>2285</v>
      </c>
      <c r="FQ10" s="8" t="s">
        <v>2286</v>
      </c>
      <c r="FR10" s="8" t="s">
        <v>2287</v>
      </c>
      <c r="FS10" s="8" t="s">
        <v>2288</v>
      </c>
      <c r="FT10" s="8" t="s">
        <v>2289</v>
      </c>
      <c r="FU10" s="8" t="s">
        <v>2290</v>
      </c>
      <c r="FV10" s="8" t="s">
        <v>2291</v>
      </c>
      <c r="FW10" s="8" t="s">
        <v>2292</v>
      </c>
      <c r="FX10" s="8" t="s">
        <v>2293</v>
      </c>
      <c r="FY10" s="8" t="s">
        <v>2294</v>
      </c>
      <c r="FZ10" s="8" t="s">
        <v>2295</v>
      </c>
      <c r="GA10" s="8" t="s">
        <v>2296</v>
      </c>
      <c r="GB10" s="8" t="s">
        <v>2297</v>
      </c>
      <c r="GC10" s="8" t="s">
        <v>2298</v>
      </c>
      <c r="GD10" s="8" t="s">
        <v>2299</v>
      </c>
      <c r="GE10" s="8" t="s">
        <v>2300</v>
      </c>
      <c r="GF10" s="8" t="s">
        <v>2301</v>
      </c>
      <c r="GG10" s="8" t="s">
        <v>2302</v>
      </c>
      <c r="GH10" s="8" t="s">
        <v>2303</v>
      </c>
      <c r="GI10" s="8" t="s">
        <v>2304</v>
      </c>
      <c r="GJ10" s="8" t="s">
        <v>2305</v>
      </c>
      <c r="GK10" s="8" t="s">
        <v>2306</v>
      </c>
      <c r="GL10" s="8" t="s">
        <v>2307</v>
      </c>
      <c r="GM10" s="8" t="s">
        <v>2308</v>
      </c>
      <c r="GN10" s="8" t="s">
        <v>2309</v>
      </c>
      <c r="GO10" s="8" t="s">
        <v>2310</v>
      </c>
      <c r="GP10" s="8" t="s">
        <v>2311</v>
      </c>
      <c r="GQ10" s="8" t="s">
        <v>2312</v>
      </c>
      <c r="GR10" s="8" t="s">
        <v>2313</v>
      </c>
      <c r="GS10" s="8" t="s">
        <v>2314</v>
      </c>
      <c r="GT10" s="8" t="s">
        <v>2315</v>
      </c>
      <c r="GU10" s="8" t="s">
        <v>2316</v>
      </c>
      <c r="GV10" s="8" t="s">
        <v>2317</v>
      </c>
      <c r="GW10" s="8" t="s">
        <v>2318</v>
      </c>
      <c r="GX10" s="8" t="s">
        <v>2319</v>
      </c>
      <c r="GY10" s="8" t="s">
        <v>2320</v>
      </c>
      <c r="GZ10" s="8" t="s">
        <v>2321</v>
      </c>
      <c r="HA10" s="8" t="s">
        <v>2322</v>
      </c>
      <c r="HB10" s="8" t="s">
        <v>2323</v>
      </c>
      <c r="HC10" s="8" t="s">
        <v>2324</v>
      </c>
      <c r="HD10" s="8" t="s">
        <v>2325</v>
      </c>
      <c r="HE10" s="8" t="s">
        <v>2326</v>
      </c>
      <c r="HF10" s="8" t="s">
        <v>2327</v>
      </c>
      <c r="HG10" s="8" t="s">
        <v>2328</v>
      </c>
      <c r="HH10" s="8" t="s">
        <v>2329</v>
      </c>
      <c r="HI10" s="8" t="s">
        <v>2330</v>
      </c>
      <c r="HJ10" s="8" t="s">
        <v>2331</v>
      </c>
      <c r="HK10" s="8" t="s">
        <v>2332</v>
      </c>
      <c r="HL10" s="8" t="s">
        <v>2333</v>
      </c>
      <c r="HM10" s="8" t="s">
        <v>2334</v>
      </c>
      <c r="HN10" s="8" t="s">
        <v>2335</v>
      </c>
      <c r="HO10" s="8" t="s">
        <v>2336</v>
      </c>
      <c r="HP10" s="8" t="s">
        <v>2337</v>
      </c>
      <c r="HQ10" s="8" t="s">
        <v>2338</v>
      </c>
      <c r="HR10" s="8" t="s">
        <v>2339</v>
      </c>
      <c r="HS10" s="8" t="s">
        <v>2340</v>
      </c>
      <c r="HT10" s="8" t="s">
        <v>2341</v>
      </c>
      <c r="HU10" s="8" t="s">
        <v>2342</v>
      </c>
      <c r="HV10" s="8" t="s">
        <v>2343</v>
      </c>
      <c r="HW10" s="8" t="s">
        <v>2344</v>
      </c>
      <c r="HX10" s="8" t="s">
        <v>2345</v>
      </c>
      <c r="HY10" s="8" t="s">
        <v>2346</v>
      </c>
      <c r="HZ10" s="8" t="s">
        <v>2347</v>
      </c>
      <c r="IA10" s="8" t="s">
        <v>2348</v>
      </c>
      <c r="IB10" s="8" t="s">
        <v>2349</v>
      </c>
      <c r="IC10" s="8" t="s">
        <v>2350</v>
      </c>
      <c r="ID10" s="8" t="s">
        <v>2351</v>
      </c>
      <c r="IE10" s="8" t="s">
        <v>2352</v>
      </c>
      <c r="IF10" s="8" t="s">
        <v>2353</v>
      </c>
      <c r="IG10" s="8" t="s">
        <v>2354</v>
      </c>
      <c r="IH10" s="8" t="s">
        <v>2355</v>
      </c>
      <c r="II10" s="8" t="s">
        <v>2356</v>
      </c>
      <c r="IJ10" s="8" t="s">
        <v>2357</v>
      </c>
      <c r="IK10" s="8" t="s">
        <v>2358</v>
      </c>
      <c r="IL10" s="8" t="s">
        <v>2359</v>
      </c>
      <c r="IM10" s="8" t="s">
        <v>2360</v>
      </c>
      <c r="IN10" s="8" t="s">
        <v>2361</v>
      </c>
      <c r="IO10" s="8" t="s">
        <v>2362</v>
      </c>
      <c r="IP10" s="8" t="s">
        <v>2363</v>
      </c>
      <c r="IQ10" s="8" t="s">
        <v>2364</v>
      </c>
    </row>
    <row r="11" spans="1:251">
      <c r="A11" s="10">
        <v>42036</v>
      </c>
      <c r="B11" s="9">
        <v>24.241</v>
      </c>
      <c r="C11" s="9">
        <v>15.507</v>
      </c>
      <c r="D11" s="9">
        <v>32.280999999999999</v>
      </c>
      <c r="E11" s="9">
        <v>16.850000000000001</v>
      </c>
      <c r="F11" s="9">
        <v>15.430999999999999</v>
      </c>
      <c r="G11" s="9">
        <v>18.094999999999999</v>
      </c>
      <c r="H11" s="9">
        <v>4.8929999999999998</v>
      </c>
      <c r="I11" s="9">
        <v>13.202</v>
      </c>
      <c r="J11" s="9">
        <v>99.762</v>
      </c>
      <c r="K11" s="9">
        <v>58.561</v>
      </c>
      <c r="L11" s="9">
        <v>41.201000000000001</v>
      </c>
      <c r="M11" s="9">
        <v>49.683</v>
      </c>
      <c r="N11" s="9">
        <v>37.774999999999999</v>
      </c>
      <c r="O11" s="9">
        <v>11.907999999999999</v>
      </c>
      <c r="P11" s="9">
        <v>34.027000000000001</v>
      </c>
      <c r="Q11" s="9">
        <v>16.186</v>
      </c>
      <c r="R11" s="9">
        <v>17.841000000000001</v>
      </c>
      <c r="S11" s="9">
        <v>16.050999999999998</v>
      </c>
      <c r="T11" s="9">
        <v>4.5999999999999996</v>
      </c>
      <c r="U11" s="9">
        <v>11.452</v>
      </c>
      <c r="V11" s="9">
        <v>179.19800000000001</v>
      </c>
      <c r="W11" s="9">
        <v>103.20699999999999</v>
      </c>
      <c r="X11" s="9">
        <v>75.991</v>
      </c>
      <c r="Y11" s="9">
        <v>89.697999999999993</v>
      </c>
      <c r="Z11" s="9">
        <v>53.826999999999998</v>
      </c>
      <c r="AA11" s="9">
        <v>35.869999999999997</v>
      </c>
      <c r="AB11" s="9">
        <v>370.81700000000001</v>
      </c>
      <c r="AC11" s="9">
        <v>188.43700000000001</v>
      </c>
      <c r="AD11" s="9">
        <v>182.38</v>
      </c>
      <c r="AE11" s="9">
        <v>3005.5030000000002</v>
      </c>
      <c r="AF11" s="9">
        <v>1625.6590000000001</v>
      </c>
      <c r="AG11" s="9">
        <v>1379.8440000000001</v>
      </c>
      <c r="AH11" s="9">
        <v>2433.9580000000001</v>
      </c>
      <c r="AI11" s="9">
        <v>1238.3109999999999</v>
      </c>
      <c r="AJ11" s="9">
        <v>1195.6469999999999</v>
      </c>
      <c r="AK11" s="9">
        <v>2322.047</v>
      </c>
      <c r="AL11" s="9">
        <v>1183.1010000000001</v>
      </c>
      <c r="AM11" s="9">
        <v>1138.9459999999999</v>
      </c>
      <c r="AN11" s="9">
        <v>59.017000000000003</v>
      </c>
      <c r="AO11" s="9">
        <v>27.567</v>
      </c>
      <c r="AP11" s="9">
        <v>31.45</v>
      </c>
      <c r="AQ11" s="9">
        <v>52.893999999999998</v>
      </c>
      <c r="AR11" s="9">
        <v>27.643000000000001</v>
      </c>
      <c r="AS11" s="9">
        <v>25.251999999999999</v>
      </c>
      <c r="AT11" s="9">
        <v>1913.451</v>
      </c>
      <c r="AU11" s="9">
        <v>1001.497</v>
      </c>
      <c r="AV11" s="9">
        <v>911.95399999999995</v>
      </c>
      <c r="AW11" s="9">
        <v>131.75899999999999</v>
      </c>
      <c r="AX11" s="9">
        <v>52.951000000000001</v>
      </c>
      <c r="AY11" s="9">
        <v>78.808000000000007</v>
      </c>
      <c r="AZ11" s="9">
        <v>43.679000000000002</v>
      </c>
      <c r="BA11" s="9">
        <v>27.518999999999998</v>
      </c>
      <c r="BB11" s="9">
        <v>16.16</v>
      </c>
      <c r="BC11" s="9">
        <v>43.734999999999999</v>
      </c>
      <c r="BD11" s="9">
        <v>18.439</v>
      </c>
      <c r="BE11" s="9">
        <v>25.295999999999999</v>
      </c>
      <c r="BF11" s="9">
        <v>44.344000000000001</v>
      </c>
      <c r="BG11" s="9">
        <v>6.9930000000000003</v>
      </c>
      <c r="BH11" s="9">
        <v>37.350999999999999</v>
      </c>
      <c r="BI11" s="9">
        <v>108.38200000000001</v>
      </c>
      <c r="BJ11" s="9">
        <v>34.558</v>
      </c>
      <c r="BK11" s="9">
        <v>73.823999999999998</v>
      </c>
      <c r="BL11" s="9">
        <v>32.667000000000002</v>
      </c>
      <c r="BM11" s="9">
        <v>17.085000000000001</v>
      </c>
      <c r="BN11" s="9">
        <v>15.583</v>
      </c>
      <c r="BO11" s="9">
        <v>31.315999999999999</v>
      </c>
      <c r="BP11" s="9">
        <v>10.093</v>
      </c>
      <c r="BQ11" s="9">
        <v>21.222999999999999</v>
      </c>
      <c r="BR11" s="9">
        <v>44.399000000000001</v>
      </c>
      <c r="BS11" s="9">
        <v>7.38</v>
      </c>
      <c r="BT11" s="9">
        <v>37.018000000000001</v>
      </c>
      <c r="BU11" s="9">
        <v>280.36599999999999</v>
      </c>
      <c r="BV11" s="9">
        <v>149.30500000000001</v>
      </c>
      <c r="BW11" s="9">
        <v>131.06100000000001</v>
      </c>
      <c r="BX11" s="9">
        <v>246.28399999999999</v>
      </c>
      <c r="BY11" s="9">
        <v>131.309</v>
      </c>
      <c r="BZ11" s="9">
        <v>114.97499999999999</v>
      </c>
      <c r="CA11" s="9">
        <v>2187.674</v>
      </c>
      <c r="CB11" s="9">
        <v>1107.002</v>
      </c>
      <c r="CC11" s="9">
        <v>1080.672</v>
      </c>
      <c r="CD11" s="9">
        <v>219.601</v>
      </c>
      <c r="CE11" s="9">
        <v>98.075000000000003</v>
      </c>
      <c r="CF11" s="9">
        <v>121.52500000000001</v>
      </c>
      <c r="CG11" s="9">
        <v>2214.3580000000002</v>
      </c>
      <c r="CH11" s="9">
        <v>1140.2360000000001</v>
      </c>
      <c r="CI11" s="9">
        <v>1074.1210000000001</v>
      </c>
      <c r="CJ11" s="9">
        <v>358.71</v>
      </c>
      <c r="CK11" s="9">
        <v>173.58600000000001</v>
      </c>
      <c r="CL11" s="9">
        <v>185.125</v>
      </c>
      <c r="CM11" s="9">
        <v>107.175</v>
      </c>
      <c r="CN11" s="9">
        <v>55.798999999999999</v>
      </c>
      <c r="CO11" s="9">
        <v>51.375999999999998</v>
      </c>
      <c r="CP11" s="9">
        <v>139.10900000000001</v>
      </c>
      <c r="CQ11" s="9">
        <v>75.510000000000005</v>
      </c>
      <c r="CR11" s="9">
        <v>63.598999999999997</v>
      </c>
      <c r="CS11" s="9">
        <v>112.426</v>
      </c>
      <c r="CT11" s="9">
        <v>42.277000000000001</v>
      </c>
      <c r="CU11" s="9">
        <v>70.149000000000001</v>
      </c>
      <c r="CV11" s="9">
        <v>2075.248</v>
      </c>
      <c r="CW11" s="9">
        <v>1064.7260000000001</v>
      </c>
      <c r="CX11" s="9">
        <v>1010.522</v>
      </c>
      <c r="CY11" s="9">
        <v>571.54499999999996</v>
      </c>
      <c r="CZ11" s="9">
        <v>387.34699999999998</v>
      </c>
      <c r="DA11" s="9">
        <v>184.197</v>
      </c>
      <c r="DB11" s="9">
        <v>382.90699999999998</v>
      </c>
      <c r="DC11" s="9">
        <v>264.31400000000002</v>
      </c>
      <c r="DD11" s="9">
        <v>118.593</v>
      </c>
      <c r="DE11" s="9">
        <v>21.640999999999998</v>
      </c>
      <c r="DF11" s="9">
        <v>11.803000000000001</v>
      </c>
      <c r="DG11" s="9">
        <v>9.8379999999999992</v>
      </c>
      <c r="DH11" s="9">
        <v>7.7519999999999998</v>
      </c>
      <c r="DI11" s="9">
        <v>5.9130000000000003</v>
      </c>
      <c r="DJ11" s="9">
        <v>1.8380000000000001</v>
      </c>
      <c r="DK11" s="9">
        <v>7.4820000000000002</v>
      </c>
      <c r="DL11" s="9">
        <v>4.258</v>
      </c>
      <c r="DM11" s="9">
        <v>3.2250000000000001</v>
      </c>
      <c r="DN11" s="9">
        <v>6.407</v>
      </c>
      <c r="DO11" s="9">
        <v>1.6319999999999999</v>
      </c>
      <c r="DP11" s="9">
        <v>4.774</v>
      </c>
      <c r="DQ11" s="9">
        <v>27.882000000000001</v>
      </c>
      <c r="DR11" s="9">
        <v>15.173999999999999</v>
      </c>
      <c r="DS11" s="9">
        <v>12.707000000000001</v>
      </c>
      <c r="DT11" s="9">
        <v>11.353999999999999</v>
      </c>
      <c r="DU11" s="9">
        <v>5.9169999999999998</v>
      </c>
      <c r="DV11" s="9">
        <v>5.4359999999999999</v>
      </c>
      <c r="DW11" s="9">
        <v>8.5960000000000001</v>
      </c>
      <c r="DX11" s="9">
        <v>4.7050000000000001</v>
      </c>
      <c r="DY11" s="9">
        <v>3.891</v>
      </c>
      <c r="DZ11" s="9">
        <v>7.9320000000000004</v>
      </c>
      <c r="EA11" s="9">
        <v>4.5519999999999996</v>
      </c>
      <c r="EB11" s="9">
        <v>3.38</v>
      </c>
      <c r="EC11" s="9">
        <v>139.11500000000001</v>
      </c>
      <c r="ED11" s="9">
        <v>96.055000000000007</v>
      </c>
      <c r="EE11" s="9">
        <v>43.06</v>
      </c>
      <c r="EF11" s="9">
        <v>2981.3409999999999</v>
      </c>
      <c r="EG11" s="9">
        <v>1609.9639999999999</v>
      </c>
      <c r="EH11" s="9">
        <v>1371.377</v>
      </c>
      <c r="EI11" s="9">
        <v>547.59500000000003</v>
      </c>
      <c r="EJ11" s="9">
        <v>293.84800000000001</v>
      </c>
      <c r="EK11" s="9">
        <v>253.74700000000001</v>
      </c>
      <c r="EL11" s="9">
        <v>238.578</v>
      </c>
      <c r="EM11" s="9">
        <v>135.13399999999999</v>
      </c>
      <c r="EN11" s="9">
        <v>103.444</v>
      </c>
      <c r="EO11" s="9">
        <v>103.009</v>
      </c>
      <c r="EP11" s="9">
        <v>62.344999999999999</v>
      </c>
      <c r="EQ11" s="9">
        <v>40.664000000000001</v>
      </c>
      <c r="ER11" s="9">
        <v>135.56899999999999</v>
      </c>
      <c r="ES11" s="9">
        <v>72.789000000000001</v>
      </c>
      <c r="ET11" s="9">
        <v>62.78</v>
      </c>
      <c r="EU11" s="9">
        <v>126.42</v>
      </c>
      <c r="EV11" s="9">
        <v>76.89</v>
      </c>
      <c r="EW11" s="9">
        <v>49.53</v>
      </c>
      <c r="EX11" s="9">
        <v>112.158</v>
      </c>
      <c r="EY11" s="9">
        <v>58.244</v>
      </c>
      <c r="EZ11" s="9">
        <v>53.914000000000001</v>
      </c>
      <c r="FA11" s="9">
        <v>72.061999999999998</v>
      </c>
      <c r="FB11" s="9">
        <v>47.01</v>
      </c>
      <c r="FC11" s="9">
        <v>25.052</v>
      </c>
      <c r="FD11" s="9">
        <v>95.418000000000006</v>
      </c>
      <c r="FE11" s="9">
        <v>50.012</v>
      </c>
      <c r="FF11" s="9">
        <v>45.405999999999999</v>
      </c>
      <c r="FG11" s="9">
        <v>35.375</v>
      </c>
      <c r="FH11" s="9">
        <v>25.632000000000001</v>
      </c>
      <c r="FI11" s="9">
        <v>9.7430000000000003</v>
      </c>
      <c r="FJ11" s="9">
        <v>39.475999999999999</v>
      </c>
      <c r="FK11" s="9">
        <v>16.899000000000001</v>
      </c>
      <c r="FL11" s="9">
        <v>22.577000000000002</v>
      </c>
      <c r="FM11" s="9">
        <v>20.567</v>
      </c>
      <c r="FN11" s="9">
        <v>7.4809999999999999</v>
      </c>
      <c r="FO11" s="9">
        <v>13.086</v>
      </c>
      <c r="FP11" s="9">
        <v>71.097999999999999</v>
      </c>
      <c r="FQ11" s="9">
        <v>38.112000000000002</v>
      </c>
      <c r="FR11" s="9">
        <v>32.985999999999997</v>
      </c>
      <c r="FS11" s="9">
        <v>30.594999999999999</v>
      </c>
      <c r="FT11" s="9">
        <v>22.811</v>
      </c>
      <c r="FU11" s="9">
        <v>7.7839999999999998</v>
      </c>
      <c r="FV11" s="9">
        <v>19.923999999999999</v>
      </c>
      <c r="FW11" s="9">
        <v>10.273</v>
      </c>
      <c r="FX11" s="9">
        <v>9.6519999999999992</v>
      </c>
      <c r="FY11" s="9">
        <v>20.577999999999999</v>
      </c>
      <c r="FZ11" s="9">
        <v>5.0279999999999996</v>
      </c>
      <c r="GA11" s="9">
        <v>15.55</v>
      </c>
      <c r="GB11" s="9">
        <v>150.69999999999999</v>
      </c>
      <c r="GC11" s="9">
        <v>89.238</v>
      </c>
      <c r="GD11" s="9">
        <v>61.462000000000003</v>
      </c>
      <c r="GE11" s="9">
        <v>87.878</v>
      </c>
      <c r="GF11" s="9">
        <v>45.896000000000001</v>
      </c>
      <c r="GG11" s="9">
        <v>41.981999999999999</v>
      </c>
      <c r="GH11" s="9">
        <v>309.017</v>
      </c>
      <c r="GI11" s="9">
        <v>158.714</v>
      </c>
      <c r="GJ11" s="9">
        <v>150.303</v>
      </c>
      <c r="GK11" s="9">
        <v>2433.7460000000001</v>
      </c>
      <c r="GL11" s="9">
        <v>1316.117</v>
      </c>
      <c r="GM11" s="9">
        <v>1117.6300000000001</v>
      </c>
      <c r="GN11" s="9">
        <v>1924.8009999999999</v>
      </c>
      <c r="GO11" s="9">
        <v>979.25300000000004</v>
      </c>
      <c r="GP11" s="9">
        <v>945.548</v>
      </c>
      <c r="GQ11" s="9">
        <v>1809.193</v>
      </c>
      <c r="GR11" s="9">
        <v>934.32299999999998</v>
      </c>
      <c r="GS11" s="9">
        <v>874.86900000000003</v>
      </c>
      <c r="GT11" s="9">
        <v>51.540999999999997</v>
      </c>
      <c r="GU11" s="9">
        <v>17.785</v>
      </c>
      <c r="GV11" s="9">
        <v>33.756</v>
      </c>
      <c r="GW11" s="9">
        <v>64.066999999999993</v>
      </c>
      <c r="GX11" s="9">
        <v>27.145</v>
      </c>
      <c r="GY11" s="9">
        <v>36.921999999999997</v>
      </c>
      <c r="GZ11" s="9">
        <v>1466.8330000000001</v>
      </c>
      <c r="HA11" s="9">
        <v>773.43799999999999</v>
      </c>
      <c r="HB11" s="9">
        <v>693.39499999999998</v>
      </c>
      <c r="HC11" s="9">
        <v>117.94499999999999</v>
      </c>
      <c r="HD11" s="9">
        <v>42.581000000000003</v>
      </c>
      <c r="HE11" s="9">
        <v>75.363</v>
      </c>
      <c r="HF11" s="9">
        <v>40.287999999999997</v>
      </c>
      <c r="HG11" s="9">
        <v>19.748000000000001</v>
      </c>
      <c r="HH11" s="9">
        <v>20.54</v>
      </c>
      <c r="HI11" s="9">
        <v>35.158000000000001</v>
      </c>
      <c r="HJ11" s="9">
        <v>13.895</v>
      </c>
      <c r="HK11" s="9">
        <v>21.263000000000002</v>
      </c>
      <c r="HL11" s="9">
        <v>42.497999999999998</v>
      </c>
      <c r="HM11" s="9">
        <v>8.9380000000000006</v>
      </c>
      <c r="HN11" s="9">
        <v>33.561</v>
      </c>
      <c r="HO11" s="9">
        <v>109.04900000000001</v>
      </c>
      <c r="HP11" s="9">
        <v>40.56</v>
      </c>
      <c r="HQ11" s="9">
        <v>68.489000000000004</v>
      </c>
      <c r="HR11" s="9">
        <v>33.421999999999997</v>
      </c>
      <c r="HS11" s="9">
        <v>22.582999999999998</v>
      </c>
      <c r="HT11" s="9">
        <v>10.839</v>
      </c>
      <c r="HU11" s="9">
        <v>32.008000000000003</v>
      </c>
      <c r="HV11" s="9">
        <v>11.019</v>
      </c>
      <c r="HW11" s="9">
        <v>20.989000000000001</v>
      </c>
      <c r="HX11" s="9">
        <v>43.619</v>
      </c>
      <c r="HY11" s="9">
        <v>6.9580000000000002</v>
      </c>
      <c r="HZ11" s="9">
        <v>36.661000000000001</v>
      </c>
      <c r="IA11" s="9">
        <v>230.97499999999999</v>
      </c>
      <c r="IB11" s="9">
        <v>122.67400000000001</v>
      </c>
      <c r="IC11" s="9">
        <v>108.301</v>
      </c>
      <c r="ID11" s="9">
        <v>227.22800000000001</v>
      </c>
      <c r="IE11" s="9">
        <v>106.861</v>
      </c>
      <c r="IF11" s="9">
        <v>120.367</v>
      </c>
      <c r="IG11" s="9">
        <v>1697.5730000000001</v>
      </c>
      <c r="IH11" s="9">
        <v>872.39300000000003</v>
      </c>
      <c r="II11" s="9">
        <v>825.18100000000004</v>
      </c>
      <c r="IJ11" s="9">
        <v>227.85300000000001</v>
      </c>
      <c r="IK11" s="9">
        <v>104.294</v>
      </c>
      <c r="IL11" s="9">
        <v>123.55800000000001</v>
      </c>
      <c r="IM11" s="9">
        <v>1696.9480000000001</v>
      </c>
      <c r="IN11" s="9">
        <v>874.95899999999995</v>
      </c>
      <c r="IO11" s="9">
        <v>821.98900000000003</v>
      </c>
      <c r="IP11" s="9">
        <v>341.71699999999998</v>
      </c>
      <c r="IQ11" s="9">
        <v>159.887</v>
      </c>
    </row>
    <row r="12" spans="1:251">
      <c r="A12" s="10">
        <v>42401</v>
      </c>
      <c r="B12" s="9">
        <v>20.515999999999998</v>
      </c>
      <c r="C12" s="9">
        <v>12.93</v>
      </c>
      <c r="D12" s="9">
        <v>38.17</v>
      </c>
      <c r="E12" s="9">
        <v>17.286999999999999</v>
      </c>
      <c r="F12" s="9">
        <v>20.882999999999999</v>
      </c>
      <c r="G12" s="9">
        <v>32.914000000000001</v>
      </c>
      <c r="H12" s="9">
        <v>8.3219999999999992</v>
      </c>
      <c r="I12" s="9">
        <v>24.591999999999999</v>
      </c>
      <c r="J12" s="9">
        <v>110.899</v>
      </c>
      <c r="K12" s="9">
        <v>57.743000000000002</v>
      </c>
      <c r="L12" s="9">
        <v>53.155999999999999</v>
      </c>
      <c r="M12" s="9">
        <v>59.627000000000002</v>
      </c>
      <c r="N12" s="9">
        <v>39.405999999999999</v>
      </c>
      <c r="O12" s="9">
        <v>20.221</v>
      </c>
      <c r="P12" s="9">
        <v>30.564</v>
      </c>
      <c r="Q12" s="9">
        <v>12.515000000000001</v>
      </c>
      <c r="R12" s="9">
        <v>18.048999999999999</v>
      </c>
      <c r="S12" s="9">
        <v>20.709</v>
      </c>
      <c r="T12" s="9">
        <v>5.8220000000000001</v>
      </c>
      <c r="U12" s="9">
        <v>14.887</v>
      </c>
      <c r="V12" s="9">
        <v>196.97800000000001</v>
      </c>
      <c r="W12" s="9">
        <v>106.378</v>
      </c>
      <c r="X12" s="9">
        <v>90.6</v>
      </c>
      <c r="Y12" s="9">
        <v>111.655</v>
      </c>
      <c r="Z12" s="9">
        <v>52.295000000000002</v>
      </c>
      <c r="AA12" s="9">
        <v>59.36</v>
      </c>
      <c r="AB12" s="9">
        <v>390.3</v>
      </c>
      <c r="AC12" s="9">
        <v>204.20099999999999</v>
      </c>
      <c r="AD12" s="9">
        <v>186.09899999999999</v>
      </c>
      <c r="AE12" s="9">
        <v>3090.7550000000001</v>
      </c>
      <c r="AF12" s="9">
        <v>1652.0809999999999</v>
      </c>
      <c r="AG12" s="9">
        <v>1438.675</v>
      </c>
      <c r="AH12" s="9">
        <v>2492.0749999999998</v>
      </c>
      <c r="AI12" s="9">
        <v>1261.086</v>
      </c>
      <c r="AJ12" s="9">
        <v>1230.9880000000001</v>
      </c>
      <c r="AK12" s="9">
        <v>2372.0219999999999</v>
      </c>
      <c r="AL12" s="9">
        <v>1205.171</v>
      </c>
      <c r="AM12" s="9">
        <v>1166.8510000000001</v>
      </c>
      <c r="AN12" s="9">
        <v>64.367999999999995</v>
      </c>
      <c r="AO12" s="9">
        <v>31.937000000000001</v>
      </c>
      <c r="AP12" s="9">
        <v>32.43</v>
      </c>
      <c r="AQ12" s="9">
        <v>55.231000000000002</v>
      </c>
      <c r="AR12" s="9">
        <v>23.524999999999999</v>
      </c>
      <c r="AS12" s="9">
        <v>31.707000000000001</v>
      </c>
      <c r="AT12" s="9">
        <v>1959.375</v>
      </c>
      <c r="AU12" s="9">
        <v>1029.538</v>
      </c>
      <c r="AV12" s="9">
        <v>929.83699999999999</v>
      </c>
      <c r="AW12" s="9">
        <v>137.208</v>
      </c>
      <c r="AX12" s="9">
        <v>49.405999999999999</v>
      </c>
      <c r="AY12" s="9">
        <v>87.802000000000007</v>
      </c>
      <c r="AZ12" s="9">
        <v>44.53</v>
      </c>
      <c r="BA12" s="9">
        <v>28.263999999999999</v>
      </c>
      <c r="BB12" s="9">
        <v>16.265999999999998</v>
      </c>
      <c r="BC12" s="9">
        <v>40.872999999999998</v>
      </c>
      <c r="BD12" s="9">
        <v>11.693</v>
      </c>
      <c r="BE12" s="9">
        <v>29.181000000000001</v>
      </c>
      <c r="BF12" s="9">
        <v>51.805</v>
      </c>
      <c r="BG12" s="9">
        <v>9.4489999999999998</v>
      </c>
      <c r="BH12" s="9">
        <v>42.356000000000002</v>
      </c>
      <c r="BI12" s="9">
        <v>101.64400000000001</v>
      </c>
      <c r="BJ12" s="9">
        <v>35.616999999999997</v>
      </c>
      <c r="BK12" s="9">
        <v>66.027000000000001</v>
      </c>
      <c r="BL12" s="9">
        <v>31.274000000000001</v>
      </c>
      <c r="BM12" s="9">
        <v>20.097000000000001</v>
      </c>
      <c r="BN12" s="9">
        <v>11.176</v>
      </c>
      <c r="BO12" s="9">
        <v>34.645000000000003</v>
      </c>
      <c r="BP12" s="9">
        <v>8.6720000000000006</v>
      </c>
      <c r="BQ12" s="9">
        <v>25.972999999999999</v>
      </c>
      <c r="BR12" s="9">
        <v>35.725000000000001</v>
      </c>
      <c r="BS12" s="9">
        <v>6.8479999999999999</v>
      </c>
      <c r="BT12" s="9">
        <v>28.876999999999999</v>
      </c>
      <c r="BU12" s="9">
        <v>293.84800000000001</v>
      </c>
      <c r="BV12" s="9">
        <v>146.52600000000001</v>
      </c>
      <c r="BW12" s="9">
        <v>147.322</v>
      </c>
      <c r="BX12" s="9">
        <v>266.70499999999998</v>
      </c>
      <c r="BY12" s="9">
        <v>140.33099999999999</v>
      </c>
      <c r="BZ12" s="9">
        <v>126.375</v>
      </c>
      <c r="CA12" s="9">
        <v>2225.37</v>
      </c>
      <c r="CB12" s="9">
        <v>1120.7560000000001</v>
      </c>
      <c r="CC12" s="9">
        <v>1104.614</v>
      </c>
      <c r="CD12" s="9">
        <v>222.80600000000001</v>
      </c>
      <c r="CE12" s="9">
        <v>107.655</v>
      </c>
      <c r="CF12" s="9">
        <v>115.151</v>
      </c>
      <c r="CG12" s="9">
        <v>2269.2689999999998</v>
      </c>
      <c r="CH12" s="9">
        <v>1153.431</v>
      </c>
      <c r="CI12" s="9">
        <v>1115.838</v>
      </c>
      <c r="CJ12" s="9">
        <v>369.86</v>
      </c>
      <c r="CK12" s="9">
        <v>184.79900000000001</v>
      </c>
      <c r="CL12" s="9">
        <v>185.06100000000001</v>
      </c>
      <c r="CM12" s="9">
        <v>119.652</v>
      </c>
      <c r="CN12" s="9">
        <v>63.186999999999998</v>
      </c>
      <c r="CO12" s="9">
        <v>56.463999999999999</v>
      </c>
      <c r="CP12" s="9">
        <v>147.054</v>
      </c>
      <c r="CQ12" s="9">
        <v>77.143000000000001</v>
      </c>
      <c r="CR12" s="9">
        <v>69.91</v>
      </c>
      <c r="CS12" s="9">
        <v>103.154</v>
      </c>
      <c r="CT12" s="9">
        <v>44.468000000000004</v>
      </c>
      <c r="CU12" s="9">
        <v>58.686</v>
      </c>
      <c r="CV12" s="9">
        <v>2122.2150000000001</v>
      </c>
      <c r="CW12" s="9">
        <v>1076.288</v>
      </c>
      <c r="CX12" s="9">
        <v>1045.9269999999999</v>
      </c>
      <c r="CY12" s="9">
        <v>598.67999999999995</v>
      </c>
      <c r="CZ12" s="9">
        <v>390.99400000000003</v>
      </c>
      <c r="DA12" s="9">
        <v>207.68600000000001</v>
      </c>
      <c r="DB12" s="9">
        <v>407.517</v>
      </c>
      <c r="DC12" s="9">
        <v>268.214</v>
      </c>
      <c r="DD12" s="9">
        <v>139.303</v>
      </c>
      <c r="DE12" s="9">
        <v>26.167999999999999</v>
      </c>
      <c r="DF12" s="9">
        <v>15.579000000000001</v>
      </c>
      <c r="DG12" s="9">
        <v>10.589</v>
      </c>
      <c r="DH12" s="9">
        <v>8.4969999999999999</v>
      </c>
      <c r="DI12" s="9">
        <v>7.1740000000000004</v>
      </c>
      <c r="DJ12" s="9">
        <v>1.323</v>
      </c>
      <c r="DK12" s="9">
        <v>7.2709999999999999</v>
      </c>
      <c r="DL12" s="9">
        <v>3.9430000000000001</v>
      </c>
      <c r="DM12" s="9">
        <v>3.3279999999999998</v>
      </c>
      <c r="DN12" s="9">
        <v>10.401</v>
      </c>
      <c r="DO12" s="9">
        <v>4.4619999999999997</v>
      </c>
      <c r="DP12" s="9">
        <v>5.9390000000000001</v>
      </c>
      <c r="DQ12" s="9">
        <v>29.312999999999999</v>
      </c>
      <c r="DR12" s="9">
        <v>16.466999999999999</v>
      </c>
      <c r="DS12" s="9">
        <v>12.846</v>
      </c>
      <c r="DT12" s="9">
        <v>5.5739999999999998</v>
      </c>
      <c r="DU12" s="9">
        <v>4.4450000000000003</v>
      </c>
      <c r="DV12" s="9">
        <v>1.1299999999999999</v>
      </c>
      <c r="DW12" s="9">
        <v>12.702999999999999</v>
      </c>
      <c r="DX12" s="9">
        <v>7.0339999999999998</v>
      </c>
      <c r="DY12" s="9">
        <v>5.6680000000000001</v>
      </c>
      <c r="DZ12" s="9">
        <v>11.036</v>
      </c>
      <c r="EA12" s="9">
        <v>4.9880000000000004</v>
      </c>
      <c r="EB12" s="9">
        <v>6.048</v>
      </c>
      <c r="EC12" s="9">
        <v>135.68199999999999</v>
      </c>
      <c r="ED12" s="9">
        <v>90.733999999999995</v>
      </c>
      <c r="EE12" s="9">
        <v>44.948</v>
      </c>
      <c r="EF12" s="9">
        <v>3052.6120000000001</v>
      </c>
      <c r="EG12" s="9">
        <v>1657.0340000000001</v>
      </c>
      <c r="EH12" s="9">
        <v>1395.579</v>
      </c>
      <c r="EI12" s="9">
        <v>571.61800000000005</v>
      </c>
      <c r="EJ12" s="9">
        <v>309.12200000000001</v>
      </c>
      <c r="EK12" s="9">
        <v>262.49599999999998</v>
      </c>
      <c r="EL12" s="9">
        <v>246.18</v>
      </c>
      <c r="EM12" s="9">
        <v>142.41399999999999</v>
      </c>
      <c r="EN12" s="9">
        <v>103.76600000000001</v>
      </c>
      <c r="EO12" s="9">
        <v>118.79900000000001</v>
      </c>
      <c r="EP12" s="9">
        <v>73.387</v>
      </c>
      <c r="EQ12" s="9">
        <v>45.411999999999999</v>
      </c>
      <c r="ER12" s="9">
        <v>127.38</v>
      </c>
      <c r="ES12" s="9">
        <v>69.027000000000001</v>
      </c>
      <c r="ET12" s="9">
        <v>58.353999999999999</v>
      </c>
      <c r="EU12" s="9">
        <v>142.51</v>
      </c>
      <c r="EV12" s="9">
        <v>85.495000000000005</v>
      </c>
      <c r="EW12" s="9">
        <v>57.015999999999998</v>
      </c>
      <c r="EX12" s="9">
        <v>103.669</v>
      </c>
      <c r="EY12" s="9">
        <v>56.918999999999997</v>
      </c>
      <c r="EZ12" s="9">
        <v>46.75</v>
      </c>
      <c r="FA12" s="9">
        <v>71.5</v>
      </c>
      <c r="FB12" s="9">
        <v>45.363999999999997</v>
      </c>
      <c r="FC12" s="9">
        <v>26.135999999999999</v>
      </c>
      <c r="FD12" s="9">
        <v>86.096999999999994</v>
      </c>
      <c r="FE12" s="9">
        <v>50.247</v>
      </c>
      <c r="FF12" s="9">
        <v>35.85</v>
      </c>
      <c r="FG12" s="9">
        <v>33.844999999999999</v>
      </c>
      <c r="FH12" s="9">
        <v>24.164999999999999</v>
      </c>
      <c r="FI12" s="9">
        <v>9.68</v>
      </c>
      <c r="FJ12" s="9">
        <v>36.731000000000002</v>
      </c>
      <c r="FK12" s="9">
        <v>22.298999999999999</v>
      </c>
      <c r="FL12" s="9">
        <v>14.433</v>
      </c>
      <c r="FM12" s="9">
        <v>15.52</v>
      </c>
      <c r="FN12" s="9">
        <v>3.7829999999999999</v>
      </c>
      <c r="FO12" s="9">
        <v>11.737</v>
      </c>
      <c r="FP12" s="9">
        <v>88.581999999999994</v>
      </c>
      <c r="FQ12" s="9">
        <v>46.802999999999997</v>
      </c>
      <c r="FR12" s="9">
        <v>41.779000000000003</v>
      </c>
      <c r="FS12" s="9">
        <v>44.540999999999997</v>
      </c>
      <c r="FT12" s="9">
        <v>31.318000000000001</v>
      </c>
      <c r="FU12" s="9">
        <v>13.224</v>
      </c>
      <c r="FV12" s="9">
        <v>21.308</v>
      </c>
      <c r="FW12" s="9">
        <v>9.7360000000000007</v>
      </c>
      <c r="FX12" s="9">
        <v>11.571999999999999</v>
      </c>
      <c r="FY12" s="9">
        <v>22.733000000000001</v>
      </c>
      <c r="FZ12" s="9">
        <v>5.7489999999999997</v>
      </c>
      <c r="GA12" s="9">
        <v>16.984000000000002</v>
      </c>
      <c r="GB12" s="9">
        <v>167.46899999999999</v>
      </c>
      <c r="GC12" s="9">
        <v>100.264</v>
      </c>
      <c r="GD12" s="9">
        <v>67.204999999999998</v>
      </c>
      <c r="GE12" s="9">
        <v>78.709999999999994</v>
      </c>
      <c r="GF12" s="9">
        <v>42.149000000000001</v>
      </c>
      <c r="GG12" s="9">
        <v>36.561</v>
      </c>
      <c r="GH12" s="9">
        <v>325.43900000000002</v>
      </c>
      <c r="GI12" s="9">
        <v>166.708</v>
      </c>
      <c r="GJ12" s="9">
        <v>158.72999999999999</v>
      </c>
      <c r="GK12" s="9">
        <v>2480.9940000000001</v>
      </c>
      <c r="GL12" s="9">
        <v>1347.912</v>
      </c>
      <c r="GM12" s="9">
        <v>1133.0820000000001</v>
      </c>
      <c r="GN12" s="9">
        <v>1947.883</v>
      </c>
      <c r="GO12" s="9">
        <v>990.06500000000005</v>
      </c>
      <c r="GP12" s="9">
        <v>957.81799999999998</v>
      </c>
      <c r="GQ12" s="9">
        <v>1836.028</v>
      </c>
      <c r="GR12" s="9">
        <v>934.83399999999995</v>
      </c>
      <c r="GS12" s="9">
        <v>901.19500000000005</v>
      </c>
      <c r="GT12" s="9">
        <v>55.451999999999998</v>
      </c>
      <c r="GU12" s="9">
        <v>24.116</v>
      </c>
      <c r="GV12" s="9">
        <v>31.335999999999999</v>
      </c>
      <c r="GW12" s="9">
        <v>55.432000000000002</v>
      </c>
      <c r="GX12" s="9">
        <v>30.631</v>
      </c>
      <c r="GY12" s="9">
        <v>24.800999999999998</v>
      </c>
      <c r="GZ12" s="9">
        <v>1468.396</v>
      </c>
      <c r="HA12" s="9">
        <v>771.23599999999999</v>
      </c>
      <c r="HB12" s="9">
        <v>697.16</v>
      </c>
      <c r="HC12" s="9">
        <v>119.854</v>
      </c>
      <c r="HD12" s="9">
        <v>46.448999999999998</v>
      </c>
      <c r="HE12" s="9">
        <v>73.405000000000001</v>
      </c>
      <c r="HF12" s="9">
        <v>36.698999999999998</v>
      </c>
      <c r="HG12" s="9">
        <v>26.248999999999999</v>
      </c>
      <c r="HH12" s="9">
        <v>10.45</v>
      </c>
      <c r="HI12" s="9">
        <v>34.594000000000001</v>
      </c>
      <c r="HJ12" s="9">
        <v>11.711</v>
      </c>
      <c r="HK12" s="9">
        <v>22.882999999999999</v>
      </c>
      <c r="HL12" s="9">
        <v>48.561999999999998</v>
      </c>
      <c r="HM12" s="9">
        <v>8.49</v>
      </c>
      <c r="HN12" s="9">
        <v>40.072000000000003</v>
      </c>
      <c r="HO12" s="9">
        <v>105.63200000000001</v>
      </c>
      <c r="HP12" s="9">
        <v>36.804000000000002</v>
      </c>
      <c r="HQ12" s="9">
        <v>68.828000000000003</v>
      </c>
      <c r="HR12" s="9">
        <v>31.555</v>
      </c>
      <c r="HS12" s="9">
        <v>18.882999999999999</v>
      </c>
      <c r="HT12" s="9">
        <v>12.672000000000001</v>
      </c>
      <c r="HU12" s="9">
        <v>28.006</v>
      </c>
      <c r="HV12" s="9">
        <v>4.62</v>
      </c>
      <c r="HW12" s="9">
        <v>23.385999999999999</v>
      </c>
      <c r="HX12" s="9">
        <v>46.070999999999998</v>
      </c>
      <c r="HY12" s="9">
        <v>13.301</v>
      </c>
      <c r="HZ12" s="9">
        <v>32.770000000000003</v>
      </c>
      <c r="IA12" s="9">
        <v>254.001</v>
      </c>
      <c r="IB12" s="9">
        <v>135.57599999999999</v>
      </c>
      <c r="IC12" s="9">
        <v>118.425</v>
      </c>
      <c r="ID12" s="9">
        <v>211.70500000000001</v>
      </c>
      <c r="IE12" s="9">
        <v>112.79300000000001</v>
      </c>
      <c r="IF12" s="9">
        <v>98.912000000000006</v>
      </c>
      <c r="IG12" s="9">
        <v>1736.1780000000001</v>
      </c>
      <c r="IH12" s="9">
        <v>877.27200000000005</v>
      </c>
      <c r="II12" s="9">
        <v>858.90599999999995</v>
      </c>
      <c r="IJ12" s="9">
        <v>211.036</v>
      </c>
      <c r="IK12" s="9">
        <v>104.509</v>
      </c>
      <c r="IL12" s="9">
        <v>106.527</v>
      </c>
      <c r="IM12" s="9">
        <v>1736.848</v>
      </c>
      <c r="IN12" s="9">
        <v>885.55600000000004</v>
      </c>
      <c r="IO12" s="9">
        <v>851.29100000000005</v>
      </c>
      <c r="IP12" s="9">
        <v>320.99799999999999</v>
      </c>
      <c r="IQ12" s="9">
        <v>165.39500000000001</v>
      </c>
    </row>
    <row r="13" spans="1:251">
      <c r="A13" s="10">
        <v>42767</v>
      </c>
      <c r="B13" s="9">
        <v>21.716999999999999</v>
      </c>
      <c r="C13" s="9">
        <v>12.523999999999999</v>
      </c>
      <c r="D13" s="9">
        <v>34.747999999999998</v>
      </c>
      <c r="E13" s="9">
        <v>12.943</v>
      </c>
      <c r="F13" s="9">
        <v>21.805</v>
      </c>
      <c r="G13" s="9">
        <v>22.991</v>
      </c>
      <c r="H13" s="9">
        <v>6.9340000000000002</v>
      </c>
      <c r="I13" s="9">
        <v>16.058</v>
      </c>
      <c r="J13" s="9">
        <v>111.119</v>
      </c>
      <c r="K13" s="9">
        <v>58.38</v>
      </c>
      <c r="L13" s="9">
        <v>52.738999999999997</v>
      </c>
      <c r="M13" s="9">
        <v>61.982999999999997</v>
      </c>
      <c r="N13" s="9">
        <v>40.119</v>
      </c>
      <c r="O13" s="9">
        <v>21.864000000000001</v>
      </c>
      <c r="P13" s="9">
        <v>29.555</v>
      </c>
      <c r="Q13" s="9">
        <v>14.228999999999999</v>
      </c>
      <c r="R13" s="9">
        <v>15.326000000000001</v>
      </c>
      <c r="S13" s="9">
        <v>19.581</v>
      </c>
      <c r="T13" s="9">
        <v>4.0330000000000004</v>
      </c>
      <c r="U13" s="9">
        <v>15.548999999999999</v>
      </c>
      <c r="V13" s="9">
        <v>196.416</v>
      </c>
      <c r="W13" s="9">
        <v>102.384</v>
      </c>
      <c r="X13" s="9">
        <v>94.031999999999996</v>
      </c>
      <c r="Y13" s="9">
        <v>97.983999999999995</v>
      </c>
      <c r="Z13" s="9">
        <v>56.195999999999998</v>
      </c>
      <c r="AA13" s="9">
        <v>41.787999999999997</v>
      </c>
      <c r="AB13" s="9">
        <v>385.30799999999999</v>
      </c>
      <c r="AC13" s="9">
        <v>192.852</v>
      </c>
      <c r="AD13" s="9">
        <v>192.45599999999999</v>
      </c>
      <c r="AE13" s="9">
        <v>3122.7020000000002</v>
      </c>
      <c r="AF13" s="9">
        <v>1691.402</v>
      </c>
      <c r="AG13" s="9">
        <v>1431.3</v>
      </c>
      <c r="AH13" s="9">
        <v>2563.7710000000002</v>
      </c>
      <c r="AI13" s="9">
        <v>1317.8589999999999</v>
      </c>
      <c r="AJ13" s="9">
        <v>1245.912</v>
      </c>
      <c r="AK13" s="9">
        <v>2461.3339999999998</v>
      </c>
      <c r="AL13" s="9">
        <v>1261.904</v>
      </c>
      <c r="AM13" s="9">
        <v>1199.4290000000001</v>
      </c>
      <c r="AN13" s="9">
        <v>56.289000000000001</v>
      </c>
      <c r="AO13" s="9">
        <v>29.013999999999999</v>
      </c>
      <c r="AP13" s="9">
        <v>27.276</v>
      </c>
      <c r="AQ13" s="9">
        <v>44.354999999999997</v>
      </c>
      <c r="AR13" s="9">
        <v>25.693999999999999</v>
      </c>
      <c r="AS13" s="9">
        <v>18.661000000000001</v>
      </c>
      <c r="AT13" s="9">
        <v>2045.825</v>
      </c>
      <c r="AU13" s="9">
        <v>1087.0650000000001</v>
      </c>
      <c r="AV13" s="9">
        <v>958.76</v>
      </c>
      <c r="AW13" s="9">
        <v>115.77800000000001</v>
      </c>
      <c r="AX13" s="9">
        <v>38.320999999999998</v>
      </c>
      <c r="AY13" s="9">
        <v>77.456999999999994</v>
      </c>
      <c r="AZ13" s="9">
        <v>33.680999999999997</v>
      </c>
      <c r="BA13" s="9">
        <v>21.285</v>
      </c>
      <c r="BB13" s="9">
        <v>12.396000000000001</v>
      </c>
      <c r="BC13" s="9">
        <v>35.35</v>
      </c>
      <c r="BD13" s="9">
        <v>10.315</v>
      </c>
      <c r="BE13" s="9">
        <v>25.035</v>
      </c>
      <c r="BF13" s="9">
        <v>46.747</v>
      </c>
      <c r="BG13" s="9">
        <v>6.7210000000000001</v>
      </c>
      <c r="BH13" s="9">
        <v>40.026000000000003</v>
      </c>
      <c r="BI13" s="9">
        <v>118.967</v>
      </c>
      <c r="BJ13" s="9">
        <v>48.448999999999998</v>
      </c>
      <c r="BK13" s="9">
        <v>70.518000000000001</v>
      </c>
      <c r="BL13" s="9">
        <v>40.118000000000002</v>
      </c>
      <c r="BM13" s="9">
        <v>29.82</v>
      </c>
      <c r="BN13" s="9">
        <v>10.298</v>
      </c>
      <c r="BO13" s="9">
        <v>42.936</v>
      </c>
      <c r="BP13" s="9">
        <v>11.391</v>
      </c>
      <c r="BQ13" s="9">
        <v>31.545000000000002</v>
      </c>
      <c r="BR13" s="9">
        <v>35.912999999999997</v>
      </c>
      <c r="BS13" s="9">
        <v>7.2380000000000004</v>
      </c>
      <c r="BT13" s="9">
        <v>28.675999999999998</v>
      </c>
      <c r="BU13" s="9">
        <v>283.20100000000002</v>
      </c>
      <c r="BV13" s="9">
        <v>144.024</v>
      </c>
      <c r="BW13" s="9">
        <v>139.178</v>
      </c>
      <c r="BX13" s="9">
        <v>265.90499999999997</v>
      </c>
      <c r="BY13" s="9">
        <v>137.15</v>
      </c>
      <c r="BZ13" s="9">
        <v>128.755</v>
      </c>
      <c r="CA13" s="9">
        <v>2297.8670000000002</v>
      </c>
      <c r="CB13" s="9">
        <v>1180.7090000000001</v>
      </c>
      <c r="CC13" s="9">
        <v>1117.1579999999999</v>
      </c>
      <c r="CD13" s="9">
        <v>222.197</v>
      </c>
      <c r="CE13" s="9">
        <v>112.893</v>
      </c>
      <c r="CF13" s="9">
        <v>109.304</v>
      </c>
      <c r="CG13" s="9">
        <v>2341.5749999999998</v>
      </c>
      <c r="CH13" s="9">
        <v>1204.9659999999999</v>
      </c>
      <c r="CI13" s="9">
        <v>1136.6079999999999</v>
      </c>
      <c r="CJ13" s="9">
        <v>374.67700000000002</v>
      </c>
      <c r="CK13" s="9">
        <v>187.71299999999999</v>
      </c>
      <c r="CL13" s="9">
        <v>186.965</v>
      </c>
      <c r="CM13" s="9">
        <v>113.42400000000001</v>
      </c>
      <c r="CN13" s="9">
        <v>62.33</v>
      </c>
      <c r="CO13" s="9">
        <v>51.094000000000001</v>
      </c>
      <c r="CP13" s="9">
        <v>152.48099999999999</v>
      </c>
      <c r="CQ13" s="9">
        <v>74.819999999999993</v>
      </c>
      <c r="CR13" s="9">
        <v>77.661000000000001</v>
      </c>
      <c r="CS13" s="9">
        <v>108.773</v>
      </c>
      <c r="CT13" s="9">
        <v>50.563000000000002</v>
      </c>
      <c r="CU13" s="9">
        <v>58.21</v>
      </c>
      <c r="CV13" s="9">
        <v>2189.0940000000001</v>
      </c>
      <c r="CW13" s="9">
        <v>1130.146</v>
      </c>
      <c r="CX13" s="9">
        <v>1058.9480000000001</v>
      </c>
      <c r="CY13" s="9">
        <v>558.93100000000004</v>
      </c>
      <c r="CZ13" s="9">
        <v>373.54300000000001</v>
      </c>
      <c r="DA13" s="9">
        <v>185.38800000000001</v>
      </c>
      <c r="DB13" s="9">
        <v>383.52499999999998</v>
      </c>
      <c r="DC13" s="9">
        <v>260.52800000000002</v>
      </c>
      <c r="DD13" s="9">
        <v>122.997</v>
      </c>
      <c r="DE13" s="9">
        <v>24.413</v>
      </c>
      <c r="DF13" s="9">
        <v>13.472</v>
      </c>
      <c r="DG13" s="9">
        <v>10.941000000000001</v>
      </c>
      <c r="DH13" s="9">
        <v>10.279</v>
      </c>
      <c r="DI13" s="9">
        <v>8.3369999999999997</v>
      </c>
      <c r="DJ13" s="9">
        <v>1.9419999999999999</v>
      </c>
      <c r="DK13" s="9">
        <v>3.5150000000000001</v>
      </c>
      <c r="DL13" s="9">
        <v>2.4340000000000002</v>
      </c>
      <c r="DM13" s="9">
        <v>1.081</v>
      </c>
      <c r="DN13" s="9">
        <v>10.619</v>
      </c>
      <c r="DO13" s="9">
        <v>2.7010000000000001</v>
      </c>
      <c r="DP13" s="9">
        <v>7.9189999999999996</v>
      </c>
      <c r="DQ13" s="9">
        <v>22.61</v>
      </c>
      <c r="DR13" s="9">
        <v>14.255000000000001</v>
      </c>
      <c r="DS13" s="9">
        <v>8.3550000000000004</v>
      </c>
      <c r="DT13" s="9">
        <v>7.165</v>
      </c>
      <c r="DU13" s="9">
        <v>4.8179999999999996</v>
      </c>
      <c r="DV13" s="9">
        <v>2.3460000000000001</v>
      </c>
      <c r="DW13" s="9">
        <v>7.5979999999999999</v>
      </c>
      <c r="DX13" s="9">
        <v>3.6539999999999999</v>
      </c>
      <c r="DY13" s="9">
        <v>3.944</v>
      </c>
      <c r="DZ13" s="9">
        <v>7.8470000000000004</v>
      </c>
      <c r="EA13" s="9">
        <v>5.782</v>
      </c>
      <c r="EB13" s="9">
        <v>2.0649999999999999</v>
      </c>
      <c r="EC13" s="9">
        <v>128.38300000000001</v>
      </c>
      <c r="ED13" s="9">
        <v>85.289000000000001</v>
      </c>
      <c r="EE13" s="9">
        <v>43.094000000000001</v>
      </c>
      <c r="EF13" s="9">
        <v>3165.6849999999999</v>
      </c>
      <c r="EG13" s="9">
        <v>1699.623</v>
      </c>
      <c r="EH13" s="9">
        <v>1466.0619999999999</v>
      </c>
      <c r="EI13" s="9">
        <v>580.15499999999997</v>
      </c>
      <c r="EJ13" s="9">
        <v>311.13200000000001</v>
      </c>
      <c r="EK13" s="9">
        <v>269.02199999999999</v>
      </c>
      <c r="EL13" s="9">
        <v>246.81899999999999</v>
      </c>
      <c r="EM13" s="9">
        <v>144.596</v>
      </c>
      <c r="EN13" s="9">
        <v>102.223</v>
      </c>
      <c r="EO13" s="9">
        <v>124.464</v>
      </c>
      <c r="EP13" s="9">
        <v>77.542000000000002</v>
      </c>
      <c r="EQ13" s="9">
        <v>46.921999999999997</v>
      </c>
      <c r="ER13" s="9">
        <v>122.354</v>
      </c>
      <c r="ES13" s="9">
        <v>67.054000000000002</v>
      </c>
      <c r="ET13" s="9">
        <v>55.3</v>
      </c>
      <c r="EU13" s="9">
        <v>145.221</v>
      </c>
      <c r="EV13" s="9">
        <v>88.355999999999995</v>
      </c>
      <c r="EW13" s="9">
        <v>56.866</v>
      </c>
      <c r="EX13" s="9">
        <v>101.598</v>
      </c>
      <c r="EY13" s="9">
        <v>56.241</v>
      </c>
      <c r="EZ13" s="9">
        <v>45.356999999999999</v>
      </c>
      <c r="FA13" s="9">
        <v>69.478999999999999</v>
      </c>
      <c r="FB13" s="9">
        <v>45.819000000000003</v>
      </c>
      <c r="FC13" s="9">
        <v>23.661000000000001</v>
      </c>
      <c r="FD13" s="9">
        <v>95.007999999999996</v>
      </c>
      <c r="FE13" s="9">
        <v>51.683999999999997</v>
      </c>
      <c r="FF13" s="9">
        <v>43.323999999999998</v>
      </c>
      <c r="FG13" s="9">
        <v>32.061999999999998</v>
      </c>
      <c r="FH13" s="9">
        <v>22.484000000000002</v>
      </c>
      <c r="FI13" s="9">
        <v>9.5779999999999994</v>
      </c>
      <c r="FJ13" s="9">
        <v>37.43</v>
      </c>
      <c r="FK13" s="9">
        <v>21.024999999999999</v>
      </c>
      <c r="FL13" s="9">
        <v>16.405000000000001</v>
      </c>
      <c r="FM13" s="9">
        <v>25.515999999999998</v>
      </c>
      <c r="FN13" s="9">
        <v>8.1750000000000007</v>
      </c>
      <c r="FO13" s="9">
        <v>17.34</v>
      </c>
      <c r="FP13" s="9">
        <v>82.331999999999994</v>
      </c>
      <c r="FQ13" s="9">
        <v>47.094000000000001</v>
      </c>
      <c r="FR13" s="9">
        <v>35.238</v>
      </c>
      <c r="FS13" s="9">
        <v>50.146999999999998</v>
      </c>
      <c r="FT13" s="9">
        <v>34.487000000000002</v>
      </c>
      <c r="FU13" s="9">
        <v>15.66</v>
      </c>
      <c r="FV13" s="9">
        <v>20.385000000000002</v>
      </c>
      <c r="FW13" s="9">
        <v>8.8759999999999994</v>
      </c>
      <c r="FX13" s="9">
        <v>11.51</v>
      </c>
      <c r="FY13" s="9">
        <v>11.798999999999999</v>
      </c>
      <c r="FZ13" s="9">
        <v>3.7309999999999999</v>
      </c>
      <c r="GA13" s="9">
        <v>8.0679999999999996</v>
      </c>
      <c r="GB13" s="9">
        <v>162.26499999999999</v>
      </c>
      <c r="GC13" s="9">
        <v>93.754999999999995</v>
      </c>
      <c r="GD13" s="9">
        <v>68.510000000000005</v>
      </c>
      <c r="GE13" s="9">
        <v>84.554000000000002</v>
      </c>
      <c r="GF13" s="9">
        <v>50.841000000000001</v>
      </c>
      <c r="GG13" s="9">
        <v>33.713000000000001</v>
      </c>
      <c r="GH13" s="9">
        <v>333.33600000000001</v>
      </c>
      <c r="GI13" s="9">
        <v>166.536</v>
      </c>
      <c r="GJ13" s="9">
        <v>166.8</v>
      </c>
      <c r="GK13" s="9">
        <v>2585.5300000000002</v>
      </c>
      <c r="GL13" s="9">
        <v>1388.491</v>
      </c>
      <c r="GM13" s="9">
        <v>1197.039</v>
      </c>
      <c r="GN13" s="9">
        <v>2054.1619999999998</v>
      </c>
      <c r="GO13" s="9">
        <v>1026.8489999999999</v>
      </c>
      <c r="GP13" s="9">
        <v>1027.3130000000001</v>
      </c>
      <c r="GQ13" s="9">
        <v>1957.0060000000001</v>
      </c>
      <c r="GR13" s="9">
        <v>982.66099999999994</v>
      </c>
      <c r="GS13" s="9">
        <v>974.34500000000003</v>
      </c>
      <c r="GT13" s="9">
        <v>54.329000000000001</v>
      </c>
      <c r="GU13" s="9">
        <v>22.759</v>
      </c>
      <c r="GV13" s="9">
        <v>31.568999999999999</v>
      </c>
      <c r="GW13" s="9">
        <v>42.826999999999998</v>
      </c>
      <c r="GX13" s="9">
        <v>21.428999999999998</v>
      </c>
      <c r="GY13" s="9">
        <v>21.399000000000001</v>
      </c>
      <c r="GZ13" s="9">
        <v>1597.441</v>
      </c>
      <c r="HA13" s="9">
        <v>817.32</v>
      </c>
      <c r="HB13" s="9">
        <v>780.12099999999998</v>
      </c>
      <c r="HC13" s="9">
        <v>115.63</v>
      </c>
      <c r="HD13" s="9">
        <v>41.557000000000002</v>
      </c>
      <c r="HE13" s="9">
        <v>74.072999999999993</v>
      </c>
      <c r="HF13" s="9">
        <v>34.628</v>
      </c>
      <c r="HG13" s="9">
        <v>20.704000000000001</v>
      </c>
      <c r="HH13" s="9">
        <v>13.925000000000001</v>
      </c>
      <c r="HI13" s="9">
        <v>35.752000000000002</v>
      </c>
      <c r="HJ13" s="9">
        <v>13.933</v>
      </c>
      <c r="HK13" s="9">
        <v>21.818999999999999</v>
      </c>
      <c r="HL13" s="9">
        <v>45.25</v>
      </c>
      <c r="HM13" s="9">
        <v>6.9210000000000003</v>
      </c>
      <c r="HN13" s="9">
        <v>38.33</v>
      </c>
      <c r="HO13" s="9">
        <v>95.959000000000003</v>
      </c>
      <c r="HP13" s="9">
        <v>34.878</v>
      </c>
      <c r="HQ13" s="9">
        <v>61.081000000000003</v>
      </c>
      <c r="HR13" s="9">
        <v>22.263000000000002</v>
      </c>
      <c r="HS13" s="9">
        <v>12.760999999999999</v>
      </c>
      <c r="HT13" s="9">
        <v>9.5030000000000001</v>
      </c>
      <c r="HU13" s="9">
        <v>31.509</v>
      </c>
      <c r="HV13" s="9">
        <v>9.6660000000000004</v>
      </c>
      <c r="HW13" s="9">
        <v>21.843</v>
      </c>
      <c r="HX13" s="9">
        <v>42.186</v>
      </c>
      <c r="HY13" s="9">
        <v>12.451000000000001</v>
      </c>
      <c r="HZ13" s="9">
        <v>29.734999999999999</v>
      </c>
      <c r="IA13" s="9">
        <v>245.13200000000001</v>
      </c>
      <c r="IB13" s="9">
        <v>133.09399999999999</v>
      </c>
      <c r="IC13" s="9">
        <v>112.038</v>
      </c>
      <c r="ID13" s="9">
        <v>205.99600000000001</v>
      </c>
      <c r="IE13" s="9">
        <v>105.447</v>
      </c>
      <c r="IF13" s="9">
        <v>100.548</v>
      </c>
      <c r="IG13" s="9">
        <v>1848.1669999999999</v>
      </c>
      <c r="IH13" s="9">
        <v>921.40200000000004</v>
      </c>
      <c r="II13" s="9">
        <v>926.76499999999999</v>
      </c>
      <c r="IJ13" s="9">
        <v>199.23</v>
      </c>
      <c r="IK13" s="9">
        <v>98.861999999999995</v>
      </c>
      <c r="IL13" s="9">
        <v>100.369</v>
      </c>
      <c r="IM13" s="9">
        <v>1854.932</v>
      </c>
      <c r="IN13" s="9">
        <v>927.98800000000006</v>
      </c>
      <c r="IO13" s="9">
        <v>926.94399999999996</v>
      </c>
      <c r="IP13" s="9">
        <v>308.96600000000001</v>
      </c>
      <c r="IQ13" s="9">
        <v>158.63900000000001</v>
      </c>
    </row>
    <row r="14" spans="1:251">
      <c r="A14" s="10">
        <v>43132</v>
      </c>
      <c r="B14" s="9">
        <v>30.396999999999998</v>
      </c>
      <c r="C14" s="9">
        <v>16.533999999999999</v>
      </c>
      <c r="D14" s="9">
        <v>39.097999999999999</v>
      </c>
      <c r="E14" s="9">
        <v>15.189</v>
      </c>
      <c r="F14" s="9">
        <v>23.91</v>
      </c>
      <c r="G14" s="9">
        <v>28.523</v>
      </c>
      <c r="H14" s="9">
        <v>7.0060000000000002</v>
      </c>
      <c r="I14" s="9">
        <v>21.516999999999999</v>
      </c>
      <c r="J14" s="9">
        <v>88.26</v>
      </c>
      <c r="K14" s="9">
        <v>49.508000000000003</v>
      </c>
      <c r="L14" s="9">
        <v>38.752000000000002</v>
      </c>
      <c r="M14" s="9">
        <v>50.502000000000002</v>
      </c>
      <c r="N14" s="9">
        <v>35.478000000000002</v>
      </c>
      <c r="O14" s="9">
        <v>15.023999999999999</v>
      </c>
      <c r="P14" s="9">
        <v>19.795000000000002</v>
      </c>
      <c r="Q14" s="9">
        <v>7.7169999999999996</v>
      </c>
      <c r="R14" s="9">
        <v>12.077999999999999</v>
      </c>
      <c r="S14" s="9">
        <v>17.963999999999999</v>
      </c>
      <c r="T14" s="9">
        <v>6.3129999999999997</v>
      </c>
      <c r="U14" s="9">
        <v>11.651</v>
      </c>
      <c r="V14" s="9">
        <v>211.54900000000001</v>
      </c>
      <c r="W14" s="9">
        <v>118.447</v>
      </c>
      <c r="X14" s="9">
        <v>93.102000000000004</v>
      </c>
      <c r="Y14" s="9">
        <v>102.61</v>
      </c>
      <c r="Z14" s="9">
        <v>55.328000000000003</v>
      </c>
      <c r="AA14" s="9">
        <v>47.281999999999996</v>
      </c>
      <c r="AB14" s="9">
        <v>454.62400000000002</v>
      </c>
      <c r="AC14" s="9">
        <v>232.92599999999999</v>
      </c>
      <c r="AD14" s="9">
        <v>221.69800000000001</v>
      </c>
      <c r="AE14" s="9">
        <v>3198.779</v>
      </c>
      <c r="AF14" s="9">
        <v>1706.3219999999999</v>
      </c>
      <c r="AG14" s="9">
        <v>1492.4570000000001</v>
      </c>
      <c r="AH14" s="9">
        <v>2604.17</v>
      </c>
      <c r="AI14" s="9">
        <v>1315.5139999999999</v>
      </c>
      <c r="AJ14" s="9">
        <v>1288.6559999999999</v>
      </c>
      <c r="AK14" s="9">
        <v>2470.7330000000002</v>
      </c>
      <c r="AL14" s="9">
        <v>1248.769</v>
      </c>
      <c r="AM14" s="9">
        <v>1221.9639999999999</v>
      </c>
      <c r="AN14" s="9">
        <v>62.704000000000001</v>
      </c>
      <c r="AO14" s="9">
        <v>28.992000000000001</v>
      </c>
      <c r="AP14" s="9">
        <v>33.712000000000003</v>
      </c>
      <c r="AQ14" s="9">
        <v>68.051000000000002</v>
      </c>
      <c r="AR14" s="9">
        <v>36.942</v>
      </c>
      <c r="AS14" s="9">
        <v>31.109000000000002</v>
      </c>
      <c r="AT14" s="9">
        <v>2043.99</v>
      </c>
      <c r="AU14" s="9">
        <v>1065.69</v>
      </c>
      <c r="AV14" s="9">
        <v>978.3</v>
      </c>
      <c r="AW14" s="9">
        <v>136.339</v>
      </c>
      <c r="AX14" s="9">
        <v>51.918999999999997</v>
      </c>
      <c r="AY14" s="9">
        <v>84.42</v>
      </c>
      <c r="AZ14" s="9">
        <v>50.225000000000001</v>
      </c>
      <c r="BA14" s="9">
        <v>28.765999999999998</v>
      </c>
      <c r="BB14" s="9">
        <v>21.459</v>
      </c>
      <c r="BC14" s="9">
        <v>38.219000000000001</v>
      </c>
      <c r="BD14" s="9">
        <v>12.489000000000001</v>
      </c>
      <c r="BE14" s="9">
        <v>25.731000000000002</v>
      </c>
      <c r="BF14" s="9">
        <v>47.893999999999998</v>
      </c>
      <c r="BG14" s="9">
        <v>10.664</v>
      </c>
      <c r="BH14" s="9">
        <v>37.229999999999997</v>
      </c>
      <c r="BI14" s="9">
        <v>116.764</v>
      </c>
      <c r="BJ14" s="9">
        <v>38.892000000000003</v>
      </c>
      <c r="BK14" s="9">
        <v>77.870999999999995</v>
      </c>
      <c r="BL14" s="9">
        <v>33.253</v>
      </c>
      <c r="BM14" s="9">
        <v>21.143000000000001</v>
      </c>
      <c r="BN14" s="9">
        <v>12.11</v>
      </c>
      <c r="BO14" s="9">
        <v>42.472000000000001</v>
      </c>
      <c r="BP14" s="9">
        <v>10.885</v>
      </c>
      <c r="BQ14" s="9">
        <v>31.587</v>
      </c>
      <c r="BR14" s="9">
        <v>41.039000000000001</v>
      </c>
      <c r="BS14" s="9">
        <v>6.8650000000000002</v>
      </c>
      <c r="BT14" s="9">
        <v>34.173999999999999</v>
      </c>
      <c r="BU14" s="9">
        <v>307.07799999999997</v>
      </c>
      <c r="BV14" s="9">
        <v>159.01300000000001</v>
      </c>
      <c r="BW14" s="9">
        <v>148.066</v>
      </c>
      <c r="BX14" s="9">
        <v>278.82900000000001</v>
      </c>
      <c r="BY14" s="9">
        <v>142.405</v>
      </c>
      <c r="BZ14" s="9">
        <v>136.42400000000001</v>
      </c>
      <c r="CA14" s="9">
        <v>2325.3420000000001</v>
      </c>
      <c r="CB14" s="9">
        <v>1173.1099999999999</v>
      </c>
      <c r="CC14" s="9">
        <v>1152.232</v>
      </c>
      <c r="CD14" s="9">
        <v>257.14499999999998</v>
      </c>
      <c r="CE14" s="9">
        <v>122.629</v>
      </c>
      <c r="CF14" s="9">
        <v>134.51599999999999</v>
      </c>
      <c r="CG14" s="9">
        <v>2347.0259999999998</v>
      </c>
      <c r="CH14" s="9">
        <v>1192.886</v>
      </c>
      <c r="CI14" s="9">
        <v>1154.1400000000001</v>
      </c>
      <c r="CJ14" s="9">
        <v>404.38299999999998</v>
      </c>
      <c r="CK14" s="9">
        <v>200.78700000000001</v>
      </c>
      <c r="CL14" s="9">
        <v>203.59700000000001</v>
      </c>
      <c r="CM14" s="9">
        <v>131.59</v>
      </c>
      <c r="CN14" s="9">
        <v>64.245999999999995</v>
      </c>
      <c r="CO14" s="9">
        <v>67.343999999999994</v>
      </c>
      <c r="CP14" s="9">
        <v>147.239</v>
      </c>
      <c r="CQ14" s="9">
        <v>78.158000000000001</v>
      </c>
      <c r="CR14" s="9">
        <v>69.08</v>
      </c>
      <c r="CS14" s="9">
        <v>125.55500000000001</v>
      </c>
      <c r="CT14" s="9">
        <v>58.381999999999998</v>
      </c>
      <c r="CU14" s="9">
        <v>67.173000000000002</v>
      </c>
      <c r="CV14" s="9">
        <v>2199.7869999999998</v>
      </c>
      <c r="CW14" s="9">
        <v>1114.7270000000001</v>
      </c>
      <c r="CX14" s="9">
        <v>1085.06</v>
      </c>
      <c r="CY14" s="9">
        <v>594.60900000000004</v>
      </c>
      <c r="CZ14" s="9">
        <v>390.80799999999999</v>
      </c>
      <c r="DA14" s="9">
        <v>203.80099999999999</v>
      </c>
      <c r="DB14" s="9">
        <v>392.27699999999999</v>
      </c>
      <c r="DC14" s="9">
        <v>261.96300000000002</v>
      </c>
      <c r="DD14" s="9">
        <v>130.31399999999999</v>
      </c>
      <c r="DE14" s="9">
        <v>25.033999999999999</v>
      </c>
      <c r="DF14" s="9">
        <v>17.817</v>
      </c>
      <c r="DG14" s="9">
        <v>7.2169999999999996</v>
      </c>
      <c r="DH14" s="9">
        <v>9.7810000000000006</v>
      </c>
      <c r="DI14" s="9">
        <v>8.5570000000000004</v>
      </c>
      <c r="DJ14" s="9">
        <v>1.224</v>
      </c>
      <c r="DK14" s="9">
        <v>5.2640000000000002</v>
      </c>
      <c r="DL14" s="9">
        <v>3.4489999999999998</v>
      </c>
      <c r="DM14" s="9">
        <v>1.8149999999999999</v>
      </c>
      <c r="DN14" s="9">
        <v>9.9890000000000008</v>
      </c>
      <c r="DO14" s="9">
        <v>5.8109999999999999</v>
      </c>
      <c r="DP14" s="9">
        <v>4.1779999999999999</v>
      </c>
      <c r="DQ14" s="9">
        <v>33.256</v>
      </c>
      <c r="DR14" s="9">
        <v>15.819000000000001</v>
      </c>
      <c r="DS14" s="9">
        <v>17.437000000000001</v>
      </c>
      <c r="DT14" s="9">
        <v>11.378</v>
      </c>
      <c r="DU14" s="9">
        <v>6.0679999999999996</v>
      </c>
      <c r="DV14" s="9">
        <v>5.3090000000000002</v>
      </c>
      <c r="DW14" s="9">
        <v>8.391</v>
      </c>
      <c r="DX14" s="9">
        <v>5.5609999999999999</v>
      </c>
      <c r="DY14" s="9">
        <v>2.83</v>
      </c>
      <c r="DZ14" s="9">
        <v>13.488</v>
      </c>
      <c r="EA14" s="9">
        <v>4.1900000000000004</v>
      </c>
      <c r="EB14" s="9">
        <v>9.298</v>
      </c>
      <c r="EC14" s="9">
        <v>144.041</v>
      </c>
      <c r="ED14" s="9">
        <v>95.209000000000003</v>
      </c>
      <c r="EE14" s="9">
        <v>48.832999999999998</v>
      </c>
      <c r="EF14" s="9">
        <v>3233.6619999999998</v>
      </c>
      <c r="EG14" s="9">
        <v>1729.184</v>
      </c>
      <c r="EH14" s="9">
        <v>1504.479</v>
      </c>
      <c r="EI14" s="9">
        <v>633.83900000000006</v>
      </c>
      <c r="EJ14" s="9">
        <v>311.72800000000001</v>
      </c>
      <c r="EK14" s="9">
        <v>322.11099999999999</v>
      </c>
      <c r="EL14" s="9">
        <v>279.68</v>
      </c>
      <c r="EM14" s="9">
        <v>147.84399999999999</v>
      </c>
      <c r="EN14" s="9">
        <v>131.83600000000001</v>
      </c>
      <c r="EO14" s="9">
        <v>126.17100000000001</v>
      </c>
      <c r="EP14" s="9">
        <v>70.370999999999995</v>
      </c>
      <c r="EQ14" s="9">
        <v>55.801000000000002</v>
      </c>
      <c r="ER14" s="9">
        <v>152.37</v>
      </c>
      <c r="ES14" s="9">
        <v>76.819999999999993</v>
      </c>
      <c r="ET14" s="9">
        <v>75.55</v>
      </c>
      <c r="EU14" s="9">
        <v>165.11</v>
      </c>
      <c r="EV14" s="9">
        <v>84.832999999999998</v>
      </c>
      <c r="EW14" s="9">
        <v>80.277000000000001</v>
      </c>
      <c r="EX14" s="9">
        <v>114.139</v>
      </c>
      <c r="EY14" s="9">
        <v>62.579000000000001</v>
      </c>
      <c r="EZ14" s="9">
        <v>51.558999999999997</v>
      </c>
      <c r="FA14" s="9">
        <v>87.233999999999995</v>
      </c>
      <c r="FB14" s="9">
        <v>50.029000000000003</v>
      </c>
      <c r="FC14" s="9">
        <v>37.204999999999998</v>
      </c>
      <c r="FD14" s="9">
        <v>101.542</v>
      </c>
      <c r="FE14" s="9">
        <v>48.363</v>
      </c>
      <c r="FF14" s="9">
        <v>53.177999999999997</v>
      </c>
      <c r="FG14" s="9">
        <v>31.661999999999999</v>
      </c>
      <c r="FH14" s="9">
        <v>19.783999999999999</v>
      </c>
      <c r="FI14" s="9">
        <v>11.878</v>
      </c>
      <c r="FJ14" s="9">
        <v>44.901000000000003</v>
      </c>
      <c r="FK14" s="9">
        <v>20.481999999999999</v>
      </c>
      <c r="FL14" s="9">
        <v>24.419</v>
      </c>
      <c r="FM14" s="9">
        <v>24.978999999999999</v>
      </c>
      <c r="FN14" s="9">
        <v>8.0969999999999995</v>
      </c>
      <c r="FO14" s="9">
        <v>16.881</v>
      </c>
      <c r="FP14" s="9">
        <v>90.905000000000001</v>
      </c>
      <c r="FQ14" s="9">
        <v>49.451999999999998</v>
      </c>
      <c r="FR14" s="9">
        <v>41.453000000000003</v>
      </c>
      <c r="FS14" s="9">
        <v>52.421999999999997</v>
      </c>
      <c r="FT14" s="9">
        <v>33.244</v>
      </c>
      <c r="FU14" s="9">
        <v>19.178000000000001</v>
      </c>
      <c r="FV14" s="9">
        <v>22.390999999999998</v>
      </c>
      <c r="FW14" s="9">
        <v>10.882</v>
      </c>
      <c r="FX14" s="9">
        <v>11.509</v>
      </c>
      <c r="FY14" s="9">
        <v>16.091999999999999</v>
      </c>
      <c r="FZ14" s="9">
        <v>5.3259999999999996</v>
      </c>
      <c r="GA14" s="9">
        <v>10.766</v>
      </c>
      <c r="GB14" s="9">
        <v>184.34299999999999</v>
      </c>
      <c r="GC14" s="9">
        <v>92.527000000000001</v>
      </c>
      <c r="GD14" s="9">
        <v>91.816000000000003</v>
      </c>
      <c r="GE14" s="9">
        <v>95.337000000000003</v>
      </c>
      <c r="GF14" s="9">
        <v>55.317</v>
      </c>
      <c r="GG14" s="9">
        <v>40.020000000000003</v>
      </c>
      <c r="GH14" s="9">
        <v>354.15800000000002</v>
      </c>
      <c r="GI14" s="9">
        <v>163.88399999999999</v>
      </c>
      <c r="GJ14" s="9">
        <v>190.27500000000001</v>
      </c>
      <c r="GK14" s="9">
        <v>2599.8229999999999</v>
      </c>
      <c r="GL14" s="9">
        <v>1417.4559999999999</v>
      </c>
      <c r="GM14" s="9">
        <v>1182.3679999999999</v>
      </c>
      <c r="GN14" s="9">
        <v>2081.739</v>
      </c>
      <c r="GO14" s="9">
        <v>1048.789</v>
      </c>
      <c r="GP14" s="9">
        <v>1032.95</v>
      </c>
      <c r="GQ14" s="9">
        <v>1977.0550000000001</v>
      </c>
      <c r="GR14" s="9">
        <v>994.66</v>
      </c>
      <c r="GS14" s="9">
        <v>982.39499999999998</v>
      </c>
      <c r="GT14" s="9">
        <v>56.680999999999997</v>
      </c>
      <c r="GU14" s="9">
        <v>25.573</v>
      </c>
      <c r="GV14" s="9">
        <v>31.108000000000001</v>
      </c>
      <c r="GW14" s="9">
        <v>47.569000000000003</v>
      </c>
      <c r="GX14" s="9">
        <v>28.122</v>
      </c>
      <c r="GY14" s="9">
        <v>19.446999999999999</v>
      </c>
      <c r="GZ14" s="9">
        <v>1634.7560000000001</v>
      </c>
      <c r="HA14" s="9">
        <v>844.91600000000005</v>
      </c>
      <c r="HB14" s="9">
        <v>789.84</v>
      </c>
      <c r="HC14" s="9">
        <v>122.684</v>
      </c>
      <c r="HD14" s="9">
        <v>48.783000000000001</v>
      </c>
      <c r="HE14" s="9">
        <v>73.900999999999996</v>
      </c>
      <c r="HF14" s="9">
        <v>37.040999999999997</v>
      </c>
      <c r="HG14" s="9">
        <v>22.541</v>
      </c>
      <c r="HH14" s="9">
        <v>14.499000000000001</v>
      </c>
      <c r="HI14" s="9">
        <v>33.680999999999997</v>
      </c>
      <c r="HJ14" s="9">
        <v>14.114000000000001</v>
      </c>
      <c r="HK14" s="9">
        <v>19.567</v>
      </c>
      <c r="HL14" s="9">
        <v>51.963000000000001</v>
      </c>
      <c r="HM14" s="9">
        <v>12.128</v>
      </c>
      <c r="HN14" s="9">
        <v>39.835000000000001</v>
      </c>
      <c r="HO14" s="9">
        <v>94.909000000000006</v>
      </c>
      <c r="HP14" s="9">
        <v>29.478999999999999</v>
      </c>
      <c r="HQ14" s="9">
        <v>65.430000000000007</v>
      </c>
      <c r="HR14" s="9">
        <v>23.47</v>
      </c>
      <c r="HS14" s="9">
        <v>12.332000000000001</v>
      </c>
      <c r="HT14" s="9">
        <v>11.138</v>
      </c>
      <c r="HU14" s="9">
        <v>34.78</v>
      </c>
      <c r="HV14" s="9">
        <v>9.593</v>
      </c>
      <c r="HW14" s="9">
        <v>25.187999999999999</v>
      </c>
      <c r="HX14" s="9">
        <v>36.658000000000001</v>
      </c>
      <c r="HY14" s="9">
        <v>7.5549999999999997</v>
      </c>
      <c r="HZ14" s="9">
        <v>29.103999999999999</v>
      </c>
      <c r="IA14" s="9">
        <v>229.39</v>
      </c>
      <c r="IB14" s="9">
        <v>125.611</v>
      </c>
      <c r="IC14" s="9">
        <v>103.77800000000001</v>
      </c>
      <c r="ID14" s="9">
        <v>230.30500000000001</v>
      </c>
      <c r="IE14" s="9">
        <v>114.89400000000001</v>
      </c>
      <c r="IF14" s="9">
        <v>115.41</v>
      </c>
      <c r="IG14" s="9">
        <v>1851.4349999999999</v>
      </c>
      <c r="IH14" s="9">
        <v>933.89499999999998</v>
      </c>
      <c r="II14" s="9">
        <v>917.53899999999999</v>
      </c>
      <c r="IJ14" s="9">
        <v>217.511</v>
      </c>
      <c r="IK14" s="9">
        <v>102.916</v>
      </c>
      <c r="IL14" s="9">
        <v>114.595</v>
      </c>
      <c r="IM14" s="9">
        <v>1864.2280000000001</v>
      </c>
      <c r="IN14" s="9">
        <v>945.87300000000005</v>
      </c>
      <c r="IO14" s="9">
        <v>918.35500000000002</v>
      </c>
      <c r="IP14" s="9">
        <v>343.59699999999998</v>
      </c>
      <c r="IQ14" s="9">
        <v>165.423</v>
      </c>
    </row>
    <row r="15" spans="1:251">
      <c r="A15" s="10">
        <v>43497</v>
      </c>
      <c r="B15" s="9">
        <v>27.117000000000001</v>
      </c>
      <c r="C15" s="9">
        <v>9.8719999999999999</v>
      </c>
      <c r="D15" s="9">
        <v>53.313000000000002</v>
      </c>
      <c r="E15" s="9">
        <v>15.868</v>
      </c>
      <c r="F15" s="9">
        <v>37.445</v>
      </c>
      <c r="G15" s="9">
        <v>40.786000000000001</v>
      </c>
      <c r="H15" s="9">
        <v>13.702999999999999</v>
      </c>
      <c r="I15" s="9">
        <v>27.082999999999998</v>
      </c>
      <c r="J15" s="9">
        <v>98.805999999999997</v>
      </c>
      <c r="K15" s="9">
        <v>47.411000000000001</v>
      </c>
      <c r="L15" s="9">
        <v>51.395000000000003</v>
      </c>
      <c r="M15" s="9">
        <v>43.762</v>
      </c>
      <c r="N15" s="9">
        <v>30.297000000000001</v>
      </c>
      <c r="O15" s="9">
        <v>13.465</v>
      </c>
      <c r="P15" s="9">
        <v>30.858000000000001</v>
      </c>
      <c r="Q15" s="9">
        <v>11.009</v>
      </c>
      <c r="R15" s="9">
        <v>19.849</v>
      </c>
      <c r="S15" s="9">
        <v>24.186</v>
      </c>
      <c r="T15" s="9">
        <v>6.1050000000000004</v>
      </c>
      <c r="U15" s="9">
        <v>18.079999999999998</v>
      </c>
      <c r="V15" s="9">
        <v>229.12899999999999</v>
      </c>
      <c r="W15" s="9">
        <v>114.001</v>
      </c>
      <c r="X15" s="9">
        <v>115.128</v>
      </c>
      <c r="Y15" s="9">
        <v>111.40600000000001</v>
      </c>
      <c r="Z15" s="9">
        <v>55.552999999999997</v>
      </c>
      <c r="AA15" s="9">
        <v>55.853000000000002</v>
      </c>
      <c r="AB15" s="9">
        <v>414.67200000000003</v>
      </c>
      <c r="AC15" s="9">
        <v>209.58600000000001</v>
      </c>
      <c r="AD15" s="9">
        <v>205.08600000000001</v>
      </c>
      <c r="AE15" s="9">
        <v>3335.683</v>
      </c>
      <c r="AF15" s="9">
        <v>1787.075</v>
      </c>
      <c r="AG15" s="9">
        <v>1548.607</v>
      </c>
      <c r="AH15" s="9">
        <v>2677.241</v>
      </c>
      <c r="AI15" s="9">
        <v>1349.402</v>
      </c>
      <c r="AJ15" s="9">
        <v>1327.8389999999999</v>
      </c>
      <c r="AK15" s="9">
        <v>2553.9740000000002</v>
      </c>
      <c r="AL15" s="9">
        <v>1293.5530000000001</v>
      </c>
      <c r="AM15" s="9">
        <v>1260.422</v>
      </c>
      <c r="AN15" s="9">
        <v>65.757000000000005</v>
      </c>
      <c r="AO15" s="9">
        <v>30.271999999999998</v>
      </c>
      <c r="AP15" s="9">
        <v>35.484999999999999</v>
      </c>
      <c r="AQ15" s="9">
        <v>57.509</v>
      </c>
      <c r="AR15" s="9">
        <v>25.577000000000002</v>
      </c>
      <c r="AS15" s="9">
        <v>31.933</v>
      </c>
      <c r="AT15" s="9">
        <v>2097.0259999999998</v>
      </c>
      <c r="AU15" s="9">
        <v>1100.434</v>
      </c>
      <c r="AV15" s="9">
        <v>996.59299999999996</v>
      </c>
      <c r="AW15" s="9">
        <v>112.584</v>
      </c>
      <c r="AX15" s="9">
        <v>39.790999999999997</v>
      </c>
      <c r="AY15" s="9">
        <v>72.793000000000006</v>
      </c>
      <c r="AZ15" s="9">
        <v>39.991999999999997</v>
      </c>
      <c r="BA15" s="9">
        <v>23.527999999999999</v>
      </c>
      <c r="BB15" s="9">
        <v>16.463999999999999</v>
      </c>
      <c r="BC15" s="9">
        <v>34.99</v>
      </c>
      <c r="BD15" s="9">
        <v>10.289</v>
      </c>
      <c r="BE15" s="9">
        <v>24.702000000000002</v>
      </c>
      <c r="BF15" s="9">
        <v>37.600999999999999</v>
      </c>
      <c r="BG15" s="9">
        <v>5.9749999999999996</v>
      </c>
      <c r="BH15" s="9">
        <v>31.626999999999999</v>
      </c>
      <c r="BI15" s="9">
        <v>124.16</v>
      </c>
      <c r="BJ15" s="9">
        <v>40.752000000000002</v>
      </c>
      <c r="BK15" s="9">
        <v>83.409000000000006</v>
      </c>
      <c r="BL15" s="9">
        <v>39.793999999999997</v>
      </c>
      <c r="BM15" s="9">
        <v>23.864000000000001</v>
      </c>
      <c r="BN15" s="9">
        <v>15.93</v>
      </c>
      <c r="BO15" s="9">
        <v>44.548999999999999</v>
      </c>
      <c r="BP15" s="9">
        <v>9.0310000000000006</v>
      </c>
      <c r="BQ15" s="9">
        <v>35.518000000000001</v>
      </c>
      <c r="BR15" s="9">
        <v>39.817</v>
      </c>
      <c r="BS15" s="9">
        <v>7.8570000000000002</v>
      </c>
      <c r="BT15" s="9">
        <v>31.960999999999999</v>
      </c>
      <c r="BU15" s="9">
        <v>343.47</v>
      </c>
      <c r="BV15" s="9">
        <v>168.42500000000001</v>
      </c>
      <c r="BW15" s="9">
        <v>175.04499999999999</v>
      </c>
      <c r="BX15" s="9">
        <v>279.98</v>
      </c>
      <c r="BY15" s="9">
        <v>156.459</v>
      </c>
      <c r="BZ15" s="9">
        <v>123.52</v>
      </c>
      <c r="CA15" s="9">
        <v>2397.261</v>
      </c>
      <c r="CB15" s="9">
        <v>1192.942</v>
      </c>
      <c r="CC15" s="9">
        <v>1204.319</v>
      </c>
      <c r="CD15" s="9">
        <v>247.584</v>
      </c>
      <c r="CE15" s="9">
        <v>123.913</v>
      </c>
      <c r="CF15" s="9">
        <v>123.67100000000001</v>
      </c>
      <c r="CG15" s="9">
        <v>2429.6570000000002</v>
      </c>
      <c r="CH15" s="9">
        <v>1225.4880000000001</v>
      </c>
      <c r="CI15" s="9">
        <v>1204.1690000000001</v>
      </c>
      <c r="CJ15" s="9">
        <v>403.88499999999999</v>
      </c>
      <c r="CK15" s="9">
        <v>214.036</v>
      </c>
      <c r="CL15" s="9">
        <v>189.84899999999999</v>
      </c>
      <c r="CM15" s="9">
        <v>123.679</v>
      </c>
      <c r="CN15" s="9">
        <v>66.337000000000003</v>
      </c>
      <c r="CO15" s="9">
        <v>57.341999999999999</v>
      </c>
      <c r="CP15" s="9">
        <v>156.30099999999999</v>
      </c>
      <c r="CQ15" s="9">
        <v>90.122</v>
      </c>
      <c r="CR15" s="9">
        <v>66.177999999999997</v>
      </c>
      <c r="CS15" s="9">
        <v>123.905</v>
      </c>
      <c r="CT15" s="9">
        <v>57.576000000000001</v>
      </c>
      <c r="CU15" s="9">
        <v>66.328999999999994</v>
      </c>
      <c r="CV15" s="9">
        <v>2273.3560000000002</v>
      </c>
      <c r="CW15" s="9">
        <v>1135.366</v>
      </c>
      <c r="CX15" s="9">
        <v>1137.99</v>
      </c>
      <c r="CY15" s="9">
        <v>658.44200000000001</v>
      </c>
      <c r="CZ15" s="9">
        <v>437.67399999999998</v>
      </c>
      <c r="DA15" s="9">
        <v>220.768</v>
      </c>
      <c r="DB15" s="9">
        <v>413.22399999999999</v>
      </c>
      <c r="DC15" s="9">
        <v>285.81799999999998</v>
      </c>
      <c r="DD15" s="9">
        <v>127.405</v>
      </c>
      <c r="DE15" s="9">
        <v>23.312000000000001</v>
      </c>
      <c r="DF15" s="9">
        <v>12.493</v>
      </c>
      <c r="DG15" s="9">
        <v>10.82</v>
      </c>
      <c r="DH15" s="9">
        <v>10.57</v>
      </c>
      <c r="DI15" s="9">
        <v>8.7080000000000002</v>
      </c>
      <c r="DJ15" s="9">
        <v>1.8620000000000001</v>
      </c>
      <c r="DK15" s="9">
        <v>5.077</v>
      </c>
      <c r="DL15" s="9">
        <v>2.7189999999999999</v>
      </c>
      <c r="DM15" s="9">
        <v>2.3580000000000001</v>
      </c>
      <c r="DN15" s="9">
        <v>7.6660000000000004</v>
      </c>
      <c r="DO15" s="9">
        <v>1.0660000000000001</v>
      </c>
      <c r="DP15" s="9">
        <v>6.6</v>
      </c>
      <c r="DQ15" s="9">
        <v>29.302</v>
      </c>
      <c r="DR15" s="9">
        <v>18.736999999999998</v>
      </c>
      <c r="DS15" s="9">
        <v>10.566000000000001</v>
      </c>
      <c r="DT15" s="9">
        <v>6.4359999999999999</v>
      </c>
      <c r="DU15" s="9">
        <v>5.298</v>
      </c>
      <c r="DV15" s="9">
        <v>1.1379999999999999</v>
      </c>
      <c r="DW15" s="9">
        <v>12.233000000000001</v>
      </c>
      <c r="DX15" s="9">
        <v>7.4370000000000003</v>
      </c>
      <c r="DY15" s="9">
        <v>4.7960000000000003</v>
      </c>
      <c r="DZ15" s="9">
        <v>10.632999999999999</v>
      </c>
      <c r="EA15" s="9">
        <v>6.0019999999999998</v>
      </c>
      <c r="EB15" s="9">
        <v>4.6310000000000002</v>
      </c>
      <c r="EC15" s="9">
        <v>192.60300000000001</v>
      </c>
      <c r="ED15" s="9">
        <v>120.626</v>
      </c>
      <c r="EE15" s="9">
        <v>71.977000000000004</v>
      </c>
      <c r="EF15" s="9">
        <v>3367.4189999999999</v>
      </c>
      <c r="EG15" s="9">
        <v>1796.9390000000001</v>
      </c>
      <c r="EH15" s="9">
        <v>1570.48</v>
      </c>
      <c r="EI15" s="9">
        <v>677.48500000000001</v>
      </c>
      <c r="EJ15" s="9">
        <v>346.596</v>
      </c>
      <c r="EK15" s="9">
        <v>330.88900000000001</v>
      </c>
      <c r="EL15" s="9">
        <v>299.75400000000002</v>
      </c>
      <c r="EM15" s="9">
        <v>159.51499999999999</v>
      </c>
      <c r="EN15" s="9">
        <v>140.239</v>
      </c>
      <c r="EO15" s="9">
        <v>131.36199999999999</v>
      </c>
      <c r="EP15" s="9">
        <v>70.147000000000006</v>
      </c>
      <c r="EQ15" s="9">
        <v>61.215000000000003</v>
      </c>
      <c r="ER15" s="9">
        <v>167.64699999999999</v>
      </c>
      <c r="ES15" s="9">
        <v>89.367999999999995</v>
      </c>
      <c r="ET15" s="9">
        <v>78.278000000000006</v>
      </c>
      <c r="EU15" s="9">
        <v>166.53800000000001</v>
      </c>
      <c r="EV15" s="9">
        <v>83.253</v>
      </c>
      <c r="EW15" s="9">
        <v>83.284999999999997</v>
      </c>
      <c r="EX15" s="9">
        <v>131.655</v>
      </c>
      <c r="EY15" s="9">
        <v>75.445999999999998</v>
      </c>
      <c r="EZ15" s="9">
        <v>56.207999999999998</v>
      </c>
      <c r="FA15" s="9">
        <v>97.138999999999996</v>
      </c>
      <c r="FB15" s="9">
        <v>57.039000000000001</v>
      </c>
      <c r="FC15" s="9">
        <v>40.1</v>
      </c>
      <c r="FD15" s="9">
        <v>114.27800000000001</v>
      </c>
      <c r="FE15" s="9">
        <v>55.03</v>
      </c>
      <c r="FF15" s="9">
        <v>59.249000000000002</v>
      </c>
      <c r="FG15" s="9">
        <v>32.764000000000003</v>
      </c>
      <c r="FH15" s="9">
        <v>23.093</v>
      </c>
      <c r="FI15" s="9">
        <v>9.6709999999999994</v>
      </c>
      <c r="FJ15" s="9">
        <v>46.360999999999997</v>
      </c>
      <c r="FK15" s="9">
        <v>20.401</v>
      </c>
      <c r="FL15" s="9">
        <v>25.96</v>
      </c>
      <c r="FM15" s="9">
        <v>35.152999999999999</v>
      </c>
      <c r="FN15" s="9">
        <v>11.536</v>
      </c>
      <c r="FO15" s="9">
        <v>23.617000000000001</v>
      </c>
      <c r="FP15" s="9">
        <v>88.337000000000003</v>
      </c>
      <c r="FQ15" s="9">
        <v>47.445999999999998</v>
      </c>
      <c r="FR15" s="9">
        <v>40.890999999999998</v>
      </c>
      <c r="FS15" s="9">
        <v>49.033999999999999</v>
      </c>
      <c r="FT15" s="9">
        <v>33.94</v>
      </c>
      <c r="FU15" s="9">
        <v>15.093999999999999</v>
      </c>
      <c r="FV15" s="9">
        <v>23.731000000000002</v>
      </c>
      <c r="FW15" s="9">
        <v>11.010999999999999</v>
      </c>
      <c r="FX15" s="9">
        <v>12.72</v>
      </c>
      <c r="FY15" s="9">
        <v>15.571</v>
      </c>
      <c r="FZ15" s="9">
        <v>2.4950000000000001</v>
      </c>
      <c r="GA15" s="9">
        <v>13.076000000000001</v>
      </c>
      <c r="GB15" s="9">
        <v>205.07499999999999</v>
      </c>
      <c r="GC15" s="9">
        <v>108.35</v>
      </c>
      <c r="GD15" s="9">
        <v>96.724000000000004</v>
      </c>
      <c r="GE15" s="9">
        <v>94.68</v>
      </c>
      <c r="GF15" s="9">
        <v>51.164999999999999</v>
      </c>
      <c r="GG15" s="9">
        <v>43.515000000000001</v>
      </c>
      <c r="GH15" s="9">
        <v>377.73</v>
      </c>
      <c r="GI15" s="9">
        <v>187.08</v>
      </c>
      <c r="GJ15" s="9">
        <v>190.65</v>
      </c>
      <c r="GK15" s="9">
        <v>2689.9349999999999</v>
      </c>
      <c r="GL15" s="9">
        <v>1450.3430000000001</v>
      </c>
      <c r="GM15" s="9">
        <v>1239.5909999999999</v>
      </c>
      <c r="GN15" s="9">
        <v>2173.9</v>
      </c>
      <c r="GO15" s="9">
        <v>1108.6559999999999</v>
      </c>
      <c r="GP15" s="9">
        <v>1065.2439999999999</v>
      </c>
      <c r="GQ15" s="9">
        <v>2036.42</v>
      </c>
      <c r="GR15" s="9">
        <v>1039.71</v>
      </c>
      <c r="GS15" s="9">
        <v>996.70899999999995</v>
      </c>
      <c r="GT15" s="9">
        <v>71.144000000000005</v>
      </c>
      <c r="GU15" s="9">
        <v>33.859000000000002</v>
      </c>
      <c r="GV15" s="9">
        <v>37.286000000000001</v>
      </c>
      <c r="GW15" s="9">
        <v>66.335999999999999</v>
      </c>
      <c r="GX15" s="9">
        <v>35.087000000000003</v>
      </c>
      <c r="GY15" s="9">
        <v>31.248999999999999</v>
      </c>
      <c r="GZ15" s="9">
        <v>1693.5989999999999</v>
      </c>
      <c r="HA15" s="9">
        <v>893.51900000000001</v>
      </c>
      <c r="HB15" s="9">
        <v>800.08</v>
      </c>
      <c r="HC15" s="9">
        <v>124.881</v>
      </c>
      <c r="HD15" s="9">
        <v>41.247999999999998</v>
      </c>
      <c r="HE15" s="9">
        <v>83.632999999999996</v>
      </c>
      <c r="HF15" s="9">
        <v>26.155999999999999</v>
      </c>
      <c r="HG15" s="9">
        <v>16.064</v>
      </c>
      <c r="HH15" s="9">
        <v>10.092000000000001</v>
      </c>
      <c r="HI15" s="9">
        <v>41.837000000000003</v>
      </c>
      <c r="HJ15" s="9">
        <v>13.132999999999999</v>
      </c>
      <c r="HK15" s="9">
        <v>28.702999999999999</v>
      </c>
      <c r="HL15" s="9">
        <v>56.889000000000003</v>
      </c>
      <c r="HM15" s="9">
        <v>12.051</v>
      </c>
      <c r="HN15" s="9">
        <v>44.838000000000001</v>
      </c>
      <c r="HO15" s="9">
        <v>95.423000000000002</v>
      </c>
      <c r="HP15" s="9">
        <v>35.676000000000002</v>
      </c>
      <c r="HQ15" s="9">
        <v>59.747</v>
      </c>
      <c r="HR15" s="9">
        <v>29.593</v>
      </c>
      <c r="HS15" s="9">
        <v>20.04</v>
      </c>
      <c r="HT15" s="9">
        <v>9.5540000000000003</v>
      </c>
      <c r="HU15" s="9">
        <v>23.512</v>
      </c>
      <c r="HV15" s="9">
        <v>3.8769999999999998</v>
      </c>
      <c r="HW15" s="9">
        <v>19.635000000000002</v>
      </c>
      <c r="HX15" s="9">
        <v>42.317999999999998</v>
      </c>
      <c r="HY15" s="9">
        <v>11.759</v>
      </c>
      <c r="HZ15" s="9">
        <v>30.559000000000001</v>
      </c>
      <c r="IA15" s="9">
        <v>259.99799999999999</v>
      </c>
      <c r="IB15" s="9">
        <v>138.21299999999999</v>
      </c>
      <c r="IC15" s="9">
        <v>121.78400000000001</v>
      </c>
      <c r="ID15" s="9">
        <v>295.50799999999998</v>
      </c>
      <c r="IE15" s="9">
        <v>153.40600000000001</v>
      </c>
      <c r="IF15" s="9">
        <v>142.10300000000001</v>
      </c>
      <c r="IG15" s="9">
        <v>1878.3920000000001</v>
      </c>
      <c r="IH15" s="9">
        <v>955.25099999999998</v>
      </c>
      <c r="II15" s="9">
        <v>923.14099999999996</v>
      </c>
      <c r="IJ15" s="9">
        <v>242.87700000000001</v>
      </c>
      <c r="IK15" s="9">
        <v>120.76</v>
      </c>
      <c r="IL15" s="9">
        <v>122.117</v>
      </c>
      <c r="IM15" s="9">
        <v>1931.0229999999999</v>
      </c>
      <c r="IN15" s="9">
        <v>987.89700000000005</v>
      </c>
      <c r="IO15" s="9">
        <v>943.12699999999995</v>
      </c>
      <c r="IP15" s="9">
        <v>408.447</v>
      </c>
      <c r="IQ15" s="9">
        <v>213.035</v>
      </c>
    </row>
    <row r="16" spans="1:251">
      <c r="A16" s="10">
        <v>43862</v>
      </c>
      <c r="B16" s="9">
        <v>25.241</v>
      </c>
      <c r="C16" s="9">
        <v>9.6389999999999993</v>
      </c>
      <c r="D16" s="9">
        <v>39.183</v>
      </c>
      <c r="E16" s="9">
        <v>20.042999999999999</v>
      </c>
      <c r="F16" s="9">
        <v>19.14</v>
      </c>
      <c r="G16" s="9">
        <v>24.76</v>
      </c>
      <c r="H16" s="9">
        <v>9.6980000000000004</v>
      </c>
      <c r="I16" s="9">
        <v>15.061999999999999</v>
      </c>
      <c r="J16" s="9">
        <v>102.142</v>
      </c>
      <c r="K16" s="9">
        <v>46.686999999999998</v>
      </c>
      <c r="L16" s="9">
        <v>55.454999999999998</v>
      </c>
      <c r="M16" s="9">
        <v>55.279000000000003</v>
      </c>
      <c r="N16" s="9">
        <v>34.128999999999998</v>
      </c>
      <c r="O16" s="9">
        <v>21.151</v>
      </c>
      <c r="P16" s="9">
        <v>29.213000000000001</v>
      </c>
      <c r="Q16" s="9">
        <v>10.609</v>
      </c>
      <c r="R16" s="9">
        <v>18.605</v>
      </c>
      <c r="S16" s="9">
        <v>17.649000000000001</v>
      </c>
      <c r="T16" s="9">
        <v>1.95</v>
      </c>
      <c r="U16" s="9">
        <v>15.7</v>
      </c>
      <c r="V16" s="9">
        <v>231.88499999999999</v>
      </c>
      <c r="W16" s="9">
        <v>116.485</v>
      </c>
      <c r="X16" s="9">
        <v>115.399</v>
      </c>
      <c r="Y16" s="9">
        <v>91.522000000000006</v>
      </c>
      <c r="Z16" s="9">
        <v>50.515999999999998</v>
      </c>
      <c r="AA16" s="9">
        <v>41.006999999999998</v>
      </c>
      <c r="AB16" s="9">
        <v>414.072</v>
      </c>
      <c r="AC16" s="9">
        <v>196.173</v>
      </c>
      <c r="AD16" s="9">
        <v>217.899</v>
      </c>
      <c r="AE16" s="9">
        <v>3390.665</v>
      </c>
      <c r="AF16" s="9">
        <v>1827.1210000000001</v>
      </c>
      <c r="AG16" s="9">
        <v>1563.5440000000001</v>
      </c>
      <c r="AH16" s="9">
        <v>2765.8690000000001</v>
      </c>
      <c r="AI16" s="9">
        <v>1409.1220000000001</v>
      </c>
      <c r="AJ16" s="9">
        <v>1356.7470000000001</v>
      </c>
      <c r="AK16" s="9">
        <v>2622.4850000000001</v>
      </c>
      <c r="AL16" s="9">
        <v>1342.6279999999999</v>
      </c>
      <c r="AM16" s="9">
        <v>1279.857</v>
      </c>
      <c r="AN16" s="9">
        <v>65.441000000000003</v>
      </c>
      <c r="AO16" s="9">
        <v>23.812999999999999</v>
      </c>
      <c r="AP16" s="9">
        <v>41.628</v>
      </c>
      <c r="AQ16" s="9">
        <v>77.942999999999998</v>
      </c>
      <c r="AR16" s="9">
        <v>42.682000000000002</v>
      </c>
      <c r="AS16" s="9">
        <v>35.262</v>
      </c>
      <c r="AT16" s="9">
        <v>2126.9499999999998</v>
      </c>
      <c r="AU16" s="9">
        <v>1114.3019999999999</v>
      </c>
      <c r="AV16" s="9">
        <v>1012.648</v>
      </c>
      <c r="AW16" s="9">
        <v>136.64599999999999</v>
      </c>
      <c r="AX16" s="9">
        <v>39.468000000000004</v>
      </c>
      <c r="AY16" s="9">
        <v>97.177999999999997</v>
      </c>
      <c r="AZ16" s="9">
        <v>34.360999999999997</v>
      </c>
      <c r="BA16" s="9">
        <v>14.332000000000001</v>
      </c>
      <c r="BB16" s="9">
        <v>20.029</v>
      </c>
      <c r="BC16" s="9">
        <v>53.137999999999998</v>
      </c>
      <c r="BD16" s="9">
        <v>15.89</v>
      </c>
      <c r="BE16" s="9">
        <v>37.247999999999998</v>
      </c>
      <c r="BF16" s="9">
        <v>49.146999999999998</v>
      </c>
      <c r="BG16" s="9">
        <v>9.2460000000000004</v>
      </c>
      <c r="BH16" s="9">
        <v>39.901000000000003</v>
      </c>
      <c r="BI16" s="9">
        <v>115.673</v>
      </c>
      <c r="BJ16" s="9">
        <v>49.134999999999998</v>
      </c>
      <c r="BK16" s="9">
        <v>66.537999999999997</v>
      </c>
      <c r="BL16" s="9">
        <v>34.270000000000003</v>
      </c>
      <c r="BM16" s="9">
        <v>22.672000000000001</v>
      </c>
      <c r="BN16" s="9">
        <v>11.599</v>
      </c>
      <c r="BO16" s="9">
        <v>43.795000000000002</v>
      </c>
      <c r="BP16" s="9">
        <v>13.848000000000001</v>
      </c>
      <c r="BQ16" s="9">
        <v>29.948</v>
      </c>
      <c r="BR16" s="9">
        <v>37.606999999999999</v>
      </c>
      <c r="BS16" s="9">
        <v>12.615</v>
      </c>
      <c r="BT16" s="9">
        <v>24.992000000000001</v>
      </c>
      <c r="BU16" s="9">
        <v>386.6</v>
      </c>
      <c r="BV16" s="9">
        <v>206.21700000000001</v>
      </c>
      <c r="BW16" s="9">
        <v>180.38300000000001</v>
      </c>
      <c r="BX16" s="9">
        <v>320.43200000000002</v>
      </c>
      <c r="BY16" s="9">
        <v>164.55099999999999</v>
      </c>
      <c r="BZ16" s="9">
        <v>155.881</v>
      </c>
      <c r="CA16" s="9">
        <v>2445.4369999999999</v>
      </c>
      <c r="CB16" s="9">
        <v>1244.5709999999999</v>
      </c>
      <c r="CC16" s="9">
        <v>1200.867</v>
      </c>
      <c r="CD16" s="9">
        <v>259.17500000000001</v>
      </c>
      <c r="CE16" s="9">
        <v>118.80500000000001</v>
      </c>
      <c r="CF16" s="9">
        <v>140.37</v>
      </c>
      <c r="CG16" s="9">
        <v>2506.694</v>
      </c>
      <c r="CH16" s="9">
        <v>1290.317</v>
      </c>
      <c r="CI16" s="9">
        <v>1216.377</v>
      </c>
      <c r="CJ16" s="9">
        <v>437.16699999999997</v>
      </c>
      <c r="CK16" s="9">
        <v>216.578</v>
      </c>
      <c r="CL16" s="9">
        <v>220.589</v>
      </c>
      <c r="CM16" s="9">
        <v>142.44</v>
      </c>
      <c r="CN16" s="9">
        <v>66.778000000000006</v>
      </c>
      <c r="CO16" s="9">
        <v>75.662000000000006</v>
      </c>
      <c r="CP16" s="9">
        <v>177.99199999999999</v>
      </c>
      <c r="CQ16" s="9">
        <v>97.774000000000001</v>
      </c>
      <c r="CR16" s="9">
        <v>80.218999999999994</v>
      </c>
      <c r="CS16" s="9">
        <v>116.735</v>
      </c>
      <c r="CT16" s="9">
        <v>52.027000000000001</v>
      </c>
      <c r="CU16" s="9">
        <v>64.707999999999998</v>
      </c>
      <c r="CV16" s="9">
        <v>2328.7020000000002</v>
      </c>
      <c r="CW16" s="9">
        <v>1192.5440000000001</v>
      </c>
      <c r="CX16" s="9">
        <v>1136.1579999999999</v>
      </c>
      <c r="CY16" s="9">
        <v>624.79600000000005</v>
      </c>
      <c r="CZ16" s="9">
        <v>417.99900000000002</v>
      </c>
      <c r="DA16" s="9">
        <v>206.797</v>
      </c>
      <c r="DB16" s="9">
        <v>387.536</v>
      </c>
      <c r="DC16" s="9">
        <v>260.79599999999999</v>
      </c>
      <c r="DD16" s="9">
        <v>126.741</v>
      </c>
      <c r="DE16" s="9">
        <v>32.073999999999998</v>
      </c>
      <c r="DF16" s="9">
        <v>19.465</v>
      </c>
      <c r="DG16" s="9">
        <v>12.609</v>
      </c>
      <c r="DH16" s="9">
        <v>11.803000000000001</v>
      </c>
      <c r="DI16" s="9">
        <v>9.9190000000000005</v>
      </c>
      <c r="DJ16" s="9">
        <v>1.8839999999999999</v>
      </c>
      <c r="DK16" s="9">
        <v>9.3059999999999992</v>
      </c>
      <c r="DL16" s="9">
        <v>6.4020000000000001</v>
      </c>
      <c r="DM16" s="9">
        <v>2.9039999999999999</v>
      </c>
      <c r="DN16" s="9">
        <v>10.965</v>
      </c>
      <c r="DO16" s="9">
        <v>3.1440000000000001</v>
      </c>
      <c r="DP16" s="9">
        <v>7.82</v>
      </c>
      <c r="DQ16" s="9">
        <v>31.63</v>
      </c>
      <c r="DR16" s="9">
        <v>16.855</v>
      </c>
      <c r="DS16" s="9">
        <v>14.775</v>
      </c>
      <c r="DT16" s="9">
        <v>7.8780000000000001</v>
      </c>
      <c r="DU16" s="9">
        <v>5.78</v>
      </c>
      <c r="DV16" s="9">
        <v>2.0979999999999999</v>
      </c>
      <c r="DW16" s="9">
        <v>13.497</v>
      </c>
      <c r="DX16" s="9">
        <v>6.62</v>
      </c>
      <c r="DY16" s="9">
        <v>6.8769999999999998</v>
      </c>
      <c r="DZ16" s="9">
        <v>10.255000000000001</v>
      </c>
      <c r="EA16" s="9">
        <v>4.4539999999999997</v>
      </c>
      <c r="EB16" s="9">
        <v>5.8010000000000002</v>
      </c>
      <c r="EC16" s="9">
        <v>173.55600000000001</v>
      </c>
      <c r="ED16" s="9">
        <v>120.884</v>
      </c>
      <c r="EE16" s="9">
        <v>52.671999999999997</v>
      </c>
      <c r="EF16" s="9">
        <v>3427.8910000000001</v>
      </c>
      <c r="EG16" s="9">
        <v>1809.2809999999999</v>
      </c>
      <c r="EH16" s="9">
        <v>1618.61</v>
      </c>
      <c r="EI16" s="9">
        <v>670.71699999999998</v>
      </c>
      <c r="EJ16" s="9">
        <v>347.79199999999997</v>
      </c>
      <c r="EK16" s="9">
        <v>322.92399999999998</v>
      </c>
      <c r="EL16" s="9">
        <v>302.93099999999998</v>
      </c>
      <c r="EM16" s="9">
        <v>176.161</v>
      </c>
      <c r="EN16" s="9">
        <v>126.77</v>
      </c>
      <c r="EO16" s="9">
        <v>153.428</v>
      </c>
      <c r="EP16" s="9">
        <v>89.661000000000001</v>
      </c>
      <c r="EQ16" s="9">
        <v>63.767000000000003</v>
      </c>
      <c r="ER16" s="9">
        <v>148.92699999999999</v>
      </c>
      <c r="ES16" s="9">
        <v>85.924000000000007</v>
      </c>
      <c r="ET16" s="9">
        <v>63.003</v>
      </c>
      <c r="EU16" s="9">
        <v>167.62299999999999</v>
      </c>
      <c r="EV16" s="9">
        <v>96.948999999999998</v>
      </c>
      <c r="EW16" s="9">
        <v>70.674000000000007</v>
      </c>
      <c r="EX16" s="9">
        <v>134.78399999999999</v>
      </c>
      <c r="EY16" s="9">
        <v>78.688999999999993</v>
      </c>
      <c r="EZ16" s="9">
        <v>56.095999999999997</v>
      </c>
      <c r="FA16" s="9">
        <v>102.364</v>
      </c>
      <c r="FB16" s="9">
        <v>66.355000000000004</v>
      </c>
      <c r="FC16" s="9">
        <v>36.009</v>
      </c>
      <c r="FD16" s="9">
        <v>94.031000000000006</v>
      </c>
      <c r="FE16" s="9">
        <v>44.768000000000001</v>
      </c>
      <c r="FF16" s="9">
        <v>49.262999999999998</v>
      </c>
      <c r="FG16" s="9">
        <v>29.914000000000001</v>
      </c>
      <c r="FH16" s="9">
        <v>22.100999999999999</v>
      </c>
      <c r="FI16" s="9">
        <v>7.8129999999999997</v>
      </c>
      <c r="FJ16" s="9">
        <v>36.018000000000001</v>
      </c>
      <c r="FK16" s="9">
        <v>14.567</v>
      </c>
      <c r="FL16" s="9">
        <v>21.451000000000001</v>
      </c>
      <c r="FM16" s="9">
        <v>28.099</v>
      </c>
      <c r="FN16" s="9">
        <v>8.0990000000000002</v>
      </c>
      <c r="FO16" s="9">
        <v>19.998999999999999</v>
      </c>
      <c r="FP16" s="9">
        <v>106.536</v>
      </c>
      <c r="FQ16" s="9">
        <v>65.037999999999997</v>
      </c>
      <c r="FR16" s="9">
        <v>41.497999999999998</v>
      </c>
      <c r="FS16" s="9">
        <v>54.311</v>
      </c>
      <c r="FT16" s="9">
        <v>41.313000000000002</v>
      </c>
      <c r="FU16" s="9">
        <v>12.997999999999999</v>
      </c>
      <c r="FV16" s="9">
        <v>29.155999999999999</v>
      </c>
      <c r="FW16" s="9">
        <v>13.371</v>
      </c>
      <c r="FX16" s="9">
        <v>15.785</v>
      </c>
      <c r="FY16" s="9">
        <v>23.068999999999999</v>
      </c>
      <c r="FZ16" s="9">
        <v>10.353999999999999</v>
      </c>
      <c r="GA16" s="9">
        <v>12.715</v>
      </c>
      <c r="GB16" s="9">
        <v>205.14500000000001</v>
      </c>
      <c r="GC16" s="9">
        <v>117.673</v>
      </c>
      <c r="GD16" s="9">
        <v>87.471999999999994</v>
      </c>
      <c r="GE16" s="9">
        <v>97.786000000000001</v>
      </c>
      <c r="GF16" s="9">
        <v>58.488</v>
      </c>
      <c r="GG16" s="9">
        <v>39.298000000000002</v>
      </c>
      <c r="GH16" s="9">
        <v>367.786</v>
      </c>
      <c r="GI16" s="9">
        <v>171.631</v>
      </c>
      <c r="GJ16" s="9">
        <v>196.155</v>
      </c>
      <c r="GK16" s="9">
        <v>2757.1750000000002</v>
      </c>
      <c r="GL16" s="9">
        <v>1461.489</v>
      </c>
      <c r="GM16" s="9">
        <v>1295.6859999999999</v>
      </c>
      <c r="GN16" s="9">
        <v>2224.348</v>
      </c>
      <c r="GO16" s="9">
        <v>1113.885</v>
      </c>
      <c r="GP16" s="9">
        <v>1110.462</v>
      </c>
      <c r="GQ16" s="9">
        <v>2109.027</v>
      </c>
      <c r="GR16" s="9">
        <v>1061.826</v>
      </c>
      <c r="GS16" s="9">
        <v>1047.201</v>
      </c>
      <c r="GT16" s="9">
        <v>56.89</v>
      </c>
      <c r="GU16" s="9">
        <v>26.986000000000001</v>
      </c>
      <c r="GV16" s="9">
        <v>29.904</v>
      </c>
      <c r="GW16" s="9">
        <v>56.47</v>
      </c>
      <c r="GX16" s="9">
        <v>24.625</v>
      </c>
      <c r="GY16" s="9">
        <v>31.844999999999999</v>
      </c>
      <c r="GZ16" s="9">
        <v>1683.3620000000001</v>
      </c>
      <c r="HA16" s="9">
        <v>865.83799999999997</v>
      </c>
      <c r="HB16" s="9">
        <v>817.524</v>
      </c>
      <c r="HC16" s="9">
        <v>121.708</v>
      </c>
      <c r="HD16" s="9">
        <v>45.582999999999998</v>
      </c>
      <c r="HE16" s="9">
        <v>76.125</v>
      </c>
      <c r="HF16" s="9">
        <v>32.658000000000001</v>
      </c>
      <c r="HG16" s="9">
        <v>18.231000000000002</v>
      </c>
      <c r="HH16" s="9">
        <v>14.428000000000001</v>
      </c>
      <c r="HI16" s="9">
        <v>30.289000000000001</v>
      </c>
      <c r="HJ16" s="9">
        <v>13.395</v>
      </c>
      <c r="HK16" s="9">
        <v>16.893999999999998</v>
      </c>
      <c r="HL16" s="9">
        <v>58.76</v>
      </c>
      <c r="HM16" s="9">
        <v>13.957000000000001</v>
      </c>
      <c r="HN16" s="9">
        <v>44.802999999999997</v>
      </c>
      <c r="HO16" s="9">
        <v>125.551</v>
      </c>
      <c r="HP16" s="9">
        <v>44.414999999999999</v>
      </c>
      <c r="HQ16" s="9">
        <v>81.135999999999996</v>
      </c>
      <c r="HR16" s="9">
        <v>32.302999999999997</v>
      </c>
      <c r="HS16" s="9">
        <v>20.512</v>
      </c>
      <c r="HT16" s="9">
        <v>11.791</v>
      </c>
      <c r="HU16" s="9">
        <v>43.896999999999998</v>
      </c>
      <c r="HV16" s="9">
        <v>14.391</v>
      </c>
      <c r="HW16" s="9">
        <v>29.504999999999999</v>
      </c>
      <c r="HX16" s="9">
        <v>49.350999999999999</v>
      </c>
      <c r="HY16" s="9">
        <v>9.5109999999999992</v>
      </c>
      <c r="HZ16" s="9">
        <v>39.840000000000003</v>
      </c>
      <c r="IA16" s="9">
        <v>293.72699999999998</v>
      </c>
      <c r="IB16" s="9">
        <v>158.04900000000001</v>
      </c>
      <c r="IC16" s="9">
        <v>135.678</v>
      </c>
      <c r="ID16" s="9">
        <v>239.07400000000001</v>
      </c>
      <c r="IE16" s="9">
        <v>110.559</v>
      </c>
      <c r="IF16" s="9">
        <v>128.51599999999999</v>
      </c>
      <c r="IG16" s="9">
        <v>1985.2729999999999</v>
      </c>
      <c r="IH16" s="9">
        <v>1003.327</v>
      </c>
      <c r="II16" s="9">
        <v>981.947</v>
      </c>
      <c r="IJ16" s="9">
        <v>209.25899999999999</v>
      </c>
      <c r="IK16" s="9">
        <v>104.096</v>
      </c>
      <c r="IL16" s="9">
        <v>105.16200000000001</v>
      </c>
      <c r="IM16" s="9">
        <v>2015.0889999999999</v>
      </c>
      <c r="IN16" s="9">
        <v>1009.789</v>
      </c>
      <c r="IO16" s="9">
        <v>1005.3</v>
      </c>
      <c r="IP16" s="9">
        <v>331.01100000000002</v>
      </c>
      <c r="IQ16" s="9">
        <v>157.58099999999999</v>
      </c>
    </row>
    <row r="17" spans="1:251">
      <c r="A17" s="10">
        <v>44228</v>
      </c>
      <c r="B17" s="9">
        <v>18.361999999999998</v>
      </c>
      <c r="C17" s="9">
        <v>6.8390000000000004</v>
      </c>
      <c r="D17" s="9">
        <v>42.05</v>
      </c>
      <c r="E17" s="9">
        <v>18.420000000000002</v>
      </c>
      <c r="F17" s="9">
        <v>23.629000000000001</v>
      </c>
      <c r="G17" s="9">
        <v>25.763999999999999</v>
      </c>
      <c r="H17" s="9">
        <v>12.265000000000001</v>
      </c>
      <c r="I17" s="9">
        <v>13.499000000000001</v>
      </c>
      <c r="J17" s="9">
        <v>93.79</v>
      </c>
      <c r="K17" s="9">
        <v>50.497</v>
      </c>
      <c r="L17" s="9">
        <v>43.292999999999999</v>
      </c>
      <c r="M17" s="9">
        <v>42.698</v>
      </c>
      <c r="N17" s="9">
        <v>30.573</v>
      </c>
      <c r="O17" s="9">
        <v>12.124000000000001</v>
      </c>
      <c r="P17" s="9">
        <v>32.183</v>
      </c>
      <c r="Q17" s="9">
        <v>15.766</v>
      </c>
      <c r="R17" s="9">
        <v>16.417000000000002</v>
      </c>
      <c r="S17" s="9">
        <v>18.91</v>
      </c>
      <c r="T17" s="9">
        <v>4.1580000000000004</v>
      </c>
      <c r="U17" s="9">
        <v>14.752000000000001</v>
      </c>
      <c r="V17" s="9">
        <v>183.82900000000001</v>
      </c>
      <c r="W17" s="9">
        <v>103.864</v>
      </c>
      <c r="X17" s="9">
        <v>79.965000000000003</v>
      </c>
      <c r="Y17" s="9">
        <v>100.78400000000001</v>
      </c>
      <c r="Z17" s="9">
        <v>50.825000000000003</v>
      </c>
      <c r="AA17" s="9">
        <v>49.957999999999998</v>
      </c>
      <c r="AB17" s="9">
        <v>424.66899999999998</v>
      </c>
      <c r="AC17" s="9">
        <v>210.07400000000001</v>
      </c>
      <c r="AD17" s="9">
        <v>214.595</v>
      </c>
      <c r="AE17" s="9">
        <v>3407.6390000000001</v>
      </c>
      <c r="AF17" s="9">
        <v>1800.0239999999999</v>
      </c>
      <c r="AG17" s="9">
        <v>1607.615</v>
      </c>
      <c r="AH17" s="9">
        <v>2761.3150000000001</v>
      </c>
      <c r="AI17" s="9">
        <v>1377.336</v>
      </c>
      <c r="AJ17" s="9">
        <v>1383.979</v>
      </c>
      <c r="AK17" s="9">
        <v>2639.652</v>
      </c>
      <c r="AL17" s="9">
        <v>1318.0250000000001</v>
      </c>
      <c r="AM17" s="9">
        <v>1321.627</v>
      </c>
      <c r="AN17" s="9">
        <v>69.049000000000007</v>
      </c>
      <c r="AO17" s="9">
        <v>33.220999999999997</v>
      </c>
      <c r="AP17" s="9">
        <v>35.828000000000003</v>
      </c>
      <c r="AQ17" s="9">
        <v>50.368000000000002</v>
      </c>
      <c r="AR17" s="9">
        <v>25.242000000000001</v>
      </c>
      <c r="AS17" s="9">
        <v>25.126000000000001</v>
      </c>
      <c r="AT17" s="9">
        <v>2047.22</v>
      </c>
      <c r="AU17" s="9">
        <v>1050.356</v>
      </c>
      <c r="AV17" s="9">
        <v>996.86400000000003</v>
      </c>
      <c r="AW17" s="9">
        <v>170.023</v>
      </c>
      <c r="AX17" s="9">
        <v>60.408000000000001</v>
      </c>
      <c r="AY17" s="9">
        <v>109.61499999999999</v>
      </c>
      <c r="AZ17" s="9">
        <v>44.024999999999999</v>
      </c>
      <c r="BA17" s="9">
        <v>24.52</v>
      </c>
      <c r="BB17" s="9">
        <v>19.504999999999999</v>
      </c>
      <c r="BC17" s="9">
        <v>62.600999999999999</v>
      </c>
      <c r="BD17" s="9">
        <v>23.893999999999998</v>
      </c>
      <c r="BE17" s="9">
        <v>38.707000000000001</v>
      </c>
      <c r="BF17" s="9">
        <v>63.396999999999998</v>
      </c>
      <c r="BG17" s="9">
        <v>11.994</v>
      </c>
      <c r="BH17" s="9">
        <v>51.402999999999999</v>
      </c>
      <c r="BI17" s="9">
        <v>162.06800000000001</v>
      </c>
      <c r="BJ17" s="9">
        <v>72.822999999999993</v>
      </c>
      <c r="BK17" s="9">
        <v>89.245999999999995</v>
      </c>
      <c r="BL17" s="9">
        <v>46.41</v>
      </c>
      <c r="BM17" s="9">
        <v>31.853999999999999</v>
      </c>
      <c r="BN17" s="9">
        <v>14.555999999999999</v>
      </c>
      <c r="BO17" s="9">
        <v>51.722999999999999</v>
      </c>
      <c r="BP17" s="9">
        <v>25.431999999999999</v>
      </c>
      <c r="BQ17" s="9">
        <v>26.291</v>
      </c>
      <c r="BR17" s="9">
        <v>63.936</v>
      </c>
      <c r="BS17" s="9">
        <v>15.537000000000001</v>
      </c>
      <c r="BT17" s="9">
        <v>48.399000000000001</v>
      </c>
      <c r="BU17" s="9">
        <v>382.00400000000002</v>
      </c>
      <c r="BV17" s="9">
        <v>193.75</v>
      </c>
      <c r="BW17" s="9">
        <v>188.255</v>
      </c>
      <c r="BX17" s="9">
        <v>264.54500000000002</v>
      </c>
      <c r="BY17" s="9">
        <v>123.316</v>
      </c>
      <c r="BZ17" s="9">
        <v>141.22900000000001</v>
      </c>
      <c r="CA17" s="9">
        <v>2496.77</v>
      </c>
      <c r="CB17" s="9">
        <v>1254.02</v>
      </c>
      <c r="CC17" s="9">
        <v>1242.75</v>
      </c>
      <c r="CD17" s="9">
        <v>233.66499999999999</v>
      </c>
      <c r="CE17" s="9">
        <v>105.752</v>
      </c>
      <c r="CF17" s="9">
        <v>127.913</v>
      </c>
      <c r="CG17" s="9">
        <v>2527.65</v>
      </c>
      <c r="CH17" s="9">
        <v>1271.585</v>
      </c>
      <c r="CI17" s="9">
        <v>1256.0650000000001</v>
      </c>
      <c r="CJ17" s="9">
        <v>388.90100000000001</v>
      </c>
      <c r="CK17" s="9">
        <v>176.327</v>
      </c>
      <c r="CL17" s="9">
        <v>212.57499999999999</v>
      </c>
      <c r="CM17" s="9">
        <v>109.30800000000001</v>
      </c>
      <c r="CN17" s="9">
        <v>52.741</v>
      </c>
      <c r="CO17" s="9">
        <v>56.567</v>
      </c>
      <c r="CP17" s="9">
        <v>155.23699999999999</v>
      </c>
      <c r="CQ17" s="9">
        <v>70.575000000000003</v>
      </c>
      <c r="CR17" s="9">
        <v>84.662000000000006</v>
      </c>
      <c r="CS17" s="9">
        <v>124.35599999999999</v>
      </c>
      <c r="CT17" s="9">
        <v>53.01</v>
      </c>
      <c r="CU17" s="9">
        <v>71.346000000000004</v>
      </c>
      <c r="CV17" s="9">
        <v>2372.413</v>
      </c>
      <c r="CW17" s="9">
        <v>1201.01</v>
      </c>
      <c r="CX17" s="9">
        <v>1171.404</v>
      </c>
      <c r="CY17" s="9">
        <v>646.32399999999996</v>
      </c>
      <c r="CZ17" s="9">
        <v>422.68799999999999</v>
      </c>
      <c r="DA17" s="9">
        <v>223.636</v>
      </c>
      <c r="DB17" s="9">
        <v>364.149</v>
      </c>
      <c r="DC17" s="9">
        <v>238.30799999999999</v>
      </c>
      <c r="DD17" s="9">
        <v>125.84099999999999</v>
      </c>
      <c r="DE17" s="9">
        <v>37.015000000000001</v>
      </c>
      <c r="DF17" s="9">
        <v>20.768000000000001</v>
      </c>
      <c r="DG17" s="9">
        <v>16.247</v>
      </c>
      <c r="DH17" s="9">
        <v>9.5239999999999991</v>
      </c>
      <c r="DI17" s="9">
        <v>5.9859999999999998</v>
      </c>
      <c r="DJ17" s="9">
        <v>3.5379999999999998</v>
      </c>
      <c r="DK17" s="9">
        <v>13.955</v>
      </c>
      <c r="DL17" s="9">
        <v>9.9580000000000002</v>
      </c>
      <c r="DM17" s="9">
        <v>3.9980000000000002</v>
      </c>
      <c r="DN17" s="9">
        <v>13.535</v>
      </c>
      <c r="DO17" s="9">
        <v>4.8239999999999998</v>
      </c>
      <c r="DP17" s="9">
        <v>8.7119999999999997</v>
      </c>
      <c r="DQ17" s="9">
        <v>72.64</v>
      </c>
      <c r="DR17" s="9">
        <v>42.069000000000003</v>
      </c>
      <c r="DS17" s="9">
        <v>30.571000000000002</v>
      </c>
      <c r="DT17" s="9">
        <v>26.382999999999999</v>
      </c>
      <c r="DU17" s="9">
        <v>17.457000000000001</v>
      </c>
      <c r="DV17" s="9">
        <v>8.9260000000000002</v>
      </c>
      <c r="DW17" s="9">
        <v>25.948</v>
      </c>
      <c r="DX17" s="9">
        <v>15.239000000000001</v>
      </c>
      <c r="DY17" s="9">
        <v>10.708</v>
      </c>
      <c r="DZ17" s="9">
        <v>20.309999999999999</v>
      </c>
      <c r="EA17" s="9">
        <v>9.3729999999999993</v>
      </c>
      <c r="EB17" s="9">
        <v>10.936</v>
      </c>
      <c r="EC17" s="9">
        <v>172.52</v>
      </c>
      <c r="ED17" s="9">
        <v>121.542</v>
      </c>
      <c r="EE17" s="9">
        <v>50.978000000000002</v>
      </c>
      <c r="EF17" s="9">
        <v>3410.0639999999999</v>
      </c>
      <c r="EG17" s="9">
        <v>1801.558</v>
      </c>
      <c r="EH17" s="9">
        <v>1608.5060000000001</v>
      </c>
      <c r="EI17" s="9">
        <v>567.89400000000001</v>
      </c>
      <c r="EJ17" s="9">
        <v>278.24099999999999</v>
      </c>
      <c r="EK17" s="9">
        <v>289.65300000000002</v>
      </c>
      <c r="EL17" s="9">
        <v>244.976</v>
      </c>
      <c r="EM17" s="9">
        <v>129.35900000000001</v>
      </c>
      <c r="EN17" s="9">
        <v>115.617</v>
      </c>
      <c r="EO17" s="9">
        <v>99.025000000000006</v>
      </c>
      <c r="EP17" s="9">
        <v>49.7</v>
      </c>
      <c r="EQ17" s="9">
        <v>49.325000000000003</v>
      </c>
      <c r="ER17" s="9">
        <v>145.31200000000001</v>
      </c>
      <c r="ES17" s="9">
        <v>79.659000000000006</v>
      </c>
      <c r="ET17" s="9">
        <v>65.653999999999996</v>
      </c>
      <c r="EU17" s="9">
        <v>124.626</v>
      </c>
      <c r="EV17" s="9">
        <v>60.384</v>
      </c>
      <c r="EW17" s="9">
        <v>64.242000000000004</v>
      </c>
      <c r="EX17" s="9">
        <v>118.98699999999999</v>
      </c>
      <c r="EY17" s="9">
        <v>67.611999999999995</v>
      </c>
      <c r="EZ17" s="9">
        <v>51.375</v>
      </c>
      <c r="FA17" s="9">
        <v>83.903000000000006</v>
      </c>
      <c r="FB17" s="9">
        <v>47.911999999999999</v>
      </c>
      <c r="FC17" s="9">
        <v>35.991</v>
      </c>
      <c r="FD17" s="9">
        <v>94.090999999999994</v>
      </c>
      <c r="FE17" s="9">
        <v>44.47</v>
      </c>
      <c r="FF17" s="9">
        <v>49.621000000000002</v>
      </c>
      <c r="FG17" s="9">
        <v>26.283000000000001</v>
      </c>
      <c r="FH17" s="9">
        <v>12.256</v>
      </c>
      <c r="FI17" s="9">
        <v>14.028</v>
      </c>
      <c r="FJ17" s="9">
        <v>39.021999999999998</v>
      </c>
      <c r="FK17" s="9">
        <v>22.492999999999999</v>
      </c>
      <c r="FL17" s="9">
        <v>16.529</v>
      </c>
      <c r="FM17" s="9">
        <v>28.786000000000001</v>
      </c>
      <c r="FN17" s="9">
        <v>9.7210000000000001</v>
      </c>
      <c r="FO17" s="9">
        <v>19.064</v>
      </c>
      <c r="FP17" s="9">
        <v>66.981999999999999</v>
      </c>
      <c r="FQ17" s="9">
        <v>36.975999999999999</v>
      </c>
      <c r="FR17" s="9">
        <v>30.006</v>
      </c>
      <c r="FS17" s="9">
        <v>26.716999999999999</v>
      </c>
      <c r="FT17" s="9">
        <v>15.962999999999999</v>
      </c>
      <c r="FU17" s="9">
        <v>10.754</v>
      </c>
      <c r="FV17" s="9">
        <v>27.027000000000001</v>
      </c>
      <c r="FW17" s="9">
        <v>14.712</v>
      </c>
      <c r="FX17" s="9">
        <v>12.315</v>
      </c>
      <c r="FY17" s="9">
        <v>13.238</v>
      </c>
      <c r="FZ17" s="9">
        <v>6.3019999999999996</v>
      </c>
      <c r="GA17" s="9">
        <v>6.9359999999999999</v>
      </c>
      <c r="GB17" s="9">
        <v>161.51400000000001</v>
      </c>
      <c r="GC17" s="9">
        <v>82.58</v>
      </c>
      <c r="GD17" s="9">
        <v>78.933999999999997</v>
      </c>
      <c r="GE17" s="9">
        <v>83.462000000000003</v>
      </c>
      <c r="GF17" s="9">
        <v>46.779000000000003</v>
      </c>
      <c r="GG17" s="9">
        <v>36.683</v>
      </c>
      <c r="GH17" s="9">
        <v>322.91800000000001</v>
      </c>
      <c r="GI17" s="9">
        <v>148.88200000000001</v>
      </c>
      <c r="GJ17" s="9">
        <v>174.036</v>
      </c>
      <c r="GK17" s="9">
        <v>2842.1709999999998</v>
      </c>
      <c r="GL17" s="9">
        <v>1523.318</v>
      </c>
      <c r="GM17" s="9">
        <v>1318.8530000000001</v>
      </c>
      <c r="GN17" s="9">
        <v>2295.5070000000001</v>
      </c>
      <c r="GO17" s="9">
        <v>1168.3240000000001</v>
      </c>
      <c r="GP17" s="9">
        <v>1127.183</v>
      </c>
      <c r="GQ17" s="9">
        <v>2167.962</v>
      </c>
      <c r="GR17" s="9">
        <v>1117.0219999999999</v>
      </c>
      <c r="GS17" s="9">
        <v>1050.94</v>
      </c>
      <c r="GT17" s="9">
        <v>72.805999999999997</v>
      </c>
      <c r="GU17" s="9">
        <v>25.901</v>
      </c>
      <c r="GV17" s="9">
        <v>46.904000000000003</v>
      </c>
      <c r="GW17" s="9">
        <v>52.982999999999997</v>
      </c>
      <c r="GX17" s="9">
        <v>24.86</v>
      </c>
      <c r="GY17" s="9">
        <v>28.123000000000001</v>
      </c>
      <c r="GZ17" s="9">
        <v>1595.2909999999999</v>
      </c>
      <c r="HA17" s="9">
        <v>844.87699999999995</v>
      </c>
      <c r="HB17" s="9">
        <v>750.41399999999999</v>
      </c>
      <c r="HC17" s="9">
        <v>191.52799999999999</v>
      </c>
      <c r="HD17" s="9">
        <v>74.125</v>
      </c>
      <c r="HE17" s="9">
        <v>117.402</v>
      </c>
      <c r="HF17" s="9">
        <v>43.021999999999998</v>
      </c>
      <c r="HG17" s="9">
        <v>25.07</v>
      </c>
      <c r="HH17" s="9">
        <v>17.952000000000002</v>
      </c>
      <c r="HI17" s="9">
        <v>80.52</v>
      </c>
      <c r="HJ17" s="9">
        <v>36.415999999999997</v>
      </c>
      <c r="HK17" s="9">
        <v>44.103999999999999</v>
      </c>
      <c r="HL17" s="9">
        <v>67.984999999999999</v>
      </c>
      <c r="HM17" s="9">
        <v>12.638999999999999</v>
      </c>
      <c r="HN17" s="9">
        <v>55.345999999999997</v>
      </c>
      <c r="HO17" s="9">
        <v>171.24299999999999</v>
      </c>
      <c r="HP17" s="9">
        <v>67.546000000000006</v>
      </c>
      <c r="HQ17" s="9">
        <v>103.697</v>
      </c>
      <c r="HR17" s="9">
        <v>58.573</v>
      </c>
      <c r="HS17" s="9">
        <v>36.006</v>
      </c>
      <c r="HT17" s="9">
        <v>22.567</v>
      </c>
      <c r="HU17" s="9">
        <v>55.595999999999997</v>
      </c>
      <c r="HV17" s="9">
        <v>16.433</v>
      </c>
      <c r="HW17" s="9">
        <v>39.162999999999997</v>
      </c>
      <c r="HX17" s="9">
        <v>57.073999999999998</v>
      </c>
      <c r="HY17" s="9">
        <v>15.106999999999999</v>
      </c>
      <c r="HZ17" s="9">
        <v>41.966999999999999</v>
      </c>
      <c r="IA17" s="9">
        <v>337.44600000000003</v>
      </c>
      <c r="IB17" s="9">
        <v>181.77600000000001</v>
      </c>
      <c r="IC17" s="9">
        <v>155.66900000000001</v>
      </c>
      <c r="ID17" s="9">
        <v>253.59700000000001</v>
      </c>
      <c r="IE17" s="9">
        <v>124.248</v>
      </c>
      <c r="IF17" s="9">
        <v>129.34899999999999</v>
      </c>
      <c r="IG17" s="9">
        <v>2041.91</v>
      </c>
      <c r="IH17" s="9">
        <v>1044.076</v>
      </c>
      <c r="II17" s="9">
        <v>997.83399999999995</v>
      </c>
      <c r="IJ17" s="9">
        <v>256.37099999999998</v>
      </c>
      <c r="IK17" s="9">
        <v>114.754</v>
      </c>
      <c r="IL17" s="9">
        <v>141.61699999999999</v>
      </c>
      <c r="IM17" s="9">
        <v>2039.136</v>
      </c>
      <c r="IN17" s="9">
        <v>1053.57</v>
      </c>
      <c r="IO17" s="9">
        <v>985.56600000000003</v>
      </c>
      <c r="IP17" s="9">
        <v>380.17899999999997</v>
      </c>
      <c r="IQ17" s="9">
        <v>187.82499999999999</v>
      </c>
    </row>
    <row r="18" spans="1:251">
      <c r="A18" s="10">
        <v>44593</v>
      </c>
      <c r="B18" s="9">
        <v>21.515999999999998</v>
      </c>
      <c r="C18" s="9">
        <v>14.035</v>
      </c>
      <c r="D18" s="9">
        <v>53.32</v>
      </c>
      <c r="E18" s="9">
        <v>22.524999999999999</v>
      </c>
      <c r="F18" s="9">
        <v>30.795000000000002</v>
      </c>
      <c r="G18" s="9">
        <v>25.87</v>
      </c>
      <c r="H18" s="9">
        <v>6.8949999999999996</v>
      </c>
      <c r="I18" s="9">
        <v>18.975999999999999</v>
      </c>
      <c r="J18" s="9">
        <v>113.691</v>
      </c>
      <c r="K18" s="9">
        <v>58.866</v>
      </c>
      <c r="L18" s="9">
        <v>54.825000000000003</v>
      </c>
      <c r="M18" s="9">
        <v>68.465000000000003</v>
      </c>
      <c r="N18" s="9">
        <v>42.576999999999998</v>
      </c>
      <c r="O18" s="9">
        <v>25.888000000000002</v>
      </c>
      <c r="P18" s="9">
        <v>21.449000000000002</v>
      </c>
      <c r="Q18" s="9">
        <v>10.462</v>
      </c>
      <c r="R18" s="9">
        <v>10.987</v>
      </c>
      <c r="S18" s="9">
        <v>23.777000000000001</v>
      </c>
      <c r="T18" s="9">
        <v>5.827</v>
      </c>
      <c r="U18" s="9">
        <v>17.95</v>
      </c>
      <c r="V18" s="9">
        <v>247.352</v>
      </c>
      <c r="W18" s="9">
        <v>120.75700000000001</v>
      </c>
      <c r="X18" s="9">
        <v>126.595</v>
      </c>
      <c r="Y18" s="9">
        <v>101.55</v>
      </c>
      <c r="Z18" s="9">
        <v>53.323999999999998</v>
      </c>
      <c r="AA18" s="9">
        <v>48.225000000000001</v>
      </c>
      <c r="AB18" s="9">
        <v>471.17399999999998</v>
      </c>
      <c r="AC18" s="9">
        <v>234.25200000000001</v>
      </c>
      <c r="AD18" s="9">
        <v>236.922</v>
      </c>
      <c r="AE18" s="9">
        <v>3395.1750000000002</v>
      </c>
      <c r="AF18" s="9">
        <v>1791.8219999999999</v>
      </c>
      <c r="AG18" s="9">
        <v>1603.3520000000001</v>
      </c>
      <c r="AH18" s="9">
        <v>2737.0990000000002</v>
      </c>
      <c r="AI18" s="9">
        <v>1355.106</v>
      </c>
      <c r="AJ18" s="9">
        <v>1381.9929999999999</v>
      </c>
      <c r="AK18" s="9">
        <v>2583.1329999999998</v>
      </c>
      <c r="AL18" s="9">
        <v>1288.2829999999999</v>
      </c>
      <c r="AM18" s="9">
        <v>1294.8499999999999</v>
      </c>
      <c r="AN18" s="9">
        <v>81.245999999999995</v>
      </c>
      <c r="AO18" s="9">
        <v>37.067999999999998</v>
      </c>
      <c r="AP18" s="9">
        <v>44.177999999999997</v>
      </c>
      <c r="AQ18" s="9">
        <v>71.566999999999993</v>
      </c>
      <c r="AR18" s="9">
        <v>29.167000000000002</v>
      </c>
      <c r="AS18" s="9">
        <v>42.399000000000001</v>
      </c>
      <c r="AT18" s="9">
        <v>2013.6559999999999</v>
      </c>
      <c r="AU18" s="9">
        <v>1017.241</v>
      </c>
      <c r="AV18" s="9">
        <v>996.41499999999996</v>
      </c>
      <c r="AW18" s="9">
        <v>181.47399999999999</v>
      </c>
      <c r="AX18" s="9">
        <v>68.659000000000006</v>
      </c>
      <c r="AY18" s="9">
        <v>112.815</v>
      </c>
      <c r="AZ18" s="9">
        <v>59.363</v>
      </c>
      <c r="BA18" s="9">
        <v>30.998999999999999</v>
      </c>
      <c r="BB18" s="9">
        <v>28.364000000000001</v>
      </c>
      <c r="BC18" s="9">
        <v>57.838999999999999</v>
      </c>
      <c r="BD18" s="9">
        <v>22.407</v>
      </c>
      <c r="BE18" s="9">
        <v>35.432000000000002</v>
      </c>
      <c r="BF18" s="9">
        <v>64.272000000000006</v>
      </c>
      <c r="BG18" s="9">
        <v>15.253</v>
      </c>
      <c r="BH18" s="9">
        <v>49.018999999999998</v>
      </c>
      <c r="BI18" s="9">
        <v>134.12</v>
      </c>
      <c r="BJ18" s="9">
        <v>57.308999999999997</v>
      </c>
      <c r="BK18" s="9">
        <v>76.811000000000007</v>
      </c>
      <c r="BL18" s="9">
        <v>45.241</v>
      </c>
      <c r="BM18" s="9">
        <v>33.273000000000003</v>
      </c>
      <c r="BN18" s="9">
        <v>11.968</v>
      </c>
      <c r="BO18" s="9">
        <v>40.453000000000003</v>
      </c>
      <c r="BP18" s="9">
        <v>12.961</v>
      </c>
      <c r="BQ18" s="9">
        <v>27.491</v>
      </c>
      <c r="BR18" s="9">
        <v>48.426000000000002</v>
      </c>
      <c r="BS18" s="9">
        <v>11.074999999999999</v>
      </c>
      <c r="BT18" s="9">
        <v>37.350999999999999</v>
      </c>
      <c r="BU18" s="9">
        <v>407.84800000000001</v>
      </c>
      <c r="BV18" s="9">
        <v>211.89599999999999</v>
      </c>
      <c r="BW18" s="9">
        <v>195.952</v>
      </c>
      <c r="BX18" s="9">
        <v>328.57799999999997</v>
      </c>
      <c r="BY18" s="9">
        <v>167.179</v>
      </c>
      <c r="BZ18" s="9">
        <v>161.399</v>
      </c>
      <c r="CA18" s="9">
        <v>2408.5210000000002</v>
      </c>
      <c r="CB18" s="9">
        <v>1187.9269999999999</v>
      </c>
      <c r="CC18" s="9">
        <v>1220.5930000000001</v>
      </c>
      <c r="CD18" s="9">
        <v>289.18900000000002</v>
      </c>
      <c r="CE18" s="9">
        <v>138.065</v>
      </c>
      <c r="CF18" s="9">
        <v>151.125</v>
      </c>
      <c r="CG18" s="9">
        <v>2447.9090000000001</v>
      </c>
      <c r="CH18" s="9">
        <v>1217.0409999999999</v>
      </c>
      <c r="CI18" s="9">
        <v>1230.8679999999999</v>
      </c>
      <c r="CJ18" s="9">
        <v>452.76</v>
      </c>
      <c r="CK18" s="9">
        <v>222</v>
      </c>
      <c r="CL18" s="9">
        <v>230.76</v>
      </c>
      <c r="CM18" s="9">
        <v>165.00700000000001</v>
      </c>
      <c r="CN18" s="9">
        <v>83.244</v>
      </c>
      <c r="CO18" s="9">
        <v>81.763999999999996</v>
      </c>
      <c r="CP18" s="9">
        <v>163.57</v>
      </c>
      <c r="CQ18" s="9">
        <v>83.935000000000002</v>
      </c>
      <c r="CR18" s="9">
        <v>79.635999999999996</v>
      </c>
      <c r="CS18" s="9">
        <v>124.182</v>
      </c>
      <c r="CT18" s="9">
        <v>54.820999999999998</v>
      </c>
      <c r="CU18" s="9">
        <v>69.361000000000004</v>
      </c>
      <c r="CV18" s="9">
        <v>2284.3389999999999</v>
      </c>
      <c r="CW18" s="9">
        <v>1133.106</v>
      </c>
      <c r="CX18" s="9">
        <v>1151.2329999999999</v>
      </c>
      <c r="CY18" s="9">
        <v>658.07600000000002</v>
      </c>
      <c r="CZ18" s="9">
        <v>436.71699999999998</v>
      </c>
      <c r="DA18" s="9">
        <v>221.36</v>
      </c>
      <c r="DB18" s="9">
        <v>385.916</v>
      </c>
      <c r="DC18" s="9">
        <v>262.35700000000003</v>
      </c>
      <c r="DD18" s="9">
        <v>123.559</v>
      </c>
      <c r="DE18" s="9">
        <v>47.826000000000001</v>
      </c>
      <c r="DF18" s="9">
        <v>28.968</v>
      </c>
      <c r="DG18" s="9">
        <v>18.856999999999999</v>
      </c>
      <c r="DH18" s="9">
        <v>14.903</v>
      </c>
      <c r="DI18" s="9">
        <v>10.285</v>
      </c>
      <c r="DJ18" s="9">
        <v>4.6180000000000003</v>
      </c>
      <c r="DK18" s="9">
        <v>16.074000000000002</v>
      </c>
      <c r="DL18" s="9">
        <v>12.631</v>
      </c>
      <c r="DM18" s="9">
        <v>3.4430000000000001</v>
      </c>
      <c r="DN18" s="9">
        <v>16.849</v>
      </c>
      <c r="DO18" s="9">
        <v>6.0529999999999999</v>
      </c>
      <c r="DP18" s="9">
        <v>10.795999999999999</v>
      </c>
      <c r="DQ18" s="9">
        <v>36.533999999999999</v>
      </c>
      <c r="DR18" s="9">
        <v>23.481000000000002</v>
      </c>
      <c r="DS18" s="9">
        <v>13.054</v>
      </c>
      <c r="DT18" s="9">
        <v>16.064</v>
      </c>
      <c r="DU18" s="9">
        <v>10.433999999999999</v>
      </c>
      <c r="DV18" s="9">
        <v>5.6289999999999996</v>
      </c>
      <c r="DW18" s="9">
        <v>11.96</v>
      </c>
      <c r="DX18" s="9">
        <v>9.2349999999999994</v>
      </c>
      <c r="DY18" s="9">
        <v>2.7250000000000001</v>
      </c>
      <c r="DZ18" s="9">
        <v>8.51</v>
      </c>
      <c r="EA18" s="9">
        <v>3.8119999999999998</v>
      </c>
      <c r="EB18" s="9">
        <v>4.6989999999999998</v>
      </c>
      <c r="EC18" s="9">
        <v>187.8</v>
      </c>
      <c r="ED18" s="9">
        <v>121.911</v>
      </c>
      <c r="EE18" s="9">
        <v>65.89</v>
      </c>
      <c r="EF18" s="9">
        <v>3483.9639999999999</v>
      </c>
      <c r="EG18" s="9">
        <v>1838.5830000000001</v>
      </c>
      <c r="EH18" s="9">
        <v>1645.3810000000001</v>
      </c>
      <c r="EI18" s="9">
        <v>780.70899999999995</v>
      </c>
      <c r="EJ18" s="9">
        <v>387.53699999999998</v>
      </c>
      <c r="EK18" s="9">
        <v>393.17200000000003</v>
      </c>
      <c r="EL18" s="9">
        <v>352.95</v>
      </c>
      <c r="EM18" s="9">
        <v>170.00200000000001</v>
      </c>
      <c r="EN18" s="9">
        <v>182.94800000000001</v>
      </c>
      <c r="EO18" s="9">
        <v>152.29400000000001</v>
      </c>
      <c r="EP18" s="9">
        <v>74.319999999999993</v>
      </c>
      <c r="EQ18" s="9">
        <v>77.974000000000004</v>
      </c>
      <c r="ER18" s="9">
        <v>200.65600000000001</v>
      </c>
      <c r="ES18" s="9">
        <v>95.683000000000007</v>
      </c>
      <c r="ET18" s="9">
        <v>104.973</v>
      </c>
      <c r="EU18" s="9">
        <v>206.11099999999999</v>
      </c>
      <c r="EV18" s="9">
        <v>97.161000000000001</v>
      </c>
      <c r="EW18" s="9">
        <v>108.95</v>
      </c>
      <c r="EX18" s="9">
        <v>146.27799999999999</v>
      </c>
      <c r="EY18" s="9">
        <v>72.281000000000006</v>
      </c>
      <c r="EZ18" s="9">
        <v>73.997</v>
      </c>
      <c r="FA18" s="9">
        <v>130.471</v>
      </c>
      <c r="FB18" s="9">
        <v>69.066000000000003</v>
      </c>
      <c r="FC18" s="9">
        <v>61.405000000000001</v>
      </c>
      <c r="FD18" s="9">
        <v>129.29599999999999</v>
      </c>
      <c r="FE18" s="9">
        <v>57.180999999999997</v>
      </c>
      <c r="FF18" s="9">
        <v>72.114999999999995</v>
      </c>
      <c r="FG18" s="9">
        <v>36.613999999999997</v>
      </c>
      <c r="FH18" s="9">
        <v>24.713000000000001</v>
      </c>
      <c r="FI18" s="9">
        <v>11.901999999999999</v>
      </c>
      <c r="FJ18" s="9">
        <v>51.712000000000003</v>
      </c>
      <c r="FK18" s="9">
        <v>20.687999999999999</v>
      </c>
      <c r="FL18" s="9">
        <v>31.024000000000001</v>
      </c>
      <c r="FM18" s="9">
        <v>40.97</v>
      </c>
      <c r="FN18" s="9">
        <v>11.78</v>
      </c>
      <c r="FO18" s="9">
        <v>29.189</v>
      </c>
      <c r="FP18" s="9">
        <v>93.183000000000007</v>
      </c>
      <c r="FQ18" s="9">
        <v>43.755000000000003</v>
      </c>
      <c r="FR18" s="9">
        <v>49.427999999999997</v>
      </c>
      <c r="FS18" s="9">
        <v>57.701999999999998</v>
      </c>
      <c r="FT18" s="9">
        <v>31.466000000000001</v>
      </c>
      <c r="FU18" s="9">
        <v>26.236000000000001</v>
      </c>
      <c r="FV18" s="9">
        <v>20.001999999999999</v>
      </c>
      <c r="FW18" s="9">
        <v>6.2430000000000003</v>
      </c>
      <c r="FX18" s="9">
        <v>13.759</v>
      </c>
      <c r="FY18" s="9">
        <v>15.48</v>
      </c>
      <c r="FZ18" s="9">
        <v>6.0469999999999997</v>
      </c>
      <c r="GA18" s="9">
        <v>9.4329999999999998</v>
      </c>
      <c r="GB18" s="9">
        <v>251.62700000000001</v>
      </c>
      <c r="GC18" s="9">
        <v>118.517</v>
      </c>
      <c r="GD18" s="9">
        <v>133.11000000000001</v>
      </c>
      <c r="GE18" s="9">
        <v>101.32299999999999</v>
      </c>
      <c r="GF18" s="9">
        <v>51.484999999999999</v>
      </c>
      <c r="GG18" s="9">
        <v>49.838000000000001</v>
      </c>
      <c r="GH18" s="9">
        <v>427.75900000000001</v>
      </c>
      <c r="GI18" s="9">
        <v>217.535</v>
      </c>
      <c r="GJ18" s="9">
        <v>210.22399999999999</v>
      </c>
      <c r="GK18" s="9">
        <v>2703.2550000000001</v>
      </c>
      <c r="GL18" s="9">
        <v>1451.0450000000001</v>
      </c>
      <c r="GM18" s="9">
        <v>1252.21</v>
      </c>
      <c r="GN18" s="9">
        <v>2162.739</v>
      </c>
      <c r="GO18" s="9">
        <v>1106.8019999999999</v>
      </c>
      <c r="GP18" s="9">
        <v>1055.9369999999999</v>
      </c>
      <c r="GQ18" s="9">
        <v>2034.7629999999999</v>
      </c>
      <c r="GR18" s="9">
        <v>1052.143</v>
      </c>
      <c r="GS18" s="9">
        <v>982.61900000000003</v>
      </c>
      <c r="GT18" s="9">
        <v>69.132000000000005</v>
      </c>
      <c r="GU18" s="9">
        <v>31.236999999999998</v>
      </c>
      <c r="GV18" s="9">
        <v>37.895000000000003</v>
      </c>
      <c r="GW18" s="9">
        <v>57.673999999999999</v>
      </c>
      <c r="GX18" s="9">
        <v>22.251999999999999</v>
      </c>
      <c r="GY18" s="9">
        <v>35.421999999999997</v>
      </c>
      <c r="GZ18" s="9">
        <v>1560.7239999999999</v>
      </c>
      <c r="HA18" s="9">
        <v>835.17100000000005</v>
      </c>
      <c r="HB18" s="9">
        <v>725.55200000000002</v>
      </c>
      <c r="HC18" s="9">
        <v>153.20400000000001</v>
      </c>
      <c r="HD18" s="9">
        <v>54.828000000000003</v>
      </c>
      <c r="HE18" s="9">
        <v>98.376000000000005</v>
      </c>
      <c r="HF18" s="9">
        <v>38.491999999999997</v>
      </c>
      <c r="HG18" s="9">
        <v>19.481000000000002</v>
      </c>
      <c r="HH18" s="9">
        <v>19.010999999999999</v>
      </c>
      <c r="HI18" s="9">
        <v>62.256</v>
      </c>
      <c r="HJ18" s="9">
        <v>25.972999999999999</v>
      </c>
      <c r="HK18" s="9">
        <v>36.283000000000001</v>
      </c>
      <c r="HL18" s="9">
        <v>52.456000000000003</v>
      </c>
      <c r="HM18" s="9">
        <v>9.3740000000000006</v>
      </c>
      <c r="HN18" s="9">
        <v>43.082000000000001</v>
      </c>
      <c r="HO18" s="9">
        <v>126.14100000000001</v>
      </c>
      <c r="HP18" s="9">
        <v>46.107999999999997</v>
      </c>
      <c r="HQ18" s="9">
        <v>80.031999999999996</v>
      </c>
      <c r="HR18" s="9">
        <v>31.603000000000002</v>
      </c>
      <c r="HS18" s="9">
        <v>15.803000000000001</v>
      </c>
      <c r="HT18" s="9">
        <v>15.8</v>
      </c>
      <c r="HU18" s="9">
        <v>49.564</v>
      </c>
      <c r="HV18" s="9">
        <v>19.919</v>
      </c>
      <c r="HW18" s="9">
        <v>29.645</v>
      </c>
      <c r="HX18" s="9">
        <v>44.973999999999997</v>
      </c>
      <c r="HY18" s="9">
        <v>10.385999999999999</v>
      </c>
      <c r="HZ18" s="9">
        <v>34.587000000000003</v>
      </c>
      <c r="IA18" s="9">
        <v>322.67</v>
      </c>
      <c r="IB18" s="9">
        <v>170.69499999999999</v>
      </c>
      <c r="IC18" s="9">
        <v>151.976</v>
      </c>
      <c r="ID18" s="9">
        <v>292.47800000000001</v>
      </c>
      <c r="IE18" s="9">
        <v>146.602</v>
      </c>
      <c r="IF18" s="9">
        <v>145.876</v>
      </c>
      <c r="IG18" s="9">
        <v>1870.261</v>
      </c>
      <c r="IH18" s="9">
        <v>960.2</v>
      </c>
      <c r="II18" s="9">
        <v>910.06100000000004</v>
      </c>
      <c r="IJ18" s="9">
        <v>255.07900000000001</v>
      </c>
      <c r="IK18" s="9">
        <v>123.6</v>
      </c>
      <c r="IL18" s="9">
        <v>131.47900000000001</v>
      </c>
      <c r="IM18" s="9">
        <v>1907.66</v>
      </c>
      <c r="IN18" s="9">
        <v>983.202</v>
      </c>
      <c r="IO18" s="9">
        <v>924.45799999999997</v>
      </c>
      <c r="IP18" s="9">
        <v>402.51499999999999</v>
      </c>
      <c r="IQ18" s="9">
        <v>197.02799999999999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6806</vt:i4>
      </vt:variant>
    </vt:vector>
  </HeadingPairs>
  <TitlesOfParts>
    <vt:vector size="6820" baseType="lpstr">
      <vt:lpstr>Contents</vt:lpstr>
      <vt:lpstr>Table 3.1</vt:lpstr>
      <vt:lpstr>Table 3.2</vt:lpstr>
      <vt:lpstr>Index</vt:lpstr>
      <vt:lpstr>Data1</vt:lpstr>
      <vt:lpstr>Data2</vt:lpstr>
      <vt:lpstr>Data3</vt:lpstr>
      <vt:lpstr>Data4</vt:lpstr>
      <vt:lpstr>Data5</vt:lpstr>
      <vt:lpstr>Data6</vt:lpstr>
      <vt:lpstr>Data7</vt:lpstr>
      <vt:lpstr>Data8</vt:lpstr>
      <vt:lpstr>Data9</vt:lpstr>
      <vt:lpstr>Data10</vt:lpstr>
      <vt:lpstr>A126273698F</vt:lpstr>
      <vt:lpstr>A126273698F_Data</vt:lpstr>
      <vt:lpstr>A126273698F_Latest</vt:lpstr>
      <vt:lpstr>A126273702K</vt:lpstr>
      <vt:lpstr>A126273702K_Data</vt:lpstr>
      <vt:lpstr>A126273702K_Latest</vt:lpstr>
      <vt:lpstr>A126273706V</vt:lpstr>
      <vt:lpstr>A126273706V_Data</vt:lpstr>
      <vt:lpstr>A126273706V_Latest</vt:lpstr>
      <vt:lpstr>A126273710K</vt:lpstr>
      <vt:lpstr>A126273710K_Data</vt:lpstr>
      <vt:lpstr>A126273710K_Latest</vt:lpstr>
      <vt:lpstr>A126273714V</vt:lpstr>
      <vt:lpstr>A126273714V_Data</vt:lpstr>
      <vt:lpstr>A126273714V_Latest</vt:lpstr>
      <vt:lpstr>A126273718C</vt:lpstr>
      <vt:lpstr>A126273718C_Data</vt:lpstr>
      <vt:lpstr>A126273718C_Latest</vt:lpstr>
      <vt:lpstr>A126273722V</vt:lpstr>
      <vt:lpstr>A126273722V_Data</vt:lpstr>
      <vt:lpstr>A126273722V_Latest</vt:lpstr>
      <vt:lpstr>A126273726C</vt:lpstr>
      <vt:lpstr>A126273726C_Data</vt:lpstr>
      <vt:lpstr>A126273726C_Latest</vt:lpstr>
      <vt:lpstr>A126273730V</vt:lpstr>
      <vt:lpstr>A126273730V_Data</vt:lpstr>
      <vt:lpstr>A126273730V_Latest</vt:lpstr>
      <vt:lpstr>A126273734C</vt:lpstr>
      <vt:lpstr>A126273734C_Data</vt:lpstr>
      <vt:lpstr>A126273734C_Latest</vt:lpstr>
      <vt:lpstr>A126273738L</vt:lpstr>
      <vt:lpstr>A126273738L_Data</vt:lpstr>
      <vt:lpstr>A126273738L_Latest</vt:lpstr>
      <vt:lpstr>A126273742C</vt:lpstr>
      <vt:lpstr>A126273742C_Data</vt:lpstr>
      <vt:lpstr>A126273742C_Latest</vt:lpstr>
      <vt:lpstr>A126273746L</vt:lpstr>
      <vt:lpstr>A126273746L_Data</vt:lpstr>
      <vt:lpstr>A126273746L_Latest</vt:lpstr>
      <vt:lpstr>A126273750C</vt:lpstr>
      <vt:lpstr>A126273750C_Data</vt:lpstr>
      <vt:lpstr>A126273750C_Latest</vt:lpstr>
      <vt:lpstr>A126273754L</vt:lpstr>
      <vt:lpstr>A126273754L_Data</vt:lpstr>
      <vt:lpstr>A126273754L_Latest</vt:lpstr>
      <vt:lpstr>A126273758W</vt:lpstr>
      <vt:lpstr>A126273758W_Data</vt:lpstr>
      <vt:lpstr>A126273758W_Latest</vt:lpstr>
      <vt:lpstr>A126273762L</vt:lpstr>
      <vt:lpstr>A126273762L_Data</vt:lpstr>
      <vt:lpstr>A126273762L_Latest</vt:lpstr>
      <vt:lpstr>A126273766W</vt:lpstr>
      <vt:lpstr>A126273766W_Data</vt:lpstr>
      <vt:lpstr>A126273766W_Latest</vt:lpstr>
      <vt:lpstr>A126273770L</vt:lpstr>
      <vt:lpstr>A126273770L_Data</vt:lpstr>
      <vt:lpstr>A126273770L_Latest</vt:lpstr>
      <vt:lpstr>A126273774W</vt:lpstr>
      <vt:lpstr>A126273774W_Data</vt:lpstr>
      <vt:lpstr>A126273774W_Latest</vt:lpstr>
      <vt:lpstr>A126273778F</vt:lpstr>
      <vt:lpstr>A126273778F_Data</vt:lpstr>
      <vt:lpstr>A126273778F_Latest</vt:lpstr>
      <vt:lpstr>A126273782W</vt:lpstr>
      <vt:lpstr>A126273782W_Data</vt:lpstr>
      <vt:lpstr>A126273782W_Latest</vt:lpstr>
      <vt:lpstr>A126273786F</vt:lpstr>
      <vt:lpstr>A126273786F_Data</vt:lpstr>
      <vt:lpstr>A126273786F_Latest</vt:lpstr>
      <vt:lpstr>A126273790W</vt:lpstr>
      <vt:lpstr>A126273790W_Data</vt:lpstr>
      <vt:lpstr>A126273790W_Latest</vt:lpstr>
      <vt:lpstr>A126273794F</vt:lpstr>
      <vt:lpstr>A126273794F_Data</vt:lpstr>
      <vt:lpstr>A126273794F_Latest</vt:lpstr>
      <vt:lpstr>A126273798R</vt:lpstr>
      <vt:lpstr>A126273798R_Data</vt:lpstr>
      <vt:lpstr>A126273798R_Latest</vt:lpstr>
      <vt:lpstr>A126273802V</vt:lpstr>
      <vt:lpstr>A126273802V_Data</vt:lpstr>
      <vt:lpstr>A126273802V_Latest</vt:lpstr>
      <vt:lpstr>A126273806C</vt:lpstr>
      <vt:lpstr>A126273806C_Data</vt:lpstr>
      <vt:lpstr>A126273806C_Latest</vt:lpstr>
      <vt:lpstr>A126273810V</vt:lpstr>
      <vt:lpstr>A126273810V_Data</vt:lpstr>
      <vt:lpstr>A126273810V_Latest</vt:lpstr>
      <vt:lpstr>A126273814C</vt:lpstr>
      <vt:lpstr>A126273814C_Data</vt:lpstr>
      <vt:lpstr>A126273814C_Latest</vt:lpstr>
      <vt:lpstr>A126273818L</vt:lpstr>
      <vt:lpstr>A126273818L_Data</vt:lpstr>
      <vt:lpstr>A126273818L_Latest</vt:lpstr>
      <vt:lpstr>A126273822C</vt:lpstr>
      <vt:lpstr>A126273822C_Data</vt:lpstr>
      <vt:lpstr>A126273822C_Latest</vt:lpstr>
      <vt:lpstr>A126273826L</vt:lpstr>
      <vt:lpstr>A126273826L_Data</vt:lpstr>
      <vt:lpstr>A126273826L_Latest</vt:lpstr>
      <vt:lpstr>A126273830C</vt:lpstr>
      <vt:lpstr>A126273830C_Data</vt:lpstr>
      <vt:lpstr>A126273830C_Latest</vt:lpstr>
      <vt:lpstr>A126273834L</vt:lpstr>
      <vt:lpstr>A126273834L_Data</vt:lpstr>
      <vt:lpstr>A126273834L_Latest</vt:lpstr>
      <vt:lpstr>A126273838W</vt:lpstr>
      <vt:lpstr>A126273838W_Data</vt:lpstr>
      <vt:lpstr>A126273838W_Latest</vt:lpstr>
      <vt:lpstr>A126273842L</vt:lpstr>
      <vt:lpstr>A126273842L_Data</vt:lpstr>
      <vt:lpstr>A126273842L_Latest</vt:lpstr>
      <vt:lpstr>A126273846W</vt:lpstr>
      <vt:lpstr>A126273846W_Data</vt:lpstr>
      <vt:lpstr>A126273846W_Latest</vt:lpstr>
      <vt:lpstr>A126273850L</vt:lpstr>
      <vt:lpstr>A126273850L_Data</vt:lpstr>
      <vt:lpstr>A126273850L_Latest</vt:lpstr>
      <vt:lpstr>A126273854W</vt:lpstr>
      <vt:lpstr>A126273854W_Data</vt:lpstr>
      <vt:lpstr>A126273854W_Latest</vt:lpstr>
      <vt:lpstr>A126273858F</vt:lpstr>
      <vt:lpstr>A126273858F_Data</vt:lpstr>
      <vt:lpstr>A126273858F_Latest</vt:lpstr>
      <vt:lpstr>A126273862W</vt:lpstr>
      <vt:lpstr>A126273862W_Data</vt:lpstr>
      <vt:lpstr>A126273862W_Latest</vt:lpstr>
      <vt:lpstr>A126273866F</vt:lpstr>
      <vt:lpstr>A126273866F_Data</vt:lpstr>
      <vt:lpstr>A126273866F_Latest</vt:lpstr>
      <vt:lpstr>A126273870W</vt:lpstr>
      <vt:lpstr>A126273870W_Data</vt:lpstr>
      <vt:lpstr>A126273870W_Latest</vt:lpstr>
      <vt:lpstr>A126273874F</vt:lpstr>
      <vt:lpstr>A126273874F_Data</vt:lpstr>
      <vt:lpstr>A126273874F_Latest</vt:lpstr>
      <vt:lpstr>A126273878R</vt:lpstr>
      <vt:lpstr>A126273878R_Data</vt:lpstr>
      <vt:lpstr>A126273878R_Latest</vt:lpstr>
      <vt:lpstr>A126273882F</vt:lpstr>
      <vt:lpstr>A126273882F_Data</vt:lpstr>
      <vt:lpstr>A126273882F_Latest</vt:lpstr>
      <vt:lpstr>A126273886R</vt:lpstr>
      <vt:lpstr>A126273886R_Data</vt:lpstr>
      <vt:lpstr>A126273886R_Latest</vt:lpstr>
      <vt:lpstr>A126273890F</vt:lpstr>
      <vt:lpstr>A126273890F_Data</vt:lpstr>
      <vt:lpstr>A126273890F_Latest</vt:lpstr>
      <vt:lpstr>A126273894R</vt:lpstr>
      <vt:lpstr>A126273894R_Data</vt:lpstr>
      <vt:lpstr>A126273894R_Latest</vt:lpstr>
      <vt:lpstr>A126273898X</vt:lpstr>
      <vt:lpstr>A126273898X_Data</vt:lpstr>
      <vt:lpstr>A126273898X_Latest</vt:lpstr>
      <vt:lpstr>A126273902C</vt:lpstr>
      <vt:lpstr>A126273902C_Data</vt:lpstr>
      <vt:lpstr>A126273902C_Latest</vt:lpstr>
      <vt:lpstr>A126273906L</vt:lpstr>
      <vt:lpstr>A126273906L_Data</vt:lpstr>
      <vt:lpstr>A126273906L_Latest</vt:lpstr>
      <vt:lpstr>A126273910C</vt:lpstr>
      <vt:lpstr>A126273910C_Data</vt:lpstr>
      <vt:lpstr>A126273910C_Latest</vt:lpstr>
      <vt:lpstr>A126273914L</vt:lpstr>
      <vt:lpstr>A126273914L_Data</vt:lpstr>
      <vt:lpstr>A126273914L_Latest</vt:lpstr>
      <vt:lpstr>A126273918W</vt:lpstr>
      <vt:lpstr>A126273918W_Data</vt:lpstr>
      <vt:lpstr>A126273918W_Latest</vt:lpstr>
      <vt:lpstr>A126273922L</vt:lpstr>
      <vt:lpstr>A126273922L_Data</vt:lpstr>
      <vt:lpstr>A126273922L_Latest</vt:lpstr>
      <vt:lpstr>A126273926W</vt:lpstr>
      <vt:lpstr>A126273926W_Data</vt:lpstr>
      <vt:lpstr>A126273926W_Latest</vt:lpstr>
      <vt:lpstr>A126273930L</vt:lpstr>
      <vt:lpstr>A126273930L_Data</vt:lpstr>
      <vt:lpstr>A126273930L_Latest</vt:lpstr>
      <vt:lpstr>A126273934W</vt:lpstr>
      <vt:lpstr>A126273934W_Data</vt:lpstr>
      <vt:lpstr>A126273934W_Latest</vt:lpstr>
      <vt:lpstr>A126273938F</vt:lpstr>
      <vt:lpstr>A126273938F_Data</vt:lpstr>
      <vt:lpstr>A126273938F_Latest</vt:lpstr>
      <vt:lpstr>A126273942W</vt:lpstr>
      <vt:lpstr>A126273942W_Data</vt:lpstr>
      <vt:lpstr>A126273942W_Latest</vt:lpstr>
      <vt:lpstr>A126273946F</vt:lpstr>
      <vt:lpstr>A126273946F_Data</vt:lpstr>
      <vt:lpstr>A126273946F_Latest</vt:lpstr>
      <vt:lpstr>A126273950W</vt:lpstr>
      <vt:lpstr>A126273950W_Data</vt:lpstr>
      <vt:lpstr>A126273950W_Latest</vt:lpstr>
      <vt:lpstr>A126273954F</vt:lpstr>
      <vt:lpstr>A126273954F_Data</vt:lpstr>
      <vt:lpstr>A126273954F_Latest</vt:lpstr>
      <vt:lpstr>A126273958R</vt:lpstr>
      <vt:lpstr>A126273958R_Data</vt:lpstr>
      <vt:lpstr>A126273958R_Latest</vt:lpstr>
      <vt:lpstr>A126273962F</vt:lpstr>
      <vt:lpstr>A126273962F_Data</vt:lpstr>
      <vt:lpstr>A126273962F_Latest</vt:lpstr>
      <vt:lpstr>A126273966R</vt:lpstr>
      <vt:lpstr>A126273966R_Data</vt:lpstr>
      <vt:lpstr>A126273966R_Latest</vt:lpstr>
      <vt:lpstr>A126273970F</vt:lpstr>
      <vt:lpstr>A126273970F_Data</vt:lpstr>
      <vt:lpstr>A126273970F_Latest</vt:lpstr>
      <vt:lpstr>A126273974R</vt:lpstr>
      <vt:lpstr>A126273974R_Data</vt:lpstr>
      <vt:lpstr>A126273974R_Latest</vt:lpstr>
      <vt:lpstr>A126273978X</vt:lpstr>
      <vt:lpstr>A126273978X_Data</vt:lpstr>
      <vt:lpstr>A126273978X_Latest</vt:lpstr>
      <vt:lpstr>A126273982R</vt:lpstr>
      <vt:lpstr>A126273982R_Data</vt:lpstr>
      <vt:lpstr>A126273982R_Latest</vt:lpstr>
      <vt:lpstr>A126273986X</vt:lpstr>
      <vt:lpstr>A126273986X_Data</vt:lpstr>
      <vt:lpstr>A126273986X_Latest</vt:lpstr>
      <vt:lpstr>A126273990R</vt:lpstr>
      <vt:lpstr>A126273990R_Data</vt:lpstr>
      <vt:lpstr>A126273990R_Latest</vt:lpstr>
      <vt:lpstr>A126273994X</vt:lpstr>
      <vt:lpstr>A126273994X_Data</vt:lpstr>
      <vt:lpstr>A126273994X_Latest</vt:lpstr>
      <vt:lpstr>A126273998J</vt:lpstr>
      <vt:lpstr>A126273998J_Data</vt:lpstr>
      <vt:lpstr>A126273998J_Latest</vt:lpstr>
      <vt:lpstr>A126274002R</vt:lpstr>
      <vt:lpstr>A126274002R_Data</vt:lpstr>
      <vt:lpstr>A126274002R_Latest</vt:lpstr>
      <vt:lpstr>A126274006X</vt:lpstr>
      <vt:lpstr>A126274006X_Data</vt:lpstr>
      <vt:lpstr>A126274006X_Latest</vt:lpstr>
      <vt:lpstr>A126274010R</vt:lpstr>
      <vt:lpstr>A126274010R_Data</vt:lpstr>
      <vt:lpstr>A126274010R_Latest</vt:lpstr>
      <vt:lpstr>A126274014X</vt:lpstr>
      <vt:lpstr>A126274014X_Data</vt:lpstr>
      <vt:lpstr>A126274014X_Latest</vt:lpstr>
      <vt:lpstr>A126274018J</vt:lpstr>
      <vt:lpstr>A126274018J_Data</vt:lpstr>
      <vt:lpstr>A126274018J_Latest</vt:lpstr>
      <vt:lpstr>A126274022X</vt:lpstr>
      <vt:lpstr>A126274022X_Data</vt:lpstr>
      <vt:lpstr>A126274022X_Latest</vt:lpstr>
      <vt:lpstr>A126274026J</vt:lpstr>
      <vt:lpstr>A126274026J_Data</vt:lpstr>
      <vt:lpstr>A126274026J_Latest</vt:lpstr>
      <vt:lpstr>A126274030X</vt:lpstr>
      <vt:lpstr>A126274030X_Data</vt:lpstr>
      <vt:lpstr>A126274030X_Latest</vt:lpstr>
      <vt:lpstr>A126274034J</vt:lpstr>
      <vt:lpstr>A126274034J_Data</vt:lpstr>
      <vt:lpstr>A126274034J_Latest</vt:lpstr>
      <vt:lpstr>A126274038T</vt:lpstr>
      <vt:lpstr>A126274038T_Data</vt:lpstr>
      <vt:lpstr>A126274038T_Latest</vt:lpstr>
      <vt:lpstr>A126274042J</vt:lpstr>
      <vt:lpstr>A126274042J_Data</vt:lpstr>
      <vt:lpstr>A126274042J_Latest</vt:lpstr>
      <vt:lpstr>A126274046T</vt:lpstr>
      <vt:lpstr>A126274046T_Data</vt:lpstr>
      <vt:lpstr>A126274046T_Latest</vt:lpstr>
      <vt:lpstr>A126274050J</vt:lpstr>
      <vt:lpstr>A126274050J_Data</vt:lpstr>
      <vt:lpstr>A126274050J_Latest</vt:lpstr>
      <vt:lpstr>A126274054T</vt:lpstr>
      <vt:lpstr>A126274054T_Data</vt:lpstr>
      <vt:lpstr>A126274054T_Latest</vt:lpstr>
      <vt:lpstr>A126274058A</vt:lpstr>
      <vt:lpstr>A126274058A_Data</vt:lpstr>
      <vt:lpstr>A126274058A_Latest</vt:lpstr>
      <vt:lpstr>A126274062T</vt:lpstr>
      <vt:lpstr>A126274062T_Data</vt:lpstr>
      <vt:lpstr>A126274062T_Latest</vt:lpstr>
      <vt:lpstr>A126274066A</vt:lpstr>
      <vt:lpstr>A126274066A_Data</vt:lpstr>
      <vt:lpstr>A126274066A_Latest</vt:lpstr>
      <vt:lpstr>A126274070T</vt:lpstr>
      <vt:lpstr>A126274070T_Data</vt:lpstr>
      <vt:lpstr>A126274070T_Latest</vt:lpstr>
      <vt:lpstr>A126274074A</vt:lpstr>
      <vt:lpstr>A126274074A_Data</vt:lpstr>
      <vt:lpstr>A126274074A_Latest</vt:lpstr>
      <vt:lpstr>A126274078K</vt:lpstr>
      <vt:lpstr>A126274078K_Data</vt:lpstr>
      <vt:lpstr>A126274078K_Latest</vt:lpstr>
      <vt:lpstr>A126274082A</vt:lpstr>
      <vt:lpstr>A126274082A_Data</vt:lpstr>
      <vt:lpstr>A126274082A_Latest</vt:lpstr>
      <vt:lpstr>A126274086K</vt:lpstr>
      <vt:lpstr>A126274086K_Data</vt:lpstr>
      <vt:lpstr>A126274086K_Latest</vt:lpstr>
      <vt:lpstr>A126274090A</vt:lpstr>
      <vt:lpstr>A126274090A_Data</vt:lpstr>
      <vt:lpstr>A126274090A_Latest</vt:lpstr>
      <vt:lpstr>A126274094K</vt:lpstr>
      <vt:lpstr>A126274094K_Data</vt:lpstr>
      <vt:lpstr>A126274094K_Latest</vt:lpstr>
      <vt:lpstr>A126274098V</vt:lpstr>
      <vt:lpstr>A126274098V_Data</vt:lpstr>
      <vt:lpstr>A126274098V_Latest</vt:lpstr>
      <vt:lpstr>A126274102X</vt:lpstr>
      <vt:lpstr>A126274102X_Data</vt:lpstr>
      <vt:lpstr>A126274102X_Latest</vt:lpstr>
      <vt:lpstr>A126274106J</vt:lpstr>
      <vt:lpstr>A126274106J_Data</vt:lpstr>
      <vt:lpstr>A126274106J_Latest</vt:lpstr>
      <vt:lpstr>A126274110X</vt:lpstr>
      <vt:lpstr>A126274110X_Data</vt:lpstr>
      <vt:lpstr>A126274110X_Latest</vt:lpstr>
      <vt:lpstr>A126274114J</vt:lpstr>
      <vt:lpstr>A126274114J_Data</vt:lpstr>
      <vt:lpstr>A126274114J_Latest</vt:lpstr>
      <vt:lpstr>A126274118T</vt:lpstr>
      <vt:lpstr>A126274118T_Data</vt:lpstr>
      <vt:lpstr>A126274118T_Latest</vt:lpstr>
      <vt:lpstr>A126274122J</vt:lpstr>
      <vt:lpstr>A126274122J_Data</vt:lpstr>
      <vt:lpstr>A126274122J_Latest</vt:lpstr>
      <vt:lpstr>A126274126T</vt:lpstr>
      <vt:lpstr>A126274126T_Data</vt:lpstr>
      <vt:lpstr>A126274126T_Latest</vt:lpstr>
      <vt:lpstr>A126274130J</vt:lpstr>
      <vt:lpstr>A126274130J_Data</vt:lpstr>
      <vt:lpstr>A126274130J_Latest</vt:lpstr>
      <vt:lpstr>A126274134T</vt:lpstr>
      <vt:lpstr>A126274134T_Data</vt:lpstr>
      <vt:lpstr>A126274134T_Latest</vt:lpstr>
      <vt:lpstr>A126274138A</vt:lpstr>
      <vt:lpstr>A126274138A_Data</vt:lpstr>
      <vt:lpstr>A126274138A_Latest</vt:lpstr>
      <vt:lpstr>A126274142T</vt:lpstr>
      <vt:lpstr>A126274142T_Data</vt:lpstr>
      <vt:lpstr>A126274142T_Latest</vt:lpstr>
      <vt:lpstr>A126274146A</vt:lpstr>
      <vt:lpstr>A126274146A_Data</vt:lpstr>
      <vt:lpstr>A126274146A_Latest</vt:lpstr>
      <vt:lpstr>A126274150T</vt:lpstr>
      <vt:lpstr>A126274150T_Data</vt:lpstr>
      <vt:lpstr>A126274150T_Latest</vt:lpstr>
      <vt:lpstr>A126274154A</vt:lpstr>
      <vt:lpstr>A126274154A_Data</vt:lpstr>
      <vt:lpstr>A126274154A_Latest</vt:lpstr>
      <vt:lpstr>A126274158K</vt:lpstr>
      <vt:lpstr>A126274158K_Data</vt:lpstr>
      <vt:lpstr>A126274158K_Latest</vt:lpstr>
      <vt:lpstr>A126274162A</vt:lpstr>
      <vt:lpstr>A126274162A_Data</vt:lpstr>
      <vt:lpstr>A126274162A_Latest</vt:lpstr>
      <vt:lpstr>A126274166K</vt:lpstr>
      <vt:lpstr>A126274166K_Data</vt:lpstr>
      <vt:lpstr>A126274166K_Latest</vt:lpstr>
      <vt:lpstr>A126274170A</vt:lpstr>
      <vt:lpstr>A126274170A_Data</vt:lpstr>
      <vt:lpstr>A126274170A_Latest</vt:lpstr>
      <vt:lpstr>A126274174K</vt:lpstr>
      <vt:lpstr>A126274174K_Data</vt:lpstr>
      <vt:lpstr>A126274174K_Latest</vt:lpstr>
      <vt:lpstr>A126274178V</vt:lpstr>
      <vt:lpstr>A126274178V_Data</vt:lpstr>
      <vt:lpstr>A126274178V_Latest</vt:lpstr>
      <vt:lpstr>A126274182K</vt:lpstr>
      <vt:lpstr>A126274182K_Data</vt:lpstr>
      <vt:lpstr>A126274182K_Latest</vt:lpstr>
      <vt:lpstr>A126274186V</vt:lpstr>
      <vt:lpstr>A126274186V_Data</vt:lpstr>
      <vt:lpstr>A126274186V_Latest</vt:lpstr>
      <vt:lpstr>A126274190K</vt:lpstr>
      <vt:lpstr>A126274190K_Data</vt:lpstr>
      <vt:lpstr>A126274190K_Latest</vt:lpstr>
      <vt:lpstr>A126274194V</vt:lpstr>
      <vt:lpstr>A126274194V_Data</vt:lpstr>
      <vt:lpstr>A126274194V_Latest</vt:lpstr>
      <vt:lpstr>A126274198C</vt:lpstr>
      <vt:lpstr>A126274198C_Data</vt:lpstr>
      <vt:lpstr>A126274198C_Latest</vt:lpstr>
      <vt:lpstr>A126274202J</vt:lpstr>
      <vt:lpstr>A126274202J_Data</vt:lpstr>
      <vt:lpstr>A126274202J_Latest</vt:lpstr>
      <vt:lpstr>A126274206T</vt:lpstr>
      <vt:lpstr>A126274206T_Data</vt:lpstr>
      <vt:lpstr>A126274206T_Latest</vt:lpstr>
      <vt:lpstr>A126274210J</vt:lpstr>
      <vt:lpstr>A126274210J_Data</vt:lpstr>
      <vt:lpstr>A126274210J_Latest</vt:lpstr>
      <vt:lpstr>A126274214T</vt:lpstr>
      <vt:lpstr>A126274214T_Data</vt:lpstr>
      <vt:lpstr>A126274214T_Latest</vt:lpstr>
      <vt:lpstr>A126274218A</vt:lpstr>
      <vt:lpstr>A126274218A_Data</vt:lpstr>
      <vt:lpstr>A126274218A_Latest</vt:lpstr>
      <vt:lpstr>A126274222T</vt:lpstr>
      <vt:lpstr>A126274222T_Data</vt:lpstr>
      <vt:lpstr>A126274222T_Latest</vt:lpstr>
      <vt:lpstr>A126274226A</vt:lpstr>
      <vt:lpstr>A126274226A_Data</vt:lpstr>
      <vt:lpstr>A126274226A_Latest</vt:lpstr>
      <vt:lpstr>A126274230T</vt:lpstr>
      <vt:lpstr>A126274230T_Data</vt:lpstr>
      <vt:lpstr>A126274230T_Latest</vt:lpstr>
      <vt:lpstr>A126274234A</vt:lpstr>
      <vt:lpstr>A126274234A_Data</vt:lpstr>
      <vt:lpstr>A126274234A_Latest</vt:lpstr>
      <vt:lpstr>A126274238K</vt:lpstr>
      <vt:lpstr>A126274238K_Data</vt:lpstr>
      <vt:lpstr>A126274238K_Latest</vt:lpstr>
      <vt:lpstr>A126274242A</vt:lpstr>
      <vt:lpstr>A126274242A_Data</vt:lpstr>
      <vt:lpstr>A126274242A_Latest</vt:lpstr>
      <vt:lpstr>A126274246K</vt:lpstr>
      <vt:lpstr>A126274246K_Data</vt:lpstr>
      <vt:lpstr>A126274246K_Latest</vt:lpstr>
      <vt:lpstr>A126274250A</vt:lpstr>
      <vt:lpstr>A126274250A_Data</vt:lpstr>
      <vt:lpstr>A126274250A_Latest</vt:lpstr>
      <vt:lpstr>A126274254K</vt:lpstr>
      <vt:lpstr>A126274254K_Data</vt:lpstr>
      <vt:lpstr>A126274254K_Latest</vt:lpstr>
      <vt:lpstr>A126274258V</vt:lpstr>
      <vt:lpstr>A126274258V_Data</vt:lpstr>
      <vt:lpstr>A126274258V_Latest</vt:lpstr>
      <vt:lpstr>A126274262K</vt:lpstr>
      <vt:lpstr>A126274262K_Data</vt:lpstr>
      <vt:lpstr>A126274262K_Latest</vt:lpstr>
      <vt:lpstr>A126274266V</vt:lpstr>
      <vt:lpstr>A126274266V_Data</vt:lpstr>
      <vt:lpstr>A126274266V_Latest</vt:lpstr>
      <vt:lpstr>A126274270K</vt:lpstr>
      <vt:lpstr>A126274270K_Data</vt:lpstr>
      <vt:lpstr>A126274270K_Latest</vt:lpstr>
      <vt:lpstr>A126274274V</vt:lpstr>
      <vt:lpstr>A126274274V_Data</vt:lpstr>
      <vt:lpstr>A126274274V_Latest</vt:lpstr>
      <vt:lpstr>A126274278C</vt:lpstr>
      <vt:lpstr>A126274278C_Data</vt:lpstr>
      <vt:lpstr>A126274278C_Latest</vt:lpstr>
      <vt:lpstr>A126274282V</vt:lpstr>
      <vt:lpstr>A126274282V_Data</vt:lpstr>
      <vt:lpstr>A126274282V_Latest</vt:lpstr>
      <vt:lpstr>A126274286C</vt:lpstr>
      <vt:lpstr>A126274286C_Data</vt:lpstr>
      <vt:lpstr>A126274286C_Latest</vt:lpstr>
      <vt:lpstr>A126274290V</vt:lpstr>
      <vt:lpstr>A126274290V_Data</vt:lpstr>
      <vt:lpstr>A126274290V_Latest</vt:lpstr>
      <vt:lpstr>A126274294C</vt:lpstr>
      <vt:lpstr>A126274294C_Data</vt:lpstr>
      <vt:lpstr>A126274294C_Latest</vt:lpstr>
      <vt:lpstr>A126274298L</vt:lpstr>
      <vt:lpstr>A126274298L_Data</vt:lpstr>
      <vt:lpstr>A126274298L_Latest</vt:lpstr>
      <vt:lpstr>A126274302T</vt:lpstr>
      <vt:lpstr>A126274302T_Data</vt:lpstr>
      <vt:lpstr>A126274302T_Latest</vt:lpstr>
      <vt:lpstr>A126274306A</vt:lpstr>
      <vt:lpstr>A126274306A_Data</vt:lpstr>
      <vt:lpstr>A126274306A_Latest</vt:lpstr>
      <vt:lpstr>A126274310T</vt:lpstr>
      <vt:lpstr>A126274310T_Data</vt:lpstr>
      <vt:lpstr>A126274310T_Latest</vt:lpstr>
      <vt:lpstr>A126274314A</vt:lpstr>
      <vt:lpstr>A126274314A_Data</vt:lpstr>
      <vt:lpstr>A126274314A_Latest</vt:lpstr>
      <vt:lpstr>A126274318K</vt:lpstr>
      <vt:lpstr>A126274318K_Data</vt:lpstr>
      <vt:lpstr>A126274318K_Latest</vt:lpstr>
      <vt:lpstr>A126274322A</vt:lpstr>
      <vt:lpstr>A126274322A_Data</vt:lpstr>
      <vt:lpstr>A126274322A_Latest</vt:lpstr>
      <vt:lpstr>A126274326K</vt:lpstr>
      <vt:lpstr>A126274326K_Data</vt:lpstr>
      <vt:lpstr>A126274326K_Latest</vt:lpstr>
      <vt:lpstr>A126274330A</vt:lpstr>
      <vt:lpstr>A126274330A_Data</vt:lpstr>
      <vt:lpstr>A126274330A_Latest</vt:lpstr>
      <vt:lpstr>A126274334K</vt:lpstr>
      <vt:lpstr>A126274334K_Data</vt:lpstr>
      <vt:lpstr>A126274334K_Latest</vt:lpstr>
      <vt:lpstr>A126274338V</vt:lpstr>
      <vt:lpstr>A126274338V_Data</vt:lpstr>
      <vt:lpstr>A126274338V_Latest</vt:lpstr>
      <vt:lpstr>A126274342K</vt:lpstr>
      <vt:lpstr>A126274342K_Data</vt:lpstr>
      <vt:lpstr>A126274342K_Latest</vt:lpstr>
      <vt:lpstr>A126274346V</vt:lpstr>
      <vt:lpstr>A126274346V_Data</vt:lpstr>
      <vt:lpstr>A126274346V_Latest</vt:lpstr>
      <vt:lpstr>A126274350K</vt:lpstr>
      <vt:lpstr>A126274350K_Data</vt:lpstr>
      <vt:lpstr>A126274350K_Latest</vt:lpstr>
      <vt:lpstr>A126274354V</vt:lpstr>
      <vt:lpstr>A126274354V_Data</vt:lpstr>
      <vt:lpstr>A126274354V_Latest</vt:lpstr>
      <vt:lpstr>A126274358C</vt:lpstr>
      <vt:lpstr>A126274358C_Data</vt:lpstr>
      <vt:lpstr>A126274358C_Latest</vt:lpstr>
      <vt:lpstr>A126274362V</vt:lpstr>
      <vt:lpstr>A126274362V_Data</vt:lpstr>
      <vt:lpstr>A126274362V_Latest</vt:lpstr>
      <vt:lpstr>A126274366C</vt:lpstr>
      <vt:lpstr>A126274366C_Data</vt:lpstr>
      <vt:lpstr>A126274366C_Latest</vt:lpstr>
      <vt:lpstr>A126274370V</vt:lpstr>
      <vt:lpstr>A126274370V_Data</vt:lpstr>
      <vt:lpstr>A126274370V_Latest</vt:lpstr>
      <vt:lpstr>A126274374C</vt:lpstr>
      <vt:lpstr>A126274374C_Data</vt:lpstr>
      <vt:lpstr>A126274374C_Latest</vt:lpstr>
      <vt:lpstr>A126274378L</vt:lpstr>
      <vt:lpstr>A126274378L_Data</vt:lpstr>
      <vt:lpstr>A126274378L_Latest</vt:lpstr>
      <vt:lpstr>A126274382C</vt:lpstr>
      <vt:lpstr>A126274382C_Data</vt:lpstr>
      <vt:lpstr>A126274382C_Latest</vt:lpstr>
      <vt:lpstr>A126274386L</vt:lpstr>
      <vt:lpstr>A126274386L_Data</vt:lpstr>
      <vt:lpstr>A126274386L_Latest</vt:lpstr>
      <vt:lpstr>A126274390C</vt:lpstr>
      <vt:lpstr>A126274390C_Data</vt:lpstr>
      <vt:lpstr>A126274390C_Latest</vt:lpstr>
      <vt:lpstr>A126274394L</vt:lpstr>
      <vt:lpstr>A126274394L_Data</vt:lpstr>
      <vt:lpstr>A126274394L_Latest</vt:lpstr>
      <vt:lpstr>A126274398W</vt:lpstr>
      <vt:lpstr>A126274398W_Data</vt:lpstr>
      <vt:lpstr>A126274398W_Latest</vt:lpstr>
      <vt:lpstr>A126274402A</vt:lpstr>
      <vt:lpstr>A126274402A_Data</vt:lpstr>
      <vt:lpstr>A126274402A_Latest</vt:lpstr>
      <vt:lpstr>A126274406K</vt:lpstr>
      <vt:lpstr>A126274406K_Data</vt:lpstr>
      <vt:lpstr>A126274406K_Latest</vt:lpstr>
      <vt:lpstr>A126274410A</vt:lpstr>
      <vt:lpstr>A126274410A_Data</vt:lpstr>
      <vt:lpstr>A126274410A_Latest</vt:lpstr>
      <vt:lpstr>A126274414K</vt:lpstr>
      <vt:lpstr>A126274414K_Data</vt:lpstr>
      <vt:lpstr>A126274414K_Latest</vt:lpstr>
      <vt:lpstr>A126274418V</vt:lpstr>
      <vt:lpstr>A126274418V_Data</vt:lpstr>
      <vt:lpstr>A126274418V_Latest</vt:lpstr>
      <vt:lpstr>A126274422K</vt:lpstr>
      <vt:lpstr>A126274422K_Data</vt:lpstr>
      <vt:lpstr>A126274422K_Latest</vt:lpstr>
      <vt:lpstr>A126274426V</vt:lpstr>
      <vt:lpstr>A126274426V_Data</vt:lpstr>
      <vt:lpstr>A126274426V_Latest</vt:lpstr>
      <vt:lpstr>A126274430K</vt:lpstr>
      <vt:lpstr>A126274430K_Data</vt:lpstr>
      <vt:lpstr>A126274430K_Latest</vt:lpstr>
      <vt:lpstr>A126274434V</vt:lpstr>
      <vt:lpstr>A126274434V_Data</vt:lpstr>
      <vt:lpstr>A126274434V_Latest</vt:lpstr>
      <vt:lpstr>A126274438C</vt:lpstr>
      <vt:lpstr>A126274438C_Data</vt:lpstr>
      <vt:lpstr>A126274438C_Latest</vt:lpstr>
      <vt:lpstr>A126274442V</vt:lpstr>
      <vt:lpstr>A126274442V_Data</vt:lpstr>
      <vt:lpstr>A126274442V_Latest</vt:lpstr>
      <vt:lpstr>A126274446C</vt:lpstr>
      <vt:lpstr>A126274446C_Data</vt:lpstr>
      <vt:lpstr>A126274446C_Latest</vt:lpstr>
      <vt:lpstr>A126274450V</vt:lpstr>
      <vt:lpstr>A126274450V_Data</vt:lpstr>
      <vt:lpstr>A126274450V_Latest</vt:lpstr>
      <vt:lpstr>A126274454C</vt:lpstr>
      <vt:lpstr>A126274454C_Data</vt:lpstr>
      <vt:lpstr>A126274454C_Latest</vt:lpstr>
      <vt:lpstr>A126274458L</vt:lpstr>
      <vt:lpstr>A126274458L_Data</vt:lpstr>
      <vt:lpstr>A126274458L_Latest</vt:lpstr>
      <vt:lpstr>A126274462C</vt:lpstr>
      <vt:lpstr>A126274462C_Data</vt:lpstr>
      <vt:lpstr>A126274462C_Latest</vt:lpstr>
      <vt:lpstr>A126274466L</vt:lpstr>
      <vt:lpstr>A126274466L_Data</vt:lpstr>
      <vt:lpstr>A126274466L_Latest</vt:lpstr>
      <vt:lpstr>A126274470C</vt:lpstr>
      <vt:lpstr>A126274470C_Data</vt:lpstr>
      <vt:lpstr>A126274470C_Latest</vt:lpstr>
      <vt:lpstr>A126274474L</vt:lpstr>
      <vt:lpstr>A126274474L_Data</vt:lpstr>
      <vt:lpstr>A126274474L_Latest</vt:lpstr>
      <vt:lpstr>A126274478W</vt:lpstr>
      <vt:lpstr>A126274478W_Data</vt:lpstr>
      <vt:lpstr>A126274478W_Latest</vt:lpstr>
      <vt:lpstr>A126274482L</vt:lpstr>
      <vt:lpstr>A126274482L_Data</vt:lpstr>
      <vt:lpstr>A126274482L_Latest</vt:lpstr>
      <vt:lpstr>A126274486W</vt:lpstr>
      <vt:lpstr>A126274486W_Data</vt:lpstr>
      <vt:lpstr>A126274486W_Latest</vt:lpstr>
      <vt:lpstr>A126274490L</vt:lpstr>
      <vt:lpstr>A126274490L_Data</vt:lpstr>
      <vt:lpstr>A126274490L_Latest</vt:lpstr>
      <vt:lpstr>A126274494W</vt:lpstr>
      <vt:lpstr>A126274494W_Data</vt:lpstr>
      <vt:lpstr>A126274494W_Latest</vt:lpstr>
      <vt:lpstr>A126274498F</vt:lpstr>
      <vt:lpstr>A126274498F_Data</vt:lpstr>
      <vt:lpstr>A126274498F_Latest</vt:lpstr>
      <vt:lpstr>A126274502K</vt:lpstr>
      <vt:lpstr>A126274502K_Data</vt:lpstr>
      <vt:lpstr>A126274502K_Latest</vt:lpstr>
      <vt:lpstr>A126274506V</vt:lpstr>
      <vt:lpstr>A126274506V_Data</vt:lpstr>
      <vt:lpstr>A126274506V_Latest</vt:lpstr>
      <vt:lpstr>A126274510K</vt:lpstr>
      <vt:lpstr>A126274510K_Data</vt:lpstr>
      <vt:lpstr>A126274510K_Latest</vt:lpstr>
      <vt:lpstr>A126274514V</vt:lpstr>
      <vt:lpstr>A126274514V_Data</vt:lpstr>
      <vt:lpstr>A126274514V_Latest</vt:lpstr>
      <vt:lpstr>A126274518C</vt:lpstr>
      <vt:lpstr>A126274518C_Data</vt:lpstr>
      <vt:lpstr>A126274518C_Latest</vt:lpstr>
      <vt:lpstr>A126274522V</vt:lpstr>
      <vt:lpstr>A126274522V_Data</vt:lpstr>
      <vt:lpstr>A126274522V_Latest</vt:lpstr>
      <vt:lpstr>A126274526C</vt:lpstr>
      <vt:lpstr>A126274526C_Data</vt:lpstr>
      <vt:lpstr>A126274526C_Latest</vt:lpstr>
      <vt:lpstr>A126274530V</vt:lpstr>
      <vt:lpstr>A126274530V_Data</vt:lpstr>
      <vt:lpstr>A126274530V_Latest</vt:lpstr>
      <vt:lpstr>A126274534C</vt:lpstr>
      <vt:lpstr>A126274534C_Data</vt:lpstr>
      <vt:lpstr>A126274534C_Latest</vt:lpstr>
      <vt:lpstr>A126274538L</vt:lpstr>
      <vt:lpstr>A126274538L_Data</vt:lpstr>
      <vt:lpstr>A126274538L_Latest</vt:lpstr>
      <vt:lpstr>A126274542C</vt:lpstr>
      <vt:lpstr>A126274542C_Data</vt:lpstr>
      <vt:lpstr>A126274542C_Latest</vt:lpstr>
      <vt:lpstr>A126274546L</vt:lpstr>
      <vt:lpstr>A126274546L_Data</vt:lpstr>
      <vt:lpstr>A126274546L_Latest</vt:lpstr>
      <vt:lpstr>A126274550C</vt:lpstr>
      <vt:lpstr>A126274550C_Data</vt:lpstr>
      <vt:lpstr>A126274550C_Latest</vt:lpstr>
      <vt:lpstr>A126274554L</vt:lpstr>
      <vt:lpstr>A126274554L_Data</vt:lpstr>
      <vt:lpstr>A126274554L_Latest</vt:lpstr>
      <vt:lpstr>A126274558W</vt:lpstr>
      <vt:lpstr>A126274558W_Data</vt:lpstr>
      <vt:lpstr>A126274558W_Latest</vt:lpstr>
      <vt:lpstr>A126274562L</vt:lpstr>
      <vt:lpstr>A126274562L_Data</vt:lpstr>
      <vt:lpstr>A126274562L_Latest</vt:lpstr>
      <vt:lpstr>A126274566W</vt:lpstr>
      <vt:lpstr>A126274566W_Data</vt:lpstr>
      <vt:lpstr>A126274566W_Latest</vt:lpstr>
      <vt:lpstr>A126274570L</vt:lpstr>
      <vt:lpstr>A126274570L_Data</vt:lpstr>
      <vt:lpstr>A126274570L_Latest</vt:lpstr>
      <vt:lpstr>A126274574W</vt:lpstr>
      <vt:lpstr>A126274574W_Data</vt:lpstr>
      <vt:lpstr>A126274574W_Latest</vt:lpstr>
      <vt:lpstr>A126274578F</vt:lpstr>
      <vt:lpstr>A126274578F_Data</vt:lpstr>
      <vt:lpstr>A126274578F_Latest</vt:lpstr>
      <vt:lpstr>A126274582W</vt:lpstr>
      <vt:lpstr>A126274582W_Data</vt:lpstr>
      <vt:lpstr>A126274582W_Latest</vt:lpstr>
      <vt:lpstr>A126274586F</vt:lpstr>
      <vt:lpstr>A126274586F_Data</vt:lpstr>
      <vt:lpstr>A126274586F_Latest</vt:lpstr>
      <vt:lpstr>A126274590W</vt:lpstr>
      <vt:lpstr>A126274590W_Data</vt:lpstr>
      <vt:lpstr>A126274590W_Latest</vt:lpstr>
      <vt:lpstr>A126274594F</vt:lpstr>
      <vt:lpstr>A126274594F_Data</vt:lpstr>
      <vt:lpstr>A126274594F_Latest</vt:lpstr>
      <vt:lpstr>A126274598R</vt:lpstr>
      <vt:lpstr>A126274598R_Data</vt:lpstr>
      <vt:lpstr>A126274598R_Latest</vt:lpstr>
      <vt:lpstr>A126274602V</vt:lpstr>
      <vt:lpstr>A126274602V_Data</vt:lpstr>
      <vt:lpstr>A126274602V_Latest</vt:lpstr>
      <vt:lpstr>A126274606C</vt:lpstr>
      <vt:lpstr>A126274606C_Data</vt:lpstr>
      <vt:lpstr>A126274606C_Latest</vt:lpstr>
      <vt:lpstr>A126274610V</vt:lpstr>
      <vt:lpstr>A126274610V_Data</vt:lpstr>
      <vt:lpstr>A126274610V_Latest</vt:lpstr>
      <vt:lpstr>A126274614C</vt:lpstr>
      <vt:lpstr>A126274614C_Data</vt:lpstr>
      <vt:lpstr>A126274614C_Latest</vt:lpstr>
      <vt:lpstr>A126274618L</vt:lpstr>
      <vt:lpstr>A126274618L_Data</vt:lpstr>
      <vt:lpstr>A126274618L_Latest</vt:lpstr>
      <vt:lpstr>A126274622C</vt:lpstr>
      <vt:lpstr>A126274622C_Data</vt:lpstr>
      <vt:lpstr>A126274622C_Latest</vt:lpstr>
      <vt:lpstr>A126274626L</vt:lpstr>
      <vt:lpstr>A126274626L_Data</vt:lpstr>
      <vt:lpstr>A126274626L_Latest</vt:lpstr>
      <vt:lpstr>A126274630C</vt:lpstr>
      <vt:lpstr>A126274630C_Data</vt:lpstr>
      <vt:lpstr>A126274630C_Latest</vt:lpstr>
      <vt:lpstr>A126274634L</vt:lpstr>
      <vt:lpstr>A126274634L_Data</vt:lpstr>
      <vt:lpstr>A126274634L_Latest</vt:lpstr>
      <vt:lpstr>A126274638W</vt:lpstr>
      <vt:lpstr>A126274638W_Data</vt:lpstr>
      <vt:lpstr>A126274638W_Latest</vt:lpstr>
      <vt:lpstr>A126274642L</vt:lpstr>
      <vt:lpstr>A126274642L_Data</vt:lpstr>
      <vt:lpstr>A126274642L_Latest</vt:lpstr>
      <vt:lpstr>A126274646W</vt:lpstr>
      <vt:lpstr>A126274646W_Data</vt:lpstr>
      <vt:lpstr>A126274646W_Latest</vt:lpstr>
      <vt:lpstr>A126274650L</vt:lpstr>
      <vt:lpstr>A126274650L_Data</vt:lpstr>
      <vt:lpstr>A126274650L_Latest</vt:lpstr>
      <vt:lpstr>A126274654W</vt:lpstr>
      <vt:lpstr>A126274654W_Data</vt:lpstr>
      <vt:lpstr>A126274654W_Latest</vt:lpstr>
      <vt:lpstr>A126274658F</vt:lpstr>
      <vt:lpstr>A126274658F_Data</vt:lpstr>
      <vt:lpstr>A126274658F_Latest</vt:lpstr>
      <vt:lpstr>A126274662W</vt:lpstr>
      <vt:lpstr>A126274662W_Data</vt:lpstr>
      <vt:lpstr>A126274662W_Latest</vt:lpstr>
      <vt:lpstr>A126274666F</vt:lpstr>
      <vt:lpstr>A126274666F_Data</vt:lpstr>
      <vt:lpstr>A126274666F_Latest</vt:lpstr>
      <vt:lpstr>A126274670W</vt:lpstr>
      <vt:lpstr>A126274670W_Data</vt:lpstr>
      <vt:lpstr>A126274670W_Latest</vt:lpstr>
      <vt:lpstr>A126274674F</vt:lpstr>
      <vt:lpstr>A126274674F_Data</vt:lpstr>
      <vt:lpstr>A126274674F_Latest</vt:lpstr>
      <vt:lpstr>A126274678R</vt:lpstr>
      <vt:lpstr>A126274678R_Data</vt:lpstr>
      <vt:lpstr>A126274678R_Latest</vt:lpstr>
      <vt:lpstr>A126274682F</vt:lpstr>
      <vt:lpstr>A126274682F_Data</vt:lpstr>
      <vt:lpstr>A126274682F_Latest</vt:lpstr>
      <vt:lpstr>A126274686R</vt:lpstr>
      <vt:lpstr>A126274686R_Data</vt:lpstr>
      <vt:lpstr>A126274686R_Latest</vt:lpstr>
      <vt:lpstr>A126274690F</vt:lpstr>
      <vt:lpstr>A126274690F_Data</vt:lpstr>
      <vt:lpstr>A126274690F_Latest</vt:lpstr>
      <vt:lpstr>A126274694R</vt:lpstr>
      <vt:lpstr>A126274694R_Data</vt:lpstr>
      <vt:lpstr>A126274694R_Latest</vt:lpstr>
      <vt:lpstr>A126274698X</vt:lpstr>
      <vt:lpstr>A126274698X_Data</vt:lpstr>
      <vt:lpstr>A126274698X_Latest</vt:lpstr>
      <vt:lpstr>A126274702C</vt:lpstr>
      <vt:lpstr>A126274702C_Data</vt:lpstr>
      <vt:lpstr>A126274702C_Latest</vt:lpstr>
      <vt:lpstr>A126274706L</vt:lpstr>
      <vt:lpstr>A126274706L_Data</vt:lpstr>
      <vt:lpstr>A126274706L_Latest</vt:lpstr>
      <vt:lpstr>A126274710C</vt:lpstr>
      <vt:lpstr>A126274710C_Data</vt:lpstr>
      <vt:lpstr>A126274710C_Latest</vt:lpstr>
      <vt:lpstr>A126274714L</vt:lpstr>
      <vt:lpstr>A126274714L_Data</vt:lpstr>
      <vt:lpstr>A126274714L_Latest</vt:lpstr>
      <vt:lpstr>A126274718W</vt:lpstr>
      <vt:lpstr>A126274718W_Data</vt:lpstr>
      <vt:lpstr>A126274718W_Latest</vt:lpstr>
      <vt:lpstr>A126274722L</vt:lpstr>
      <vt:lpstr>A126274722L_Data</vt:lpstr>
      <vt:lpstr>A126274722L_Latest</vt:lpstr>
      <vt:lpstr>A126274726W</vt:lpstr>
      <vt:lpstr>A126274726W_Data</vt:lpstr>
      <vt:lpstr>A126274726W_Latest</vt:lpstr>
      <vt:lpstr>A126274730L</vt:lpstr>
      <vt:lpstr>A126274730L_Data</vt:lpstr>
      <vt:lpstr>A126274730L_Latest</vt:lpstr>
      <vt:lpstr>A126274734W</vt:lpstr>
      <vt:lpstr>A126274734W_Data</vt:lpstr>
      <vt:lpstr>A126274734W_Latest</vt:lpstr>
      <vt:lpstr>A126274738F</vt:lpstr>
      <vt:lpstr>A126274738F_Data</vt:lpstr>
      <vt:lpstr>A126274738F_Latest</vt:lpstr>
      <vt:lpstr>A126274742W</vt:lpstr>
      <vt:lpstr>A126274742W_Data</vt:lpstr>
      <vt:lpstr>A126274742W_Latest</vt:lpstr>
      <vt:lpstr>A126274746F</vt:lpstr>
      <vt:lpstr>A126274746F_Data</vt:lpstr>
      <vt:lpstr>A126274746F_Latest</vt:lpstr>
      <vt:lpstr>A126274750W</vt:lpstr>
      <vt:lpstr>A126274750W_Data</vt:lpstr>
      <vt:lpstr>A126274750W_Latest</vt:lpstr>
      <vt:lpstr>A126274754F</vt:lpstr>
      <vt:lpstr>A126274754F_Data</vt:lpstr>
      <vt:lpstr>A126274754F_Latest</vt:lpstr>
      <vt:lpstr>A126274758R</vt:lpstr>
      <vt:lpstr>A126274758R_Data</vt:lpstr>
      <vt:lpstr>A126274758R_Latest</vt:lpstr>
      <vt:lpstr>A126274762F</vt:lpstr>
      <vt:lpstr>A126274762F_Data</vt:lpstr>
      <vt:lpstr>A126274762F_Latest</vt:lpstr>
      <vt:lpstr>A126274766R</vt:lpstr>
      <vt:lpstr>A126274766R_Data</vt:lpstr>
      <vt:lpstr>A126274766R_Latest</vt:lpstr>
      <vt:lpstr>A126274770F</vt:lpstr>
      <vt:lpstr>A126274770F_Data</vt:lpstr>
      <vt:lpstr>A126274770F_Latest</vt:lpstr>
      <vt:lpstr>A126274774R</vt:lpstr>
      <vt:lpstr>A126274774R_Data</vt:lpstr>
      <vt:lpstr>A126274774R_Latest</vt:lpstr>
      <vt:lpstr>A126274778X</vt:lpstr>
      <vt:lpstr>A126274778X_Data</vt:lpstr>
      <vt:lpstr>A126274778X_Latest</vt:lpstr>
      <vt:lpstr>A126274782R</vt:lpstr>
      <vt:lpstr>A126274782R_Data</vt:lpstr>
      <vt:lpstr>A126274782R_Latest</vt:lpstr>
      <vt:lpstr>A126274786X</vt:lpstr>
      <vt:lpstr>A126274786X_Data</vt:lpstr>
      <vt:lpstr>A126274786X_Latest</vt:lpstr>
      <vt:lpstr>A126274790R</vt:lpstr>
      <vt:lpstr>A126274790R_Data</vt:lpstr>
      <vt:lpstr>A126274790R_Latest</vt:lpstr>
      <vt:lpstr>A126274794X</vt:lpstr>
      <vt:lpstr>A126274794X_Data</vt:lpstr>
      <vt:lpstr>A126274794X_Latest</vt:lpstr>
      <vt:lpstr>A126274798J</vt:lpstr>
      <vt:lpstr>A126274798J_Data</vt:lpstr>
      <vt:lpstr>A126274798J_Latest</vt:lpstr>
      <vt:lpstr>A126274802L</vt:lpstr>
      <vt:lpstr>A126274802L_Data</vt:lpstr>
      <vt:lpstr>A126274802L_Latest</vt:lpstr>
      <vt:lpstr>A126274806W</vt:lpstr>
      <vt:lpstr>A126274806W_Data</vt:lpstr>
      <vt:lpstr>A126274806W_Latest</vt:lpstr>
      <vt:lpstr>A126274810L</vt:lpstr>
      <vt:lpstr>A126274810L_Data</vt:lpstr>
      <vt:lpstr>A126274810L_Latest</vt:lpstr>
      <vt:lpstr>A126274814W</vt:lpstr>
      <vt:lpstr>A126274814W_Data</vt:lpstr>
      <vt:lpstr>A126274814W_Latest</vt:lpstr>
      <vt:lpstr>A126274818F</vt:lpstr>
      <vt:lpstr>A126274818F_Data</vt:lpstr>
      <vt:lpstr>A126274818F_Latest</vt:lpstr>
      <vt:lpstr>A126274822W</vt:lpstr>
      <vt:lpstr>A126274822W_Data</vt:lpstr>
      <vt:lpstr>A126274822W_Latest</vt:lpstr>
      <vt:lpstr>A126274826F</vt:lpstr>
      <vt:lpstr>A126274826F_Data</vt:lpstr>
      <vt:lpstr>A126274826F_Latest</vt:lpstr>
      <vt:lpstr>A126274830W</vt:lpstr>
      <vt:lpstr>A126274830W_Data</vt:lpstr>
      <vt:lpstr>A126274830W_Latest</vt:lpstr>
      <vt:lpstr>A126274834F</vt:lpstr>
      <vt:lpstr>A126274834F_Data</vt:lpstr>
      <vt:lpstr>A126274834F_Latest</vt:lpstr>
      <vt:lpstr>A126274838R</vt:lpstr>
      <vt:lpstr>A126274838R_Data</vt:lpstr>
      <vt:lpstr>A126274838R_Latest</vt:lpstr>
      <vt:lpstr>A126274842F</vt:lpstr>
      <vt:lpstr>A126274842F_Data</vt:lpstr>
      <vt:lpstr>A126274842F_Latest</vt:lpstr>
      <vt:lpstr>A126274846R</vt:lpstr>
      <vt:lpstr>A126274846R_Data</vt:lpstr>
      <vt:lpstr>A126274846R_Latest</vt:lpstr>
      <vt:lpstr>A126274850F</vt:lpstr>
      <vt:lpstr>A126274850F_Data</vt:lpstr>
      <vt:lpstr>A126274850F_Latest</vt:lpstr>
      <vt:lpstr>A126274854R</vt:lpstr>
      <vt:lpstr>A126274854R_Data</vt:lpstr>
      <vt:lpstr>A126274854R_Latest</vt:lpstr>
      <vt:lpstr>A126274858X</vt:lpstr>
      <vt:lpstr>A126274858X_Data</vt:lpstr>
      <vt:lpstr>A126274858X_Latest</vt:lpstr>
      <vt:lpstr>A126274862R</vt:lpstr>
      <vt:lpstr>A126274862R_Data</vt:lpstr>
      <vt:lpstr>A126274862R_Latest</vt:lpstr>
      <vt:lpstr>A126274866X</vt:lpstr>
      <vt:lpstr>A126274866X_Data</vt:lpstr>
      <vt:lpstr>A126274866X_Latest</vt:lpstr>
      <vt:lpstr>A126274870R</vt:lpstr>
      <vt:lpstr>A126274870R_Data</vt:lpstr>
      <vt:lpstr>A126274870R_Latest</vt:lpstr>
      <vt:lpstr>A126274874X</vt:lpstr>
      <vt:lpstr>A126274874X_Data</vt:lpstr>
      <vt:lpstr>A126274874X_Latest</vt:lpstr>
      <vt:lpstr>A126274878J</vt:lpstr>
      <vt:lpstr>A126274878J_Data</vt:lpstr>
      <vt:lpstr>A126274878J_Latest</vt:lpstr>
      <vt:lpstr>A126274882X</vt:lpstr>
      <vt:lpstr>A126274882X_Data</vt:lpstr>
      <vt:lpstr>A126274882X_Latest</vt:lpstr>
      <vt:lpstr>A126274886J</vt:lpstr>
      <vt:lpstr>A126274886J_Data</vt:lpstr>
      <vt:lpstr>A126274886J_Latest</vt:lpstr>
      <vt:lpstr>A126274890X</vt:lpstr>
      <vt:lpstr>A126274890X_Data</vt:lpstr>
      <vt:lpstr>A126274890X_Latest</vt:lpstr>
      <vt:lpstr>A126274894J</vt:lpstr>
      <vt:lpstr>A126274894J_Data</vt:lpstr>
      <vt:lpstr>A126274894J_Latest</vt:lpstr>
      <vt:lpstr>A126274898T</vt:lpstr>
      <vt:lpstr>A126274898T_Data</vt:lpstr>
      <vt:lpstr>A126274898T_Latest</vt:lpstr>
      <vt:lpstr>A126274902W</vt:lpstr>
      <vt:lpstr>A126274902W_Data</vt:lpstr>
      <vt:lpstr>A126274902W_Latest</vt:lpstr>
      <vt:lpstr>A126274906F</vt:lpstr>
      <vt:lpstr>A126274906F_Data</vt:lpstr>
      <vt:lpstr>A126274906F_Latest</vt:lpstr>
      <vt:lpstr>A126274910W</vt:lpstr>
      <vt:lpstr>A126274910W_Data</vt:lpstr>
      <vt:lpstr>A126274910W_Latest</vt:lpstr>
      <vt:lpstr>A126274914F</vt:lpstr>
      <vt:lpstr>A126274914F_Data</vt:lpstr>
      <vt:lpstr>A126274914F_Latest</vt:lpstr>
      <vt:lpstr>A126274918R</vt:lpstr>
      <vt:lpstr>A126274918R_Data</vt:lpstr>
      <vt:lpstr>A126274918R_Latest</vt:lpstr>
      <vt:lpstr>A126274922F</vt:lpstr>
      <vt:lpstr>A126274922F_Data</vt:lpstr>
      <vt:lpstr>A126274922F_Latest</vt:lpstr>
      <vt:lpstr>A126274926R</vt:lpstr>
      <vt:lpstr>A126274926R_Data</vt:lpstr>
      <vt:lpstr>A126274926R_Latest</vt:lpstr>
      <vt:lpstr>A126274930F</vt:lpstr>
      <vt:lpstr>A126274930F_Data</vt:lpstr>
      <vt:lpstr>A126274930F_Latest</vt:lpstr>
      <vt:lpstr>A126274934R</vt:lpstr>
      <vt:lpstr>A126274934R_Data</vt:lpstr>
      <vt:lpstr>A126274934R_Latest</vt:lpstr>
      <vt:lpstr>A126274938X</vt:lpstr>
      <vt:lpstr>A126274938X_Data</vt:lpstr>
      <vt:lpstr>A126274938X_Latest</vt:lpstr>
      <vt:lpstr>A126274942R</vt:lpstr>
      <vt:lpstr>A126274942R_Data</vt:lpstr>
      <vt:lpstr>A126274942R_Latest</vt:lpstr>
      <vt:lpstr>A126274946X</vt:lpstr>
      <vt:lpstr>A126274946X_Data</vt:lpstr>
      <vt:lpstr>A126274946X_Latest</vt:lpstr>
      <vt:lpstr>A126274950R</vt:lpstr>
      <vt:lpstr>A126274950R_Data</vt:lpstr>
      <vt:lpstr>A126274950R_Latest</vt:lpstr>
      <vt:lpstr>A126274954X</vt:lpstr>
      <vt:lpstr>A126274954X_Data</vt:lpstr>
      <vt:lpstr>A126274954X_Latest</vt:lpstr>
      <vt:lpstr>A126274958J</vt:lpstr>
      <vt:lpstr>A126274958J_Data</vt:lpstr>
      <vt:lpstr>A126274958J_Latest</vt:lpstr>
      <vt:lpstr>A126274962X</vt:lpstr>
      <vt:lpstr>A126274962X_Data</vt:lpstr>
      <vt:lpstr>A126274962X_Latest</vt:lpstr>
      <vt:lpstr>A126274966J</vt:lpstr>
      <vt:lpstr>A126274966J_Data</vt:lpstr>
      <vt:lpstr>A126274966J_Latest</vt:lpstr>
      <vt:lpstr>A126274970X</vt:lpstr>
      <vt:lpstr>A126274970X_Data</vt:lpstr>
      <vt:lpstr>A126274970X_Latest</vt:lpstr>
      <vt:lpstr>A126274974J</vt:lpstr>
      <vt:lpstr>A126274974J_Data</vt:lpstr>
      <vt:lpstr>A126274974J_Latest</vt:lpstr>
      <vt:lpstr>A126274978T</vt:lpstr>
      <vt:lpstr>A126274978T_Data</vt:lpstr>
      <vt:lpstr>A126274978T_Latest</vt:lpstr>
      <vt:lpstr>A126274982J</vt:lpstr>
      <vt:lpstr>A126274982J_Data</vt:lpstr>
      <vt:lpstr>A126274982J_Latest</vt:lpstr>
      <vt:lpstr>A126274986T</vt:lpstr>
      <vt:lpstr>A126274986T_Data</vt:lpstr>
      <vt:lpstr>A126274986T_Latest</vt:lpstr>
      <vt:lpstr>A126274990J</vt:lpstr>
      <vt:lpstr>A126274990J_Data</vt:lpstr>
      <vt:lpstr>A126274990J_Latest</vt:lpstr>
      <vt:lpstr>A126274994T</vt:lpstr>
      <vt:lpstr>A126274994T_Data</vt:lpstr>
      <vt:lpstr>A126274994T_Latest</vt:lpstr>
      <vt:lpstr>A126274998A</vt:lpstr>
      <vt:lpstr>A126274998A_Data</vt:lpstr>
      <vt:lpstr>A126274998A_Latest</vt:lpstr>
      <vt:lpstr>A126275002J</vt:lpstr>
      <vt:lpstr>A126275002J_Data</vt:lpstr>
      <vt:lpstr>A126275002J_Latest</vt:lpstr>
      <vt:lpstr>A126275006T</vt:lpstr>
      <vt:lpstr>A126275006T_Data</vt:lpstr>
      <vt:lpstr>A126275006T_Latest</vt:lpstr>
      <vt:lpstr>A126275010J</vt:lpstr>
      <vt:lpstr>A126275010J_Data</vt:lpstr>
      <vt:lpstr>A126275010J_Latest</vt:lpstr>
      <vt:lpstr>A126275014T</vt:lpstr>
      <vt:lpstr>A126275014T_Data</vt:lpstr>
      <vt:lpstr>A126275014T_Latest</vt:lpstr>
      <vt:lpstr>A126275018A</vt:lpstr>
      <vt:lpstr>A126275018A_Data</vt:lpstr>
      <vt:lpstr>A126275018A_Latest</vt:lpstr>
      <vt:lpstr>A126275022T</vt:lpstr>
      <vt:lpstr>A126275022T_Data</vt:lpstr>
      <vt:lpstr>A126275022T_Latest</vt:lpstr>
      <vt:lpstr>A126275026A</vt:lpstr>
      <vt:lpstr>A126275026A_Data</vt:lpstr>
      <vt:lpstr>A126275026A_Latest</vt:lpstr>
      <vt:lpstr>A126275030T</vt:lpstr>
      <vt:lpstr>A126275030T_Data</vt:lpstr>
      <vt:lpstr>A126275030T_Latest</vt:lpstr>
      <vt:lpstr>A126275034A</vt:lpstr>
      <vt:lpstr>A126275034A_Data</vt:lpstr>
      <vt:lpstr>A126275034A_Latest</vt:lpstr>
      <vt:lpstr>A126275038K</vt:lpstr>
      <vt:lpstr>A126275038K_Data</vt:lpstr>
      <vt:lpstr>A126275038K_Latest</vt:lpstr>
      <vt:lpstr>A126275042A</vt:lpstr>
      <vt:lpstr>A126275042A_Data</vt:lpstr>
      <vt:lpstr>A126275042A_Latest</vt:lpstr>
      <vt:lpstr>A126275046K</vt:lpstr>
      <vt:lpstr>A126275046K_Data</vt:lpstr>
      <vt:lpstr>A126275046K_Latest</vt:lpstr>
      <vt:lpstr>A126275050A</vt:lpstr>
      <vt:lpstr>A126275050A_Data</vt:lpstr>
      <vt:lpstr>A126275050A_Latest</vt:lpstr>
      <vt:lpstr>A126275054K</vt:lpstr>
      <vt:lpstr>A126275054K_Data</vt:lpstr>
      <vt:lpstr>A126275054K_Latest</vt:lpstr>
      <vt:lpstr>A126275058V</vt:lpstr>
      <vt:lpstr>A126275058V_Data</vt:lpstr>
      <vt:lpstr>A126275058V_Latest</vt:lpstr>
      <vt:lpstr>A126275062K</vt:lpstr>
      <vt:lpstr>A126275062K_Data</vt:lpstr>
      <vt:lpstr>A126275062K_Latest</vt:lpstr>
      <vt:lpstr>A126275066V</vt:lpstr>
      <vt:lpstr>A126275066V_Data</vt:lpstr>
      <vt:lpstr>A126275066V_Latest</vt:lpstr>
      <vt:lpstr>A126275070K</vt:lpstr>
      <vt:lpstr>A126275070K_Data</vt:lpstr>
      <vt:lpstr>A126275070K_Latest</vt:lpstr>
      <vt:lpstr>A126275074V</vt:lpstr>
      <vt:lpstr>A126275074V_Data</vt:lpstr>
      <vt:lpstr>A126275074V_Latest</vt:lpstr>
      <vt:lpstr>A126275078C</vt:lpstr>
      <vt:lpstr>A126275078C_Data</vt:lpstr>
      <vt:lpstr>A126275078C_Latest</vt:lpstr>
      <vt:lpstr>A126275082V</vt:lpstr>
      <vt:lpstr>A126275082V_Data</vt:lpstr>
      <vt:lpstr>A126275082V_Latest</vt:lpstr>
      <vt:lpstr>A126275086C</vt:lpstr>
      <vt:lpstr>A126275086C_Data</vt:lpstr>
      <vt:lpstr>A126275086C_Latest</vt:lpstr>
      <vt:lpstr>A126275090V</vt:lpstr>
      <vt:lpstr>A126275090V_Data</vt:lpstr>
      <vt:lpstr>A126275090V_Latest</vt:lpstr>
      <vt:lpstr>A126275094C</vt:lpstr>
      <vt:lpstr>A126275094C_Data</vt:lpstr>
      <vt:lpstr>A126275094C_Latest</vt:lpstr>
      <vt:lpstr>A126275098L</vt:lpstr>
      <vt:lpstr>A126275098L_Data</vt:lpstr>
      <vt:lpstr>A126275098L_Latest</vt:lpstr>
      <vt:lpstr>A126275102T</vt:lpstr>
      <vt:lpstr>A126275102T_Data</vt:lpstr>
      <vt:lpstr>A126275102T_Latest</vt:lpstr>
      <vt:lpstr>A126275106A</vt:lpstr>
      <vt:lpstr>A126275106A_Data</vt:lpstr>
      <vt:lpstr>A126275106A_Latest</vt:lpstr>
      <vt:lpstr>A126275110T</vt:lpstr>
      <vt:lpstr>A126275110T_Data</vt:lpstr>
      <vt:lpstr>A126275110T_Latest</vt:lpstr>
      <vt:lpstr>A126275114A</vt:lpstr>
      <vt:lpstr>A126275114A_Data</vt:lpstr>
      <vt:lpstr>A126275114A_Latest</vt:lpstr>
      <vt:lpstr>A126275118K</vt:lpstr>
      <vt:lpstr>A126275118K_Data</vt:lpstr>
      <vt:lpstr>A126275118K_Latest</vt:lpstr>
      <vt:lpstr>A126275122A</vt:lpstr>
      <vt:lpstr>A126275122A_Data</vt:lpstr>
      <vt:lpstr>A126275122A_Latest</vt:lpstr>
      <vt:lpstr>A126275126K</vt:lpstr>
      <vt:lpstr>A126275126K_Data</vt:lpstr>
      <vt:lpstr>A126275126K_Latest</vt:lpstr>
      <vt:lpstr>A126275130A</vt:lpstr>
      <vt:lpstr>A126275130A_Data</vt:lpstr>
      <vt:lpstr>A126275130A_Latest</vt:lpstr>
      <vt:lpstr>A126275134K</vt:lpstr>
      <vt:lpstr>A126275134K_Data</vt:lpstr>
      <vt:lpstr>A126275134K_Latest</vt:lpstr>
      <vt:lpstr>A126275138V</vt:lpstr>
      <vt:lpstr>A126275138V_Data</vt:lpstr>
      <vt:lpstr>A126275138V_Latest</vt:lpstr>
      <vt:lpstr>A126275142K</vt:lpstr>
      <vt:lpstr>A126275142K_Data</vt:lpstr>
      <vt:lpstr>A126275142K_Latest</vt:lpstr>
      <vt:lpstr>A126275146V</vt:lpstr>
      <vt:lpstr>A126275146V_Data</vt:lpstr>
      <vt:lpstr>A126275146V_Latest</vt:lpstr>
      <vt:lpstr>A126275150K</vt:lpstr>
      <vt:lpstr>A126275150K_Data</vt:lpstr>
      <vt:lpstr>A126275150K_Latest</vt:lpstr>
      <vt:lpstr>A126275154V</vt:lpstr>
      <vt:lpstr>A126275154V_Data</vt:lpstr>
      <vt:lpstr>A126275154V_Latest</vt:lpstr>
      <vt:lpstr>A126275158C</vt:lpstr>
      <vt:lpstr>A126275158C_Data</vt:lpstr>
      <vt:lpstr>A126275158C_Latest</vt:lpstr>
      <vt:lpstr>A126275162V</vt:lpstr>
      <vt:lpstr>A126275162V_Data</vt:lpstr>
      <vt:lpstr>A126275162V_Latest</vt:lpstr>
      <vt:lpstr>A126275166C</vt:lpstr>
      <vt:lpstr>A126275166C_Data</vt:lpstr>
      <vt:lpstr>A126275166C_Latest</vt:lpstr>
      <vt:lpstr>A126275170V</vt:lpstr>
      <vt:lpstr>A126275170V_Data</vt:lpstr>
      <vt:lpstr>A126275170V_Latest</vt:lpstr>
      <vt:lpstr>A126275174C</vt:lpstr>
      <vt:lpstr>A126275174C_Data</vt:lpstr>
      <vt:lpstr>A126275174C_Latest</vt:lpstr>
      <vt:lpstr>A126275178L</vt:lpstr>
      <vt:lpstr>A126275178L_Data</vt:lpstr>
      <vt:lpstr>A126275178L_Latest</vt:lpstr>
      <vt:lpstr>A126275182C</vt:lpstr>
      <vt:lpstr>A126275182C_Data</vt:lpstr>
      <vt:lpstr>A126275182C_Latest</vt:lpstr>
      <vt:lpstr>A126275186L</vt:lpstr>
      <vt:lpstr>A126275186L_Data</vt:lpstr>
      <vt:lpstr>A126275186L_Latest</vt:lpstr>
      <vt:lpstr>A126275190C</vt:lpstr>
      <vt:lpstr>A126275190C_Data</vt:lpstr>
      <vt:lpstr>A126275190C_Latest</vt:lpstr>
      <vt:lpstr>A126275194L</vt:lpstr>
      <vt:lpstr>A126275194L_Data</vt:lpstr>
      <vt:lpstr>A126275194L_Latest</vt:lpstr>
      <vt:lpstr>A126275198W</vt:lpstr>
      <vt:lpstr>A126275198W_Data</vt:lpstr>
      <vt:lpstr>A126275198W_Latest</vt:lpstr>
      <vt:lpstr>A126275202A</vt:lpstr>
      <vt:lpstr>A126275202A_Data</vt:lpstr>
      <vt:lpstr>A126275202A_Latest</vt:lpstr>
      <vt:lpstr>A126275206K</vt:lpstr>
      <vt:lpstr>A126275206K_Data</vt:lpstr>
      <vt:lpstr>A126275206K_Latest</vt:lpstr>
      <vt:lpstr>A126275210A</vt:lpstr>
      <vt:lpstr>A126275210A_Data</vt:lpstr>
      <vt:lpstr>A126275210A_Latest</vt:lpstr>
      <vt:lpstr>A126275214K</vt:lpstr>
      <vt:lpstr>A126275214K_Data</vt:lpstr>
      <vt:lpstr>A126275214K_Latest</vt:lpstr>
      <vt:lpstr>A126275218V</vt:lpstr>
      <vt:lpstr>A126275218V_Data</vt:lpstr>
      <vt:lpstr>A126275218V_Latest</vt:lpstr>
      <vt:lpstr>A126275222K</vt:lpstr>
      <vt:lpstr>A126275222K_Data</vt:lpstr>
      <vt:lpstr>A126275222K_Latest</vt:lpstr>
      <vt:lpstr>A126275226V</vt:lpstr>
      <vt:lpstr>A126275226V_Data</vt:lpstr>
      <vt:lpstr>A126275226V_Latest</vt:lpstr>
      <vt:lpstr>A126275230K</vt:lpstr>
      <vt:lpstr>A126275230K_Data</vt:lpstr>
      <vt:lpstr>A126275230K_Latest</vt:lpstr>
      <vt:lpstr>A126275234V</vt:lpstr>
      <vt:lpstr>A126275234V_Data</vt:lpstr>
      <vt:lpstr>A126275234V_Latest</vt:lpstr>
      <vt:lpstr>A126275238C</vt:lpstr>
      <vt:lpstr>A126275238C_Data</vt:lpstr>
      <vt:lpstr>A126275238C_Latest</vt:lpstr>
      <vt:lpstr>A126275242V</vt:lpstr>
      <vt:lpstr>A126275242V_Data</vt:lpstr>
      <vt:lpstr>A126275242V_Latest</vt:lpstr>
      <vt:lpstr>A126275246C</vt:lpstr>
      <vt:lpstr>A126275246C_Data</vt:lpstr>
      <vt:lpstr>A126275246C_Latest</vt:lpstr>
      <vt:lpstr>A126275250V</vt:lpstr>
      <vt:lpstr>A126275250V_Data</vt:lpstr>
      <vt:lpstr>A126275250V_Latest</vt:lpstr>
      <vt:lpstr>A126275254C</vt:lpstr>
      <vt:lpstr>A126275254C_Data</vt:lpstr>
      <vt:lpstr>A126275254C_Latest</vt:lpstr>
      <vt:lpstr>A126275258L</vt:lpstr>
      <vt:lpstr>A126275258L_Data</vt:lpstr>
      <vt:lpstr>A126275258L_Latest</vt:lpstr>
      <vt:lpstr>A126275262C</vt:lpstr>
      <vt:lpstr>A126275262C_Data</vt:lpstr>
      <vt:lpstr>A126275262C_Latest</vt:lpstr>
      <vt:lpstr>A126275266L</vt:lpstr>
      <vt:lpstr>A126275266L_Data</vt:lpstr>
      <vt:lpstr>A126275266L_Latest</vt:lpstr>
      <vt:lpstr>A126275270C</vt:lpstr>
      <vt:lpstr>A126275270C_Data</vt:lpstr>
      <vt:lpstr>A126275270C_Latest</vt:lpstr>
      <vt:lpstr>A126275274L</vt:lpstr>
      <vt:lpstr>A126275274L_Data</vt:lpstr>
      <vt:lpstr>A126275274L_Latest</vt:lpstr>
      <vt:lpstr>A126275278W</vt:lpstr>
      <vt:lpstr>A126275278W_Data</vt:lpstr>
      <vt:lpstr>A126275278W_Latest</vt:lpstr>
      <vt:lpstr>A126275282L</vt:lpstr>
      <vt:lpstr>A126275282L_Data</vt:lpstr>
      <vt:lpstr>A126275282L_Latest</vt:lpstr>
      <vt:lpstr>A126275286W</vt:lpstr>
      <vt:lpstr>A126275286W_Data</vt:lpstr>
      <vt:lpstr>A126275286W_Latest</vt:lpstr>
      <vt:lpstr>A126275290L</vt:lpstr>
      <vt:lpstr>A126275290L_Data</vt:lpstr>
      <vt:lpstr>A126275290L_Latest</vt:lpstr>
      <vt:lpstr>A126275294W</vt:lpstr>
      <vt:lpstr>A126275294W_Data</vt:lpstr>
      <vt:lpstr>A126275294W_Latest</vt:lpstr>
      <vt:lpstr>A126275298F</vt:lpstr>
      <vt:lpstr>A126275298F_Data</vt:lpstr>
      <vt:lpstr>A126275298F_Latest</vt:lpstr>
      <vt:lpstr>A126275302K</vt:lpstr>
      <vt:lpstr>A126275302K_Data</vt:lpstr>
      <vt:lpstr>A126275302K_Latest</vt:lpstr>
      <vt:lpstr>A126275306V</vt:lpstr>
      <vt:lpstr>A126275306V_Data</vt:lpstr>
      <vt:lpstr>A126275306V_Latest</vt:lpstr>
      <vt:lpstr>A126275310K</vt:lpstr>
      <vt:lpstr>A126275310K_Data</vt:lpstr>
      <vt:lpstr>A126275310K_Latest</vt:lpstr>
      <vt:lpstr>A126275314V</vt:lpstr>
      <vt:lpstr>A126275314V_Data</vt:lpstr>
      <vt:lpstr>A126275314V_Latest</vt:lpstr>
      <vt:lpstr>A126275318C</vt:lpstr>
      <vt:lpstr>A126275318C_Data</vt:lpstr>
      <vt:lpstr>A126275318C_Latest</vt:lpstr>
      <vt:lpstr>A126275322V</vt:lpstr>
      <vt:lpstr>A126275322V_Data</vt:lpstr>
      <vt:lpstr>A126275322V_Latest</vt:lpstr>
      <vt:lpstr>A126275326C</vt:lpstr>
      <vt:lpstr>A126275326C_Data</vt:lpstr>
      <vt:lpstr>A126275326C_Latest</vt:lpstr>
      <vt:lpstr>A126275330V</vt:lpstr>
      <vt:lpstr>A126275330V_Data</vt:lpstr>
      <vt:lpstr>A126275330V_Latest</vt:lpstr>
      <vt:lpstr>A126275334C</vt:lpstr>
      <vt:lpstr>A126275334C_Data</vt:lpstr>
      <vt:lpstr>A126275334C_Latest</vt:lpstr>
      <vt:lpstr>A126275338L</vt:lpstr>
      <vt:lpstr>A126275338L_Data</vt:lpstr>
      <vt:lpstr>A126275338L_Latest</vt:lpstr>
      <vt:lpstr>A126275342C</vt:lpstr>
      <vt:lpstr>A126275342C_Data</vt:lpstr>
      <vt:lpstr>A126275342C_Latest</vt:lpstr>
      <vt:lpstr>A126275346L</vt:lpstr>
      <vt:lpstr>A126275346L_Data</vt:lpstr>
      <vt:lpstr>A126275346L_Latest</vt:lpstr>
      <vt:lpstr>A126275350C</vt:lpstr>
      <vt:lpstr>A126275350C_Data</vt:lpstr>
      <vt:lpstr>A126275350C_Latest</vt:lpstr>
      <vt:lpstr>A126275354L</vt:lpstr>
      <vt:lpstr>A126275354L_Data</vt:lpstr>
      <vt:lpstr>A126275354L_Latest</vt:lpstr>
      <vt:lpstr>A126275358W</vt:lpstr>
      <vt:lpstr>A126275358W_Data</vt:lpstr>
      <vt:lpstr>A126275358W_Latest</vt:lpstr>
      <vt:lpstr>A126275362L</vt:lpstr>
      <vt:lpstr>A126275362L_Data</vt:lpstr>
      <vt:lpstr>A126275362L_Latest</vt:lpstr>
      <vt:lpstr>A126275366W</vt:lpstr>
      <vt:lpstr>A126275366W_Data</vt:lpstr>
      <vt:lpstr>A126275366W_Latest</vt:lpstr>
      <vt:lpstr>A126275370L</vt:lpstr>
      <vt:lpstr>A126275370L_Data</vt:lpstr>
      <vt:lpstr>A126275370L_Latest</vt:lpstr>
      <vt:lpstr>A126275374W</vt:lpstr>
      <vt:lpstr>A126275374W_Data</vt:lpstr>
      <vt:lpstr>A126275374W_Latest</vt:lpstr>
      <vt:lpstr>A126275378F</vt:lpstr>
      <vt:lpstr>A126275378F_Data</vt:lpstr>
      <vt:lpstr>A126275378F_Latest</vt:lpstr>
      <vt:lpstr>A126275382W</vt:lpstr>
      <vt:lpstr>A126275382W_Data</vt:lpstr>
      <vt:lpstr>A126275382W_Latest</vt:lpstr>
      <vt:lpstr>A126275386F</vt:lpstr>
      <vt:lpstr>A126275386F_Data</vt:lpstr>
      <vt:lpstr>A126275386F_Latest</vt:lpstr>
      <vt:lpstr>A126275390W</vt:lpstr>
      <vt:lpstr>A126275390W_Data</vt:lpstr>
      <vt:lpstr>A126275390W_Latest</vt:lpstr>
      <vt:lpstr>A126275394F</vt:lpstr>
      <vt:lpstr>A126275394F_Data</vt:lpstr>
      <vt:lpstr>A126275394F_Latest</vt:lpstr>
      <vt:lpstr>A126275398R</vt:lpstr>
      <vt:lpstr>A126275398R_Data</vt:lpstr>
      <vt:lpstr>A126275398R_Latest</vt:lpstr>
      <vt:lpstr>A126275402V</vt:lpstr>
      <vt:lpstr>A126275402V_Data</vt:lpstr>
      <vt:lpstr>A126275402V_Latest</vt:lpstr>
      <vt:lpstr>A126275406C</vt:lpstr>
      <vt:lpstr>A126275406C_Data</vt:lpstr>
      <vt:lpstr>A126275406C_Latest</vt:lpstr>
      <vt:lpstr>A126275410V</vt:lpstr>
      <vt:lpstr>A126275410V_Data</vt:lpstr>
      <vt:lpstr>A126275410V_Latest</vt:lpstr>
      <vt:lpstr>A126275414C</vt:lpstr>
      <vt:lpstr>A126275414C_Data</vt:lpstr>
      <vt:lpstr>A126275414C_Latest</vt:lpstr>
      <vt:lpstr>A126275418L</vt:lpstr>
      <vt:lpstr>A126275418L_Data</vt:lpstr>
      <vt:lpstr>A126275418L_Latest</vt:lpstr>
      <vt:lpstr>A126275422C</vt:lpstr>
      <vt:lpstr>A126275422C_Data</vt:lpstr>
      <vt:lpstr>A126275422C_Latest</vt:lpstr>
      <vt:lpstr>A126275426L</vt:lpstr>
      <vt:lpstr>A126275426L_Data</vt:lpstr>
      <vt:lpstr>A126275426L_Latest</vt:lpstr>
      <vt:lpstr>A126275430C</vt:lpstr>
      <vt:lpstr>A126275430C_Data</vt:lpstr>
      <vt:lpstr>A126275430C_Latest</vt:lpstr>
      <vt:lpstr>A126275434L</vt:lpstr>
      <vt:lpstr>A126275434L_Data</vt:lpstr>
      <vt:lpstr>A126275434L_Latest</vt:lpstr>
      <vt:lpstr>A126275438W</vt:lpstr>
      <vt:lpstr>A126275438W_Data</vt:lpstr>
      <vt:lpstr>A126275438W_Latest</vt:lpstr>
      <vt:lpstr>A126275442L</vt:lpstr>
      <vt:lpstr>A126275442L_Data</vt:lpstr>
      <vt:lpstr>A126275442L_Latest</vt:lpstr>
      <vt:lpstr>A126275446W</vt:lpstr>
      <vt:lpstr>A126275446W_Data</vt:lpstr>
      <vt:lpstr>A126275446W_Latest</vt:lpstr>
      <vt:lpstr>A126275450L</vt:lpstr>
      <vt:lpstr>A126275450L_Data</vt:lpstr>
      <vt:lpstr>A126275450L_Latest</vt:lpstr>
      <vt:lpstr>A126275454W</vt:lpstr>
      <vt:lpstr>A126275454W_Data</vt:lpstr>
      <vt:lpstr>A126275454W_Latest</vt:lpstr>
      <vt:lpstr>A126275458F</vt:lpstr>
      <vt:lpstr>A126275458F_Data</vt:lpstr>
      <vt:lpstr>A126275458F_Latest</vt:lpstr>
      <vt:lpstr>A126275462W</vt:lpstr>
      <vt:lpstr>A126275462W_Data</vt:lpstr>
      <vt:lpstr>A126275462W_Latest</vt:lpstr>
      <vt:lpstr>A126275466F</vt:lpstr>
      <vt:lpstr>A126275466F_Data</vt:lpstr>
      <vt:lpstr>A126275466F_Latest</vt:lpstr>
      <vt:lpstr>A126275470W</vt:lpstr>
      <vt:lpstr>A126275470W_Data</vt:lpstr>
      <vt:lpstr>A126275470W_Latest</vt:lpstr>
      <vt:lpstr>A126275474F</vt:lpstr>
      <vt:lpstr>A126275474F_Data</vt:lpstr>
      <vt:lpstr>A126275474F_Latest</vt:lpstr>
      <vt:lpstr>A126275478R</vt:lpstr>
      <vt:lpstr>A126275478R_Data</vt:lpstr>
      <vt:lpstr>A126275478R_Latest</vt:lpstr>
      <vt:lpstr>A126275482F</vt:lpstr>
      <vt:lpstr>A126275482F_Data</vt:lpstr>
      <vt:lpstr>A126275482F_Latest</vt:lpstr>
      <vt:lpstr>A126275486R</vt:lpstr>
      <vt:lpstr>A126275486R_Data</vt:lpstr>
      <vt:lpstr>A126275486R_Latest</vt:lpstr>
      <vt:lpstr>A126275490F</vt:lpstr>
      <vt:lpstr>A126275490F_Data</vt:lpstr>
      <vt:lpstr>A126275490F_Latest</vt:lpstr>
      <vt:lpstr>A126275494R</vt:lpstr>
      <vt:lpstr>A126275494R_Data</vt:lpstr>
      <vt:lpstr>A126275494R_Latest</vt:lpstr>
      <vt:lpstr>A126275498X</vt:lpstr>
      <vt:lpstr>A126275498X_Data</vt:lpstr>
      <vt:lpstr>A126275498X_Latest</vt:lpstr>
      <vt:lpstr>A126275502C</vt:lpstr>
      <vt:lpstr>A126275502C_Data</vt:lpstr>
      <vt:lpstr>A126275502C_Latest</vt:lpstr>
      <vt:lpstr>A126275506L</vt:lpstr>
      <vt:lpstr>A126275506L_Data</vt:lpstr>
      <vt:lpstr>A126275506L_Latest</vt:lpstr>
      <vt:lpstr>A126275510C</vt:lpstr>
      <vt:lpstr>A126275510C_Data</vt:lpstr>
      <vt:lpstr>A126275510C_Latest</vt:lpstr>
      <vt:lpstr>A126275514L</vt:lpstr>
      <vt:lpstr>A126275514L_Data</vt:lpstr>
      <vt:lpstr>A126275514L_Latest</vt:lpstr>
      <vt:lpstr>A126275518W</vt:lpstr>
      <vt:lpstr>A126275518W_Data</vt:lpstr>
      <vt:lpstr>A126275518W_Latest</vt:lpstr>
      <vt:lpstr>A126275522L</vt:lpstr>
      <vt:lpstr>A126275522L_Data</vt:lpstr>
      <vt:lpstr>A126275522L_Latest</vt:lpstr>
      <vt:lpstr>A126275526W</vt:lpstr>
      <vt:lpstr>A126275526W_Data</vt:lpstr>
      <vt:lpstr>A126275526W_Latest</vt:lpstr>
      <vt:lpstr>A126275530L</vt:lpstr>
      <vt:lpstr>A126275530L_Data</vt:lpstr>
      <vt:lpstr>A126275530L_Latest</vt:lpstr>
      <vt:lpstr>A126275534W</vt:lpstr>
      <vt:lpstr>A126275534W_Data</vt:lpstr>
      <vt:lpstr>A126275534W_Latest</vt:lpstr>
      <vt:lpstr>A126275538F</vt:lpstr>
      <vt:lpstr>A126275538F_Data</vt:lpstr>
      <vt:lpstr>A126275538F_Latest</vt:lpstr>
      <vt:lpstr>A126275542W</vt:lpstr>
      <vt:lpstr>A126275542W_Data</vt:lpstr>
      <vt:lpstr>A126275542W_Latest</vt:lpstr>
      <vt:lpstr>A126275546F</vt:lpstr>
      <vt:lpstr>A126275546F_Data</vt:lpstr>
      <vt:lpstr>A126275546F_Latest</vt:lpstr>
      <vt:lpstr>A126275550W</vt:lpstr>
      <vt:lpstr>A126275550W_Data</vt:lpstr>
      <vt:lpstr>A126275550W_Latest</vt:lpstr>
      <vt:lpstr>A126275554F</vt:lpstr>
      <vt:lpstr>A126275554F_Data</vt:lpstr>
      <vt:lpstr>A126275554F_Latest</vt:lpstr>
      <vt:lpstr>A126275558R</vt:lpstr>
      <vt:lpstr>A126275558R_Data</vt:lpstr>
      <vt:lpstr>A126275558R_Latest</vt:lpstr>
      <vt:lpstr>A126275562F</vt:lpstr>
      <vt:lpstr>A126275562F_Data</vt:lpstr>
      <vt:lpstr>A126275562F_Latest</vt:lpstr>
      <vt:lpstr>A126275566R</vt:lpstr>
      <vt:lpstr>A126275566R_Data</vt:lpstr>
      <vt:lpstr>A126275566R_Latest</vt:lpstr>
      <vt:lpstr>A126275570F</vt:lpstr>
      <vt:lpstr>A126275570F_Data</vt:lpstr>
      <vt:lpstr>A126275570F_Latest</vt:lpstr>
      <vt:lpstr>A126275574R</vt:lpstr>
      <vt:lpstr>A126275574R_Data</vt:lpstr>
      <vt:lpstr>A126275574R_Latest</vt:lpstr>
      <vt:lpstr>A126275578X</vt:lpstr>
      <vt:lpstr>A126275578X_Data</vt:lpstr>
      <vt:lpstr>A126275578X_Latest</vt:lpstr>
      <vt:lpstr>A126275582R</vt:lpstr>
      <vt:lpstr>A126275582R_Data</vt:lpstr>
      <vt:lpstr>A126275582R_Latest</vt:lpstr>
      <vt:lpstr>A126275586X</vt:lpstr>
      <vt:lpstr>A126275586X_Data</vt:lpstr>
      <vt:lpstr>A126275586X_Latest</vt:lpstr>
      <vt:lpstr>A126275590R</vt:lpstr>
      <vt:lpstr>A126275590R_Data</vt:lpstr>
      <vt:lpstr>A126275590R_Latest</vt:lpstr>
      <vt:lpstr>A126275594X</vt:lpstr>
      <vt:lpstr>A126275594X_Data</vt:lpstr>
      <vt:lpstr>A126275594X_Latest</vt:lpstr>
      <vt:lpstr>A126275598J</vt:lpstr>
      <vt:lpstr>A126275598J_Data</vt:lpstr>
      <vt:lpstr>A126275598J_Latest</vt:lpstr>
      <vt:lpstr>A126275602L</vt:lpstr>
      <vt:lpstr>A126275602L_Data</vt:lpstr>
      <vt:lpstr>A126275602L_Latest</vt:lpstr>
      <vt:lpstr>A126275606W</vt:lpstr>
      <vt:lpstr>A126275606W_Data</vt:lpstr>
      <vt:lpstr>A126275606W_Latest</vt:lpstr>
      <vt:lpstr>A126275610L</vt:lpstr>
      <vt:lpstr>A126275610L_Data</vt:lpstr>
      <vt:lpstr>A126275610L_Latest</vt:lpstr>
      <vt:lpstr>A126275614W</vt:lpstr>
      <vt:lpstr>A126275614W_Data</vt:lpstr>
      <vt:lpstr>A126275614W_Latest</vt:lpstr>
      <vt:lpstr>A126275618F</vt:lpstr>
      <vt:lpstr>A126275618F_Data</vt:lpstr>
      <vt:lpstr>A126275618F_Latest</vt:lpstr>
      <vt:lpstr>A126275622W</vt:lpstr>
      <vt:lpstr>A126275622W_Data</vt:lpstr>
      <vt:lpstr>A126275622W_Latest</vt:lpstr>
      <vt:lpstr>A126275626F</vt:lpstr>
      <vt:lpstr>A126275626F_Data</vt:lpstr>
      <vt:lpstr>A126275626F_Latest</vt:lpstr>
      <vt:lpstr>A126275630W</vt:lpstr>
      <vt:lpstr>A126275630W_Data</vt:lpstr>
      <vt:lpstr>A126275630W_Latest</vt:lpstr>
      <vt:lpstr>A126275634F</vt:lpstr>
      <vt:lpstr>A126275634F_Data</vt:lpstr>
      <vt:lpstr>A126275634F_Latest</vt:lpstr>
      <vt:lpstr>A126275638R</vt:lpstr>
      <vt:lpstr>A126275638R_Data</vt:lpstr>
      <vt:lpstr>A126275638R_Latest</vt:lpstr>
      <vt:lpstr>A126275642F</vt:lpstr>
      <vt:lpstr>A126275642F_Data</vt:lpstr>
      <vt:lpstr>A126275642F_Latest</vt:lpstr>
      <vt:lpstr>A126275646R</vt:lpstr>
      <vt:lpstr>A126275646R_Data</vt:lpstr>
      <vt:lpstr>A126275646R_Latest</vt:lpstr>
      <vt:lpstr>A126275650F</vt:lpstr>
      <vt:lpstr>A126275650F_Data</vt:lpstr>
      <vt:lpstr>A126275650F_Latest</vt:lpstr>
      <vt:lpstr>A126275654R</vt:lpstr>
      <vt:lpstr>A126275654R_Data</vt:lpstr>
      <vt:lpstr>A126275654R_Latest</vt:lpstr>
      <vt:lpstr>A126275658X</vt:lpstr>
      <vt:lpstr>A126275658X_Data</vt:lpstr>
      <vt:lpstr>A126275658X_Latest</vt:lpstr>
      <vt:lpstr>A126275662R</vt:lpstr>
      <vt:lpstr>A126275662R_Data</vt:lpstr>
      <vt:lpstr>A126275662R_Latest</vt:lpstr>
      <vt:lpstr>A126275666X</vt:lpstr>
      <vt:lpstr>A126275666X_Data</vt:lpstr>
      <vt:lpstr>A126275666X_Latest</vt:lpstr>
      <vt:lpstr>A126275670R</vt:lpstr>
      <vt:lpstr>A126275670R_Data</vt:lpstr>
      <vt:lpstr>A126275670R_Latest</vt:lpstr>
      <vt:lpstr>A126275674X</vt:lpstr>
      <vt:lpstr>A126275674X_Data</vt:lpstr>
      <vt:lpstr>A126275674X_Latest</vt:lpstr>
      <vt:lpstr>A126275678J</vt:lpstr>
      <vt:lpstr>A126275678J_Data</vt:lpstr>
      <vt:lpstr>A126275678J_Latest</vt:lpstr>
      <vt:lpstr>A126275682X</vt:lpstr>
      <vt:lpstr>A126275682X_Data</vt:lpstr>
      <vt:lpstr>A126275682X_Latest</vt:lpstr>
      <vt:lpstr>A126275686J</vt:lpstr>
      <vt:lpstr>A126275686J_Data</vt:lpstr>
      <vt:lpstr>A126275686J_Latest</vt:lpstr>
      <vt:lpstr>A126275690X</vt:lpstr>
      <vt:lpstr>A126275690X_Data</vt:lpstr>
      <vt:lpstr>A126275690X_Latest</vt:lpstr>
      <vt:lpstr>A126275694J</vt:lpstr>
      <vt:lpstr>A126275694J_Data</vt:lpstr>
      <vt:lpstr>A126275694J_Latest</vt:lpstr>
      <vt:lpstr>A126275698T</vt:lpstr>
      <vt:lpstr>A126275698T_Data</vt:lpstr>
      <vt:lpstr>A126275698T_Latest</vt:lpstr>
      <vt:lpstr>A126275702W</vt:lpstr>
      <vt:lpstr>A126275702W_Data</vt:lpstr>
      <vt:lpstr>A126275702W_Latest</vt:lpstr>
      <vt:lpstr>A126275706F</vt:lpstr>
      <vt:lpstr>A126275706F_Data</vt:lpstr>
      <vt:lpstr>A126275706F_Latest</vt:lpstr>
      <vt:lpstr>A126275710W</vt:lpstr>
      <vt:lpstr>A126275710W_Data</vt:lpstr>
      <vt:lpstr>A126275710W_Latest</vt:lpstr>
      <vt:lpstr>A126275714F</vt:lpstr>
      <vt:lpstr>A126275714F_Data</vt:lpstr>
      <vt:lpstr>A126275714F_Latest</vt:lpstr>
      <vt:lpstr>A126275718R</vt:lpstr>
      <vt:lpstr>A126275718R_Data</vt:lpstr>
      <vt:lpstr>A126275718R_Latest</vt:lpstr>
      <vt:lpstr>A126275722F</vt:lpstr>
      <vt:lpstr>A126275722F_Data</vt:lpstr>
      <vt:lpstr>A126275722F_Latest</vt:lpstr>
      <vt:lpstr>A126275726R</vt:lpstr>
      <vt:lpstr>A126275726R_Data</vt:lpstr>
      <vt:lpstr>A126275726R_Latest</vt:lpstr>
      <vt:lpstr>A126275730F</vt:lpstr>
      <vt:lpstr>A126275730F_Data</vt:lpstr>
      <vt:lpstr>A126275730F_Latest</vt:lpstr>
      <vt:lpstr>A126275734R</vt:lpstr>
      <vt:lpstr>A126275734R_Data</vt:lpstr>
      <vt:lpstr>A126275734R_Latest</vt:lpstr>
      <vt:lpstr>A126275738X</vt:lpstr>
      <vt:lpstr>A126275738X_Data</vt:lpstr>
      <vt:lpstr>A126275738X_Latest</vt:lpstr>
      <vt:lpstr>A126275742R</vt:lpstr>
      <vt:lpstr>A126275742R_Data</vt:lpstr>
      <vt:lpstr>A126275742R_Latest</vt:lpstr>
      <vt:lpstr>A126275746X</vt:lpstr>
      <vt:lpstr>A126275746X_Data</vt:lpstr>
      <vt:lpstr>A126275746X_Latest</vt:lpstr>
      <vt:lpstr>A126275750R</vt:lpstr>
      <vt:lpstr>A126275750R_Data</vt:lpstr>
      <vt:lpstr>A126275750R_Latest</vt:lpstr>
      <vt:lpstr>A126275754X</vt:lpstr>
      <vt:lpstr>A126275754X_Data</vt:lpstr>
      <vt:lpstr>A126275754X_Latest</vt:lpstr>
      <vt:lpstr>A126275758J</vt:lpstr>
      <vt:lpstr>A126275758J_Data</vt:lpstr>
      <vt:lpstr>A126275758J_Latest</vt:lpstr>
      <vt:lpstr>A126275762X</vt:lpstr>
      <vt:lpstr>A126275762X_Data</vt:lpstr>
      <vt:lpstr>A126275762X_Latest</vt:lpstr>
      <vt:lpstr>A126275766J</vt:lpstr>
      <vt:lpstr>A126275766J_Data</vt:lpstr>
      <vt:lpstr>A126275766J_Latest</vt:lpstr>
      <vt:lpstr>A126275770X</vt:lpstr>
      <vt:lpstr>A126275770X_Data</vt:lpstr>
      <vt:lpstr>A126275770X_Latest</vt:lpstr>
      <vt:lpstr>A126275774J</vt:lpstr>
      <vt:lpstr>A126275774J_Data</vt:lpstr>
      <vt:lpstr>A126275774J_Latest</vt:lpstr>
      <vt:lpstr>A126275778T</vt:lpstr>
      <vt:lpstr>A126275778T_Data</vt:lpstr>
      <vt:lpstr>A126275778T_Latest</vt:lpstr>
      <vt:lpstr>A126275782J</vt:lpstr>
      <vt:lpstr>A126275782J_Data</vt:lpstr>
      <vt:lpstr>A126275782J_Latest</vt:lpstr>
      <vt:lpstr>A126275786T</vt:lpstr>
      <vt:lpstr>A126275786T_Data</vt:lpstr>
      <vt:lpstr>A126275786T_Latest</vt:lpstr>
      <vt:lpstr>A126275790J</vt:lpstr>
      <vt:lpstr>A126275790J_Data</vt:lpstr>
      <vt:lpstr>A126275790J_Latest</vt:lpstr>
      <vt:lpstr>A126275794T</vt:lpstr>
      <vt:lpstr>A126275794T_Data</vt:lpstr>
      <vt:lpstr>A126275794T_Latest</vt:lpstr>
      <vt:lpstr>A126275798A</vt:lpstr>
      <vt:lpstr>A126275798A_Data</vt:lpstr>
      <vt:lpstr>A126275798A_Latest</vt:lpstr>
      <vt:lpstr>A126275802F</vt:lpstr>
      <vt:lpstr>A126275802F_Data</vt:lpstr>
      <vt:lpstr>A126275802F_Latest</vt:lpstr>
      <vt:lpstr>A126275806R</vt:lpstr>
      <vt:lpstr>A126275806R_Data</vt:lpstr>
      <vt:lpstr>A126275806R_Latest</vt:lpstr>
      <vt:lpstr>A126275810F</vt:lpstr>
      <vt:lpstr>A126275810F_Data</vt:lpstr>
      <vt:lpstr>A126275810F_Latest</vt:lpstr>
      <vt:lpstr>A126275814R</vt:lpstr>
      <vt:lpstr>A126275814R_Data</vt:lpstr>
      <vt:lpstr>A126275814R_Latest</vt:lpstr>
      <vt:lpstr>A126275818X</vt:lpstr>
      <vt:lpstr>A126275818X_Data</vt:lpstr>
      <vt:lpstr>A126275818X_Latest</vt:lpstr>
      <vt:lpstr>A126275822R</vt:lpstr>
      <vt:lpstr>A126275822R_Data</vt:lpstr>
      <vt:lpstr>A126275822R_Latest</vt:lpstr>
      <vt:lpstr>A126275826X</vt:lpstr>
      <vt:lpstr>A126275826X_Data</vt:lpstr>
      <vt:lpstr>A126275826X_Latest</vt:lpstr>
      <vt:lpstr>A126275830R</vt:lpstr>
      <vt:lpstr>A126275830R_Data</vt:lpstr>
      <vt:lpstr>A126275830R_Latest</vt:lpstr>
      <vt:lpstr>A126275834X</vt:lpstr>
      <vt:lpstr>A126275834X_Data</vt:lpstr>
      <vt:lpstr>A126275834X_Latest</vt:lpstr>
      <vt:lpstr>A126275838J</vt:lpstr>
      <vt:lpstr>A126275838J_Data</vt:lpstr>
      <vt:lpstr>A126275838J_Latest</vt:lpstr>
      <vt:lpstr>A126275842X</vt:lpstr>
      <vt:lpstr>A126275842X_Data</vt:lpstr>
      <vt:lpstr>A126275842X_Latest</vt:lpstr>
      <vt:lpstr>A126275846J</vt:lpstr>
      <vt:lpstr>A126275846J_Data</vt:lpstr>
      <vt:lpstr>A126275846J_Latest</vt:lpstr>
      <vt:lpstr>A126275850X</vt:lpstr>
      <vt:lpstr>A126275850X_Data</vt:lpstr>
      <vt:lpstr>A126275850X_Latest</vt:lpstr>
      <vt:lpstr>A126275854J</vt:lpstr>
      <vt:lpstr>A126275854J_Data</vt:lpstr>
      <vt:lpstr>A126275854J_Latest</vt:lpstr>
      <vt:lpstr>A126277586K</vt:lpstr>
      <vt:lpstr>A126277586K_Data</vt:lpstr>
      <vt:lpstr>A126277586K_Latest</vt:lpstr>
      <vt:lpstr>A126277590A</vt:lpstr>
      <vt:lpstr>A126277590A_Data</vt:lpstr>
      <vt:lpstr>A126277590A_Latest</vt:lpstr>
      <vt:lpstr>A126277594K</vt:lpstr>
      <vt:lpstr>A126277594K_Data</vt:lpstr>
      <vt:lpstr>A126277594K_Latest</vt:lpstr>
      <vt:lpstr>A126277598V</vt:lpstr>
      <vt:lpstr>A126277598V_Data</vt:lpstr>
      <vt:lpstr>A126277598V_Latest</vt:lpstr>
      <vt:lpstr>A126277602X</vt:lpstr>
      <vt:lpstr>A126277602X_Data</vt:lpstr>
      <vt:lpstr>A126277602X_Latest</vt:lpstr>
      <vt:lpstr>A126277606J</vt:lpstr>
      <vt:lpstr>A126277606J_Data</vt:lpstr>
      <vt:lpstr>A126277606J_Latest</vt:lpstr>
      <vt:lpstr>A126277610X</vt:lpstr>
      <vt:lpstr>A126277610X_Data</vt:lpstr>
      <vt:lpstr>A126277610X_Latest</vt:lpstr>
      <vt:lpstr>A126277614J</vt:lpstr>
      <vt:lpstr>A126277614J_Data</vt:lpstr>
      <vt:lpstr>A126277614J_Latest</vt:lpstr>
      <vt:lpstr>A126277618T</vt:lpstr>
      <vt:lpstr>A126277618T_Data</vt:lpstr>
      <vt:lpstr>A126277618T_Latest</vt:lpstr>
      <vt:lpstr>A126277622J</vt:lpstr>
      <vt:lpstr>A126277622J_Data</vt:lpstr>
      <vt:lpstr>A126277622J_Latest</vt:lpstr>
      <vt:lpstr>A126277626T</vt:lpstr>
      <vt:lpstr>A126277626T_Data</vt:lpstr>
      <vt:lpstr>A126277626T_Latest</vt:lpstr>
      <vt:lpstr>A126277630J</vt:lpstr>
      <vt:lpstr>A126277630J_Data</vt:lpstr>
      <vt:lpstr>A126277630J_Latest</vt:lpstr>
      <vt:lpstr>A126277634T</vt:lpstr>
      <vt:lpstr>A126277634T_Data</vt:lpstr>
      <vt:lpstr>A126277634T_Latest</vt:lpstr>
      <vt:lpstr>A126277638A</vt:lpstr>
      <vt:lpstr>A126277638A_Data</vt:lpstr>
      <vt:lpstr>A126277638A_Latest</vt:lpstr>
      <vt:lpstr>A126277642T</vt:lpstr>
      <vt:lpstr>A126277642T_Data</vt:lpstr>
      <vt:lpstr>A126277642T_Latest</vt:lpstr>
      <vt:lpstr>A126277646A</vt:lpstr>
      <vt:lpstr>A126277646A_Data</vt:lpstr>
      <vt:lpstr>A126277646A_Latest</vt:lpstr>
      <vt:lpstr>A126277650T</vt:lpstr>
      <vt:lpstr>A126277650T_Data</vt:lpstr>
      <vt:lpstr>A126277650T_Latest</vt:lpstr>
      <vt:lpstr>A126277654A</vt:lpstr>
      <vt:lpstr>A126277654A_Data</vt:lpstr>
      <vt:lpstr>A126277654A_Latest</vt:lpstr>
      <vt:lpstr>A126277658K</vt:lpstr>
      <vt:lpstr>A126277658K_Data</vt:lpstr>
      <vt:lpstr>A126277658K_Latest</vt:lpstr>
      <vt:lpstr>A126277662A</vt:lpstr>
      <vt:lpstr>A126277662A_Data</vt:lpstr>
      <vt:lpstr>A126277662A_Latest</vt:lpstr>
      <vt:lpstr>A126277666K</vt:lpstr>
      <vt:lpstr>A126277666K_Data</vt:lpstr>
      <vt:lpstr>A126277666K_Latest</vt:lpstr>
      <vt:lpstr>A126277670A</vt:lpstr>
      <vt:lpstr>A126277670A_Data</vt:lpstr>
      <vt:lpstr>A126277670A_Latest</vt:lpstr>
      <vt:lpstr>A126277674K</vt:lpstr>
      <vt:lpstr>A126277674K_Data</vt:lpstr>
      <vt:lpstr>A126277674K_Latest</vt:lpstr>
      <vt:lpstr>A126277678V</vt:lpstr>
      <vt:lpstr>A126277678V_Data</vt:lpstr>
      <vt:lpstr>A126277678V_Latest</vt:lpstr>
      <vt:lpstr>A126277682K</vt:lpstr>
      <vt:lpstr>A126277682K_Data</vt:lpstr>
      <vt:lpstr>A126277682K_Latest</vt:lpstr>
      <vt:lpstr>A126277686V</vt:lpstr>
      <vt:lpstr>A126277686V_Data</vt:lpstr>
      <vt:lpstr>A126277686V_Latest</vt:lpstr>
      <vt:lpstr>A126277690K</vt:lpstr>
      <vt:lpstr>A126277690K_Data</vt:lpstr>
      <vt:lpstr>A126277690K_Latest</vt:lpstr>
      <vt:lpstr>A126277694V</vt:lpstr>
      <vt:lpstr>A126277694V_Data</vt:lpstr>
      <vt:lpstr>A126277694V_Latest</vt:lpstr>
      <vt:lpstr>A126277698C</vt:lpstr>
      <vt:lpstr>A126277698C_Data</vt:lpstr>
      <vt:lpstr>A126277698C_Latest</vt:lpstr>
      <vt:lpstr>A126277702J</vt:lpstr>
      <vt:lpstr>A126277702J_Data</vt:lpstr>
      <vt:lpstr>A126277702J_Latest</vt:lpstr>
      <vt:lpstr>A126277706T</vt:lpstr>
      <vt:lpstr>A126277706T_Data</vt:lpstr>
      <vt:lpstr>A126277706T_Latest</vt:lpstr>
      <vt:lpstr>A126277710J</vt:lpstr>
      <vt:lpstr>A126277710J_Data</vt:lpstr>
      <vt:lpstr>A126277710J_Latest</vt:lpstr>
      <vt:lpstr>A126277714T</vt:lpstr>
      <vt:lpstr>A126277714T_Data</vt:lpstr>
      <vt:lpstr>A126277714T_Latest</vt:lpstr>
      <vt:lpstr>A126277718A</vt:lpstr>
      <vt:lpstr>A126277718A_Data</vt:lpstr>
      <vt:lpstr>A126277718A_Latest</vt:lpstr>
      <vt:lpstr>A126277722T</vt:lpstr>
      <vt:lpstr>A126277722T_Data</vt:lpstr>
      <vt:lpstr>A126277722T_Latest</vt:lpstr>
      <vt:lpstr>A126277726A</vt:lpstr>
      <vt:lpstr>A126277726A_Data</vt:lpstr>
      <vt:lpstr>A126277726A_Latest</vt:lpstr>
      <vt:lpstr>A126277730T</vt:lpstr>
      <vt:lpstr>A126277730T_Data</vt:lpstr>
      <vt:lpstr>A126277730T_Latest</vt:lpstr>
      <vt:lpstr>A126277734A</vt:lpstr>
      <vt:lpstr>A126277734A_Data</vt:lpstr>
      <vt:lpstr>A126277734A_Latest</vt:lpstr>
      <vt:lpstr>A126277738K</vt:lpstr>
      <vt:lpstr>A126277738K_Data</vt:lpstr>
      <vt:lpstr>A126277738K_Latest</vt:lpstr>
      <vt:lpstr>A126277742A</vt:lpstr>
      <vt:lpstr>A126277742A_Data</vt:lpstr>
      <vt:lpstr>A126277742A_Latest</vt:lpstr>
      <vt:lpstr>A126277746K</vt:lpstr>
      <vt:lpstr>A126277746K_Data</vt:lpstr>
      <vt:lpstr>A126277746K_Latest</vt:lpstr>
      <vt:lpstr>A126277750A</vt:lpstr>
      <vt:lpstr>A126277750A_Data</vt:lpstr>
      <vt:lpstr>A126277750A_Latest</vt:lpstr>
      <vt:lpstr>A126277754K</vt:lpstr>
      <vt:lpstr>A126277754K_Data</vt:lpstr>
      <vt:lpstr>A126277754K_Latest</vt:lpstr>
      <vt:lpstr>A126277758V</vt:lpstr>
      <vt:lpstr>A126277758V_Data</vt:lpstr>
      <vt:lpstr>A126277758V_Latest</vt:lpstr>
      <vt:lpstr>A126277762K</vt:lpstr>
      <vt:lpstr>A126277762K_Data</vt:lpstr>
      <vt:lpstr>A126277762K_Latest</vt:lpstr>
      <vt:lpstr>A126277766V</vt:lpstr>
      <vt:lpstr>A126277766V_Data</vt:lpstr>
      <vt:lpstr>A126277766V_Latest</vt:lpstr>
      <vt:lpstr>A126277770K</vt:lpstr>
      <vt:lpstr>A126277770K_Data</vt:lpstr>
      <vt:lpstr>A126277770K_Latest</vt:lpstr>
      <vt:lpstr>A126277774V</vt:lpstr>
      <vt:lpstr>A126277774V_Data</vt:lpstr>
      <vt:lpstr>A126277774V_Latest</vt:lpstr>
      <vt:lpstr>A126277778C</vt:lpstr>
      <vt:lpstr>A126277778C_Data</vt:lpstr>
      <vt:lpstr>A126277778C_Latest</vt:lpstr>
      <vt:lpstr>A126277782V</vt:lpstr>
      <vt:lpstr>A126277782V_Data</vt:lpstr>
      <vt:lpstr>A126277782V_Latest</vt:lpstr>
      <vt:lpstr>A126277786C</vt:lpstr>
      <vt:lpstr>A126277786C_Data</vt:lpstr>
      <vt:lpstr>A126277786C_Latest</vt:lpstr>
      <vt:lpstr>A126277790V</vt:lpstr>
      <vt:lpstr>A126277790V_Data</vt:lpstr>
      <vt:lpstr>A126277790V_Latest</vt:lpstr>
      <vt:lpstr>A126277794C</vt:lpstr>
      <vt:lpstr>A126277794C_Data</vt:lpstr>
      <vt:lpstr>A126277794C_Latest</vt:lpstr>
      <vt:lpstr>A126277798L</vt:lpstr>
      <vt:lpstr>A126277798L_Data</vt:lpstr>
      <vt:lpstr>A126277798L_Latest</vt:lpstr>
      <vt:lpstr>A126279530K</vt:lpstr>
      <vt:lpstr>A126279530K_Data</vt:lpstr>
      <vt:lpstr>A126279530K_Latest</vt:lpstr>
      <vt:lpstr>A126279534V</vt:lpstr>
      <vt:lpstr>A126279534V_Data</vt:lpstr>
      <vt:lpstr>A126279534V_Latest</vt:lpstr>
      <vt:lpstr>A126279538C</vt:lpstr>
      <vt:lpstr>A126279538C_Data</vt:lpstr>
      <vt:lpstr>A126279538C_Latest</vt:lpstr>
      <vt:lpstr>A126279542V</vt:lpstr>
      <vt:lpstr>A126279542V_Data</vt:lpstr>
      <vt:lpstr>A126279542V_Latest</vt:lpstr>
      <vt:lpstr>A126279546C</vt:lpstr>
      <vt:lpstr>A126279546C_Data</vt:lpstr>
      <vt:lpstr>A126279546C_Latest</vt:lpstr>
      <vt:lpstr>A126279550V</vt:lpstr>
      <vt:lpstr>A126279550V_Data</vt:lpstr>
      <vt:lpstr>A126279550V_Latest</vt:lpstr>
      <vt:lpstr>A126279554C</vt:lpstr>
      <vt:lpstr>A126279554C_Data</vt:lpstr>
      <vt:lpstr>A126279554C_Latest</vt:lpstr>
      <vt:lpstr>A126279558L</vt:lpstr>
      <vt:lpstr>A126279558L_Data</vt:lpstr>
      <vt:lpstr>A126279558L_Latest</vt:lpstr>
      <vt:lpstr>A126279562C</vt:lpstr>
      <vt:lpstr>A126279562C_Data</vt:lpstr>
      <vt:lpstr>A126279562C_Latest</vt:lpstr>
      <vt:lpstr>A126279566L</vt:lpstr>
      <vt:lpstr>A126279566L_Data</vt:lpstr>
      <vt:lpstr>A126279566L_Latest</vt:lpstr>
      <vt:lpstr>A126279570C</vt:lpstr>
      <vt:lpstr>A126279570C_Data</vt:lpstr>
      <vt:lpstr>A126279570C_Latest</vt:lpstr>
      <vt:lpstr>A126279574L</vt:lpstr>
      <vt:lpstr>A126279574L_Data</vt:lpstr>
      <vt:lpstr>A126279574L_Latest</vt:lpstr>
      <vt:lpstr>A126279578W</vt:lpstr>
      <vt:lpstr>A126279578W_Data</vt:lpstr>
      <vt:lpstr>A126279578W_Latest</vt:lpstr>
      <vt:lpstr>A126279582L</vt:lpstr>
      <vt:lpstr>A126279582L_Data</vt:lpstr>
      <vt:lpstr>A126279582L_Latest</vt:lpstr>
      <vt:lpstr>A126279586W</vt:lpstr>
      <vt:lpstr>A126279586W_Data</vt:lpstr>
      <vt:lpstr>A126279586W_Latest</vt:lpstr>
      <vt:lpstr>A126279590L</vt:lpstr>
      <vt:lpstr>A126279590L_Data</vt:lpstr>
      <vt:lpstr>A126279590L_Latest</vt:lpstr>
      <vt:lpstr>A126279594W</vt:lpstr>
      <vt:lpstr>A126279594W_Data</vt:lpstr>
      <vt:lpstr>A126279594W_Latest</vt:lpstr>
      <vt:lpstr>A126279598F</vt:lpstr>
      <vt:lpstr>A126279598F_Data</vt:lpstr>
      <vt:lpstr>A126279598F_Latest</vt:lpstr>
      <vt:lpstr>A126279602K</vt:lpstr>
      <vt:lpstr>A126279602K_Data</vt:lpstr>
      <vt:lpstr>A126279602K_Latest</vt:lpstr>
      <vt:lpstr>A126279606V</vt:lpstr>
      <vt:lpstr>A126279606V_Data</vt:lpstr>
      <vt:lpstr>A126279606V_Latest</vt:lpstr>
      <vt:lpstr>A126279610K</vt:lpstr>
      <vt:lpstr>A126279610K_Data</vt:lpstr>
      <vt:lpstr>A126279610K_Latest</vt:lpstr>
      <vt:lpstr>A126279614V</vt:lpstr>
      <vt:lpstr>A126279614V_Data</vt:lpstr>
      <vt:lpstr>A126279614V_Latest</vt:lpstr>
      <vt:lpstr>A126279618C</vt:lpstr>
      <vt:lpstr>A126279618C_Data</vt:lpstr>
      <vt:lpstr>A126279618C_Latest</vt:lpstr>
      <vt:lpstr>A126279622V</vt:lpstr>
      <vt:lpstr>A126279622V_Data</vt:lpstr>
      <vt:lpstr>A126279622V_Latest</vt:lpstr>
      <vt:lpstr>A126279626C</vt:lpstr>
      <vt:lpstr>A126279626C_Data</vt:lpstr>
      <vt:lpstr>A126279626C_Latest</vt:lpstr>
      <vt:lpstr>A126279630V</vt:lpstr>
      <vt:lpstr>A126279630V_Data</vt:lpstr>
      <vt:lpstr>A126279630V_Latest</vt:lpstr>
      <vt:lpstr>A126279634C</vt:lpstr>
      <vt:lpstr>A126279634C_Data</vt:lpstr>
      <vt:lpstr>A126279634C_Latest</vt:lpstr>
      <vt:lpstr>A126279638L</vt:lpstr>
      <vt:lpstr>A126279638L_Data</vt:lpstr>
      <vt:lpstr>A126279638L_Latest</vt:lpstr>
      <vt:lpstr>A126279642C</vt:lpstr>
      <vt:lpstr>A126279642C_Data</vt:lpstr>
      <vt:lpstr>A126279642C_Latest</vt:lpstr>
      <vt:lpstr>A126279646L</vt:lpstr>
      <vt:lpstr>A126279646L_Data</vt:lpstr>
      <vt:lpstr>A126279646L_Latest</vt:lpstr>
      <vt:lpstr>A126279650C</vt:lpstr>
      <vt:lpstr>A126279650C_Data</vt:lpstr>
      <vt:lpstr>A126279650C_Latest</vt:lpstr>
      <vt:lpstr>A126279654L</vt:lpstr>
      <vt:lpstr>A126279654L_Data</vt:lpstr>
      <vt:lpstr>A126279654L_Latest</vt:lpstr>
      <vt:lpstr>A126279658W</vt:lpstr>
      <vt:lpstr>A126279658W_Data</vt:lpstr>
      <vt:lpstr>A126279658W_Latest</vt:lpstr>
      <vt:lpstr>A126279662L</vt:lpstr>
      <vt:lpstr>A126279662L_Data</vt:lpstr>
      <vt:lpstr>A126279662L_Latest</vt:lpstr>
      <vt:lpstr>A126279666W</vt:lpstr>
      <vt:lpstr>A126279666W_Data</vt:lpstr>
      <vt:lpstr>A126279666W_Latest</vt:lpstr>
      <vt:lpstr>A126279670L</vt:lpstr>
      <vt:lpstr>A126279670L_Data</vt:lpstr>
      <vt:lpstr>A126279670L_Latest</vt:lpstr>
      <vt:lpstr>A126279674W</vt:lpstr>
      <vt:lpstr>A126279674W_Data</vt:lpstr>
      <vt:lpstr>A126279674W_Latest</vt:lpstr>
      <vt:lpstr>A126279678F</vt:lpstr>
      <vt:lpstr>A126279678F_Data</vt:lpstr>
      <vt:lpstr>A126279678F_Latest</vt:lpstr>
      <vt:lpstr>A126279682W</vt:lpstr>
      <vt:lpstr>A126279682W_Data</vt:lpstr>
      <vt:lpstr>A126279682W_Latest</vt:lpstr>
      <vt:lpstr>A126279686F</vt:lpstr>
      <vt:lpstr>A126279686F_Data</vt:lpstr>
      <vt:lpstr>A126279686F_Latest</vt:lpstr>
      <vt:lpstr>A126279690W</vt:lpstr>
      <vt:lpstr>A126279690W_Data</vt:lpstr>
      <vt:lpstr>A126279690W_Latest</vt:lpstr>
      <vt:lpstr>A126279694F</vt:lpstr>
      <vt:lpstr>A126279694F_Data</vt:lpstr>
      <vt:lpstr>A126279694F_Latest</vt:lpstr>
      <vt:lpstr>A126279698R</vt:lpstr>
      <vt:lpstr>A126279698R_Data</vt:lpstr>
      <vt:lpstr>A126279698R_Latest</vt:lpstr>
      <vt:lpstr>A126279702V</vt:lpstr>
      <vt:lpstr>A126279702V_Data</vt:lpstr>
      <vt:lpstr>A126279702V_Latest</vt:lpstr>
      <vt:lpstr>A126279706C</vt:lpstr>
      <vt:lpstr>A126279706C_Data</vt:lpstr>
      <vt:lpstr>A126279706C_Latest</vt:lpstr>
      <vt:lpstr>A126279710V</vt:lpstr>
      <vt:lpstr>A126279710V_Data</vt:lpstr>
      <vt:lpstr>A126279710V_Latest</vt:lpstr>
      <vt:lpstr>A126279714C</vt:lpstr>
      <vt:lpstr>A126279714C_Data</vt:lpstr>
      <vt:lpstr>A126279714C_Latest</vt:lpstr>
      <vt:lpstr>A126279718L</vt:lpstr>
      <vt:lpstr>A126279718L_Data</vt:lpstr>
      <vt:lpstr>A126279718L_Latest</vt:lpstr>
      <vt:lpstr>A126279722C</vt:lpstr>
      <vt:lpstr>A126279722C_Data</vt:lpstr>
      <vt:lpstr>A126279722C_Latest</vt:lpstr>
      <vt:lpstr>A126279726L</vt:lpstr>
      <vt:lpstr>A126279726L_Data</vt:lpstr>
      <vt:lpstr>A126279726L_Latest</vt:lpstr>
      <vt:lpstr>A126279730C</vt:lpstr>
      <vt:lpstr>A126279730C_Data</vt:lpstr>
      <vt:lpstr>A126279730C_Latest</vt:lpstr>
      <vt:lpstr>A126279734L</vt:lpstr>
      <vt:lpstr>A126279734L_Data</vt:lpstr>
      <vt:lpstr>A126279734L_Latest</vt:lpstr>
      <vt:lpstr>A126279738W</vt:lpstr>
      <vt:lpstr>A126279738W_Data</vt:lpstr>
      <vt:lpstr>A126279738W_Latest</vt:lpstr>
      <vt:lpstr>A126279742L</vt:lpstr>
      <vt:lpstr>A126279742L_Data</vt:lpstr>
      <vt:lpstr>A126279742L_Latest</vt:lpstr>
      <vt:lpstr>A126281474V</vt:lpstr>
      <vt:lpstr>A126281474V_Data</vt:lpstr>
      <vt:lpstr>A126281474V_Latest</vt:lpstr>
      <vt:lpstr>A126281478C</vt:lpstr>
      <vt:lpstr>A126281478C_Data</vt:lpstr>
      <vt:lpstr>A126281478C_Latest</vt:lpstr>
      <vt:lpstr>A126281482V</vt:lpstr>
      <vt:lpstr>A126281482V_Data</vt:lpstr>
      <vt:lpstr>A126281482V_Latest</vt:lpstr>
      <vt:lpstr>A126281486C</vt:lpstr>
      <vt:lpstr>A126281486C_Data</vt:lpstr>
      <vt:lpstr>A126281486C_Latest</vt:lpstr>
      <vt:lpstr>A126281490V</vt:lpstr>
      <vt:lpstr>A126281490V_Data</vt:lpstr>
      <vt:lpstr>A126281490V_Latest</vt:lpstr>
      <vt:lpstr>A126281494C</vt:lpstr>
      <vt:lpstr>A126281494C_Data</vt:lpstr>
      <vt:lpstr>A126281494C_Latest</vt:lpstr>
      <vt:lpstr>A126281498L</vt:lpstr>
      <vt:lpstr>A126281498L_Data</vt:lpstr>
      <vt:lpstr>A126281498L_Latest</vt:lpstr>
      <vt:lpstr>A126281502T</vt:lpstr>
      <vt:lpstr>A126281502T_Data</vt:lpstr>
      <vt:lpstr>A126281502T_Latest</vt:lpstr>
      <vt:lpstr>A126281506A</vt:lpstr>
      <vt:lpstr>A126281506A_Data</vt:lpstr>
      <vt:lpstr>A126281506A_Latest</vt:lpstr>
      <vt:lpstr>A126281510T</vt:lpstr>
      <vt:lpstr>A126281510T_Data</vt:lpstr>
      <vt:lpstr>A126281510T_Latest</vt:lpstr>
      <vt:lpstr>A126281514A</vt:lpstr>
      <vt:lpstr>A126281514A_Data</vt:lpstr>
      <vt:lpstr>A126281514A_Latest</vt:lpstr>
      <vt:lpstr>A126281518K</vt:lpstr>
      <vt:lpstr>A126281518K_Data</vt:lpstr>
      <vt:lpstr>A126281518K_Latest</vt:lpstr>
      <vt:lpstr>A126281522A</vt:lpstr>
      <vt:lpstr>A126281522A_Data</vt:lpstr>
      <vt:lpstr>A126281522A_Latest</vt:lpstr>
      <vt:lpstr>A126281526K</vt:lpstr>
      <vt:lpstr>A126281526K_Data</vt:lpstr>
      <vt:lpstr>A126281526K_Latest</vt:lpstr>
      <vt:lpstr>A126281530A</vt:lpstr>
      <vt:lpstr>A126281530A_Data</vt:lpstr>
      <vt:lpstr>A126281530A_Latest</vt:lpstr>
      <vt:lpstr>A126281534K</vt:lpstr>
      <vt:lpstr>A126281534K_Data</vt:lpstr>
      <vt:lpstr>A126281534K_Latest</vt:lpstr>
      <vt:lpstr>A126281538V</vt:lpstr>
      <vt:lpstr>A126281538V_Data</vt:lpstr>
      <vt:lpstr>A126281538V_Latest</vt:lpstr>
      <vt:lpstr>A126281542K</vt:lpstr>
      <vt:lpstr>A126281542K_Data</vt:lpstr>
      <vt:lpstr>A126281542K_Latest</vt:lpstr>
      <vt:lpstr>A126281546V</vt:lpstr>
      <vt:lpstr>A126281546V_Data</vt:lpstr>
      <vt:lpstr>A126281546V_Latest</vt:lpstr>
      <vt:lpstr>A126281550K</vt:lpstr>
      <vt:lpstr>A126281550K_Data</vt:lpstr>
      <vt:lpstr>A126281550K_Latest</vt:lpstr>
      <vt:lpstr>A126281554V</vt:lpstr>
      <vt:lpstr>A126281554V_Data</vt:lpstr>
      <vt:lpstr>A126281554V_Latest</vt:lpstr>
      <vt:lpstr>A126281558C</vt:lpstr>
      <vt:lpstr>A126281558C_Data</vt:lpstr>
      <vt:lpstr>A126281558C_Latest</vt:lpstr>
      <vt:lpstr>A126281562V</vt:lpstr>
      <vt:lpstr>A126281562V_Data</vt:lpstr>
      <vt:lpstr>A126281562V_Latest</vt:lpstr>
      <vt:lpstr>A126281566C</vt:lpstr>
      <vt:lpstr>A126281566C_Data</vt:lpstr>
      <vt:lpstr>A126281566C_Latest</vt:lpstr>
      <vt:lpstr>A126281570V</vt:lpstr>
      <vt:lpstr>A126281570V_Data</vt:lpstr>
      <vt:lpstr>A126281570V_Latest</vt:lpstr>
      <vt:lpstr>A126281574C</vt:lpstr>
      <vt:lpstr>A126281574C_Data</vt:lpstr>
      <vt:lpstr>A126281574C_Latest</vt:lpstr>
      <vt:lpstr>A126281578L</vt:lpstr>
      <vt:lpstr>A126281578L_Data</vt:lpstr>
      <vt:lpstr>A126281578L_Latest</vt:lpstr>
      <vt:lpstr>A126281582C</vt:lpstr>
      <vt:lpstr>A126281582C_Data</vt:lpstr>
      <vt:lpstr>A126281582C_Latest</vt:lpstr>
      <vt:lpstr>A126281586L</vt:lpstr>
      <vt:lpstr>A126281586L_Data</vt:lpstr>
      <vt:lpstr>A126281586L_Latest</vt:lpstr>
      <vt:lpstr>A126281590C</vt:lpstr>
      <vt:lpstr>A126281590C_Data</vt:lpstr>
      <vt:lpstr>A126281590C_Latest</vt:lpstr>
      <vt:lpstr>A126281594L</vt:lpstr>
      <vt:lpstr>A126281594L_Data</vt:lpstr>
      <vt:lpstr>A126281594L_Latest</vt:lpstr>
      <vt:lpstr>A126281598W</vt:lpstr>
      <vt:lpstr>A126281598W_Data</vt:lpstr>
      <vt:lpstr>A126281598W_Latest</vt:lpstr>
      <vt:lpstr>A126281602A</vt:lpstr>
      <vt:lpstr>A126281602A_Data</vt:lpstr>
      <vt:lpstr>A126281602A_Latest</vt:lpstr>
      <vt:lpstr>A126281606K</vt:lpstr>
      <vt:lpstr>A126281606K_Data</vt:lpstr>
      <vt:lpstr>A126281606K_Latest</vt:lpstr>
      <vt:lpstr>A126281610A</vt:lpstr>
      <vt:lpstr>A126281610A_Data</vt:lpstr>
      <vt:lpstr>A126281610A_Latest</vt:lpstr>
      <vt:lpstr>A126281614K</vt:lpstr>
      <vt:lpstr>A126281614K_Data</vt:lpstr>
      <vt:lpstr>A126281614K_Latest</vt:lpstr>
      <vt:lpstr>A126281618V</vt:lpstr>
      <vt:lpstr>A126281618V_Data</vt:lpstr>
      <vt:lpstr>A126281618V_Latest</vt:lpstr>
      <vt:lpstr>A126281622K</vt:lpstr>
      <vt:lpstr>A126281622K_Data</vt:lpstr>
      <vt:lpstr>A126281622K_Latest</vt:lpstr>
      <vt:lpstr>A126281626V</vt:lpstr>
      <vt:lpstr>A126281626V_Data</vt:lpstr>
      <vt:lpstr>A126281626V_Latest</vt:lpstr>
      <vt:lpstr>A126281630K</vt:lpstr>
      <vt:lpstr>A126281630K_Data</vt:lpstr>
      <vt:lpstr>A126281630K_Latest</vt:lpstr>
      <vt:lpstr>A126281634V</vt:lpstr>
      <vt:lpstr>A126281634V_Data</vt:lpstr>
      <vt:lpstr>A126281634V_Latest</vt:lpstr>
      <vt:lpstr>A126281638C</vt:lpstr>
      <vt:lpstr>A126281638C_Data</vt:lpstr>
      <vt:lpstr>A126281638C_Latest</vt:lpstr>
      <vt:lpstr>A126281642V</vt:lpstr>
      <vt:lpstr>A126281642V_Data</vt:lpstr>
      <vt:lpstr>A126281642V_Latest</vt:lpstr>
      <vt:lpstr>A126281646C</vt:lpstr>
      <vt:lpstr>A126281646C_Data</vt:lpstr>
      <vt:lpstr>A126281646C_Latest</vt:lpstr>
      <vt:lpstr>A126281650V</vt:lpstr>
      <vt:lpstr>A126281650V_Data</vt:lpstr>
      <vt:lpstr>A126281650V_Latest</vt:lpstr>
      <vt:lpstr>A126281654C</vt:lpstr>
      <vt:lpstr>A126281654C_Data</vt:lpstr>
      <vt:lpstr>A126281654C_Latest</vt:lpstr>
      <vt:lpstr>A126281658L</vt:lpstr>
      <vt:lpstr>A126281658L_Data</vt:lpstr>
      <vt:lpstr>A126281658L_Latest</vt:lpstr>
      <vt:lpstr>A126281662C</vt:lpstr>
      <vt:lpstr>A126281662C_Data</vt:lpstr>
      <vt:lpstr>A126281662C_Latest</vt:lpstr>
      <vt:lpstr>A126281666L</vt:lpstr>
      <vt:lpstr>A126281666L_Data</vt:lpstr>
      <vt:lpstr>A126281666L_Latest</vt:lpstr>
      <vt:lpstr>A126281670C</vt:lpstr>
      <vt:lpstr>A126281670C_Data</vt:lpstr>
      <vt:lpstr>A126281670C_Latest</vt:lpstr>
      <vt:lpstr>A126281674L</vt:lpstr>
      <vt:lpstr>A126281674L_Data</vt:lpstr>
      <vt:lpstr>A126281674L_Latest</vt:lpstr>
      <vt:lpstr>A126281678W</vt:lpstr>
      <vt:lpstr>A126281678W_Data</vt:lpstr>
      <vt:lpstr>A126281678W_Latest</vt:lpstr>
      <vt:lpstr>A126281682L</vt:lpstr>
      <vt:lpstr>A126281682L_Data</vt:lpstr>
      <vt:lpstr>A126281682L_Latest</vt:lpstr>
      <vt:lpstr>A126281686W</vt:lpstr>
      <vt:lpstr>A126281686W_Data</vt:lpstr>
      <vt:lpstr>A126281686W_Latest</vt:lpstr>
      <vt:lpstr>A126283418L</vt:lpstr>
      <vt:lpstr>A126283418L_Data</vt:lpstr>
      <vt:lpstr>A126283418L_Latest</vt:lpstr>
      <vt:lpstr>A126283422C</vt:lpstr>
      <vt:lpstr>A126283422C_Data</vt:lpstr>
      <vt:lpstr>A126283422C_Latest</vt:lpstr>
      <vt:lpstr>A126283426L</vt:lpstr>
      <vt:lpstr>A126283426L_Data</vt:lpstr>
      <vt:lpstr>A126283426L_Latest</vt:lpstr>
      <vt:lpstr>A126283430C</vt:lpstr>
      <vt:lpstr>A126283430C_Data</vt:lpstr>
      <vt:lpstr>A126283430C_Latest</vt:lpstr>
      <vt:lpstr>A126283434L</vt:lpstr>
      <vt:lpstr>A126283434L_Data</vt:lpstr>
      <vt:lpstr>A126283434L_Latest</vt:lpstr>
      <vt:lpstr>A126283438W</vt:lpstr>
      <vt:lpstr>A126283438W_Data</vt:lpstr>
      <vt:lpstr>A126283438W_Latest</vt:lpstr>
      <vt:lpstr>A126283442L</vt:lpstr>
      <vt:lpstr>A126283442L_Data</vt:lpstr>
      <vt:lpstr>A126283442L_Latest</vt:lpstr>
      <vt:lpstr>A126283446W</vt:lpstr>
      <vt:lpstr>A126283446W_Data</vt:lpstr>
      <vt:lpstr>A126283446W_Latest</vt:lpstr>
      <vt:lpstr>A126283450L</vt:lpstr>
      <vt:lpstr>A126283450L_Data</vt:lpstr>
      <vt:lpstr>A126283450L_Latest</vt:lpstr>
      <vt:lpstr>A126283454W</vt:lpstr>
      <vt:lpstr>A126283454W_Data</vt:lpstr>
      <vt:lpstr>A126283454W_Latest</vt:lpstr>
      <vt:lpstr>A126283458F</vt:lpstr>
      <vt:lpstr>A126283458F_Data</vt:lpstr>
      <vt:lpstr>A126283458F_Latest</vt:lpstr>
      <vt:lpstr>A126283462W</vt:lpstr>
      <vt:lpstr>A126283462W_Data</vt:lpstr>
      <vt:lpstr>A126283462W_Latest</vt:lpstr>
      <vt:lpstr>A126283466F</vt:lpstr>
      <vt:lpstr>A126283466F_Data</vt:lpstr>
      <vt:lpstr>A126283466F_Latest</vt:lpstr>
      <vt:lpstr>A126283470W</vt:lpstr>
      <vt:lpstr>A126283470W_Data</vt:lpstr>
      <vt:lpstr>A126283470W_Latest</vt:lpstr>
      <vt:lpstr>A126283474F</vt:lpstr>
      <vt:lpstr>A126283474F_Data</vt:lpstr>
      <vt:lpstr>A126283474F_Latest</vt:lpstr>
      <vt:lpstr>A126283478R</vt:lpstr>
      <vt:lpstr>A126283478R_Data</vt:lpstr>
      <vt:lpstr>A126283478R_Latest</vt:lpstr>
      <vt:lpstr>A126283482F</vt:lpstr>
      <vt:lpstr>A126283482F_Data</vt:lpstr>
      <vt:lpstr>A126283482F_Latest</vt:lpstr>
      <vt:lpstr>A126283486R</vt:lpstr>
      <vt:lpstr>A126283486R_Data</vt:lpstr>
      <vt:lpstr>A126283486R_Latest</vt:lpstr>
      <vt:lpstr>A126283490F</vt:lpstr>
      <vt:lpstr>A126283490F_Data</vt:lpstr>
      <vt:lpstr>A126283490F_Latest</vt:lpstr>
      <vt:lpstr>A126283494R</vt:lpstr>
      <vt:lpstr>A126283494R_Data</vt:lpstr>
      <vt:lpstr>A126283494R_Latest</vt:lpstr>
      <vt:lpstr>A126283498X</vt:lpstr>
      <vt:lpstr>A126283498X_Data</vt:lpstr>
      <vt:lpstr>A126283498X_Latest</vt:lpstr>
      <vt:lpstr>A126283502C</vt:lpstr>
      <vt:lpstr>A126283502C_Data</vt:lpstr>
      <vt:lpstr>A126283502C_Latest</vt:lpstr>
      <vt:lpstr>A126283506L</vt:lpstr>
      <vt:lpstr>A126283506L_Data</vt:lpstr>
      <vt:lpstr>A126283506L_Latest</vt:lpstr>
      <vt:lpstr>A126283510C</vt:lpstr>
      <vt:lpstr>A126283510C_Data</vt:lpstr>
      <vt:lpstr>A126283510C_Latest</vt:lpstr>
      <vt:lpstr>A126283514L</vt:lpstr>
      <vt:lpstr>A126283514L_Data</vt:lpstr>
      <vt:lpstr>A126283514L_Latest</vt:lpstr>
      <vt:lpstr>A126283518W</vt:lpstr>
      <vt:lpstr>A126283518W_Data</vt:lpstr>
      <vt:lpstr>A126283518W_Latest</vt:lpstr>
      <vt:lpstr>A126283522L</vt:lpstr>
      <vt:lpstr>A126283522L_Data</vt:lpstr>
      <vt:lpstr>A126283522L_Latest</vt:lpstr>
      <vt:lpstr>A126283526W</vt:lpstr>
      <vt:lpstr>A126283526W_Data</vt:lpstr>
      <vt:lpstr>A126283526W_Latest</vt:lpstr>
      <vt:lpstr>A126283530L</vt:lpstr>
      <vt:lpstr>A126283530L_Data</vt:lpstr>
      <vt:lpstr>A126283530L_Latest</vt:lpstr>
      <vt:lpstr>A126283534W</vt:lpstr>
      <vt:lpstr>A126283534W_Data</vt:lpstr>
      <vt:lpstr>A126283534W_Latest</vt:lpstr>
      <vt:lpstr>A126283538F</vt:lpstr>
      <vt:lpstr>A126283538F_Data</vt:lpstr>
      <vt:lpstr>A126283538F_Latest</vt:lpstr>
      <vt:lpstr>A126283542W</vt:lpstr>
      <vt:lpstr>A126283542W_Data</vt:lpstr>
      <vt:lpstr>A126283542W_Latest</vt:lpstr>
      <vt:lpstr>A126283546F</vt:lpstr>
      <vt:lpstr>A126283546F_Data</vt:lpstr>
      <vt:lpstr>A126283546F_Latest</vt:lpstr>
      <vt:lpstr>A126283550W</vt:lpstr>
      <vt:lpstr>A126283550W_Data</vt:lpstr>
      <vt:lpstr>A126283550W_Latest</vt:lpstr>
      <vt:lpstr>A126283554F</vt:lpstr>
      <vt:lpstr>A126283554F_Data</vt:lpstr>
      <vt:lpstr>A126283554F_Latest</vt:lpstr>
      <vt:lpstr>A126283558R</vt:lpstr>
      <vt:lpstr>A126283558R_Data</vt:lpstr>
      <vt:lpstr>A126283558R_Latest</vt:lpstr>
      <vt:lpstr>A126283562F</vt:lpstr>
      <vt:lpstr>A126283562F_Data</vt:lpstr>
      <vt:lpstr>A126283562F_Latest</vt:lpstr>
      <vt:lpstr>A126283566R</vt:lpstr>
      <vt:lpstr>A126283566R_Data</vt:lpstr>
      <vt:lpstr>A126283566R_Latest</vt:lpstr>
      <vt:lpstr>A126283570F</vt:lpstr>
      <vt:lpstr>A126283570F_Data</vt:lpstr>
      <vt:lpstr>A126283570F_Latest</vt:lpstr>
      <vt:lpstr>A126283574R</vt:lpstr>
      <vt:lpstr>A126283574R_Data</vt:lpstr>
      <vt:lpstr>A126283574R_Latest</vt:lpstr>
      <vt:lpstr>A126283578X</vt:lpstr>
      <vt:lpstr>A126283578X_Data</vt:lpstr>
      <vt:lpstr>A126283578X_Latest</vt:lpstr>
      <vt:lpstr>A126283582R</vt:lpstr>
      <vt:lpstr>A126283582R_Data</vt:lpstr>
      <vt:lpstr>A126283582R_Latest</vt:lpstr>
      <vt:lpstr>A126283586X</vt:lpstr>
      <vt:lpstr>A126283586X_Data</vt:lpstr>
      <vt:lpstr>A126283586X_Latest</vt:lpstr>
      <vt:lpstr>A126283590R</vt:lpstr>
      <vt:lpstr>A126283590R_Data</vt:lpstr>
      <vt:lpstr>A126283590R_Latest</vt:lpstr>
      <vt:lpstr>A126283594X</vt:lpstr>
      <vt:lpstr>A126283594X_Data</vt:lpstr>
      <vt:lpstr>A126283594X_Latest</vt:lpstr>
      <vt:lpstr>A126283598J</vt:lpstr>
      <vt:lpstr>A126283598J_Data</vt:lpstr>
      <vt:lpstr>A126283598J_Latest</vt:lpstr>
      <vt:lpstr>A126283602L</vt:lpstr>
      <vt:lpstr>A126283602L_Data</vt:lpstr>
      <vt:lpstr>A126283602L_Latest</vt:lpstr>
      <vt:lpstr>A126283606W</vt:lpstr>
      <vt:lpstr>A126283606W_Data</vt:lpstr>
      <vt:lpstr>A126283606W_Latest</vt:lpstr>
      <vt:lpstr>A126283610L</vt:lpstr>
      <vt:lpstr>A126283610L_Data</vt:lpstr>
      <vt:lpstr>A126283610L_Latest</vt:lpstr>
      <vt:lpstr>A126283614W</vt:lpstr>
      <vt:lpstr>A126283614W_Data</vt:lpstr>
      <vt:lpstr>A126283614W_Latest</vt:lpstr>
      <vt:lpstr>A126283618F</vt:lpstr>
      <vt:lpstr>A126283618F_Data</vt:lpstr>
      <vt:lpstr>A126283618F_Latest</vt:lpstr>
      <vt:lpstr>A126283622W</vt:lpstr>
      <vt:lpstr>A126283622W_Data</vt:lpstr>
      <vt:lpstr>A126283622W_Latest</vt:lpstr>
      <vt:lpstr>A126283626F</vt:lpstr>
      <vt:lpstr>A126283626F_Data</vt:lpstr>
      <vt:lpstr>A126283626F_Latest</vt:lpstr>
      <vt:lpstr>A126283630W</vt:lpstr>
      <vt:lpstr>A126283630W_Data</vt:lpstr>
      <vt:lpstr>A126283630W_Latest</vt:lpstr>
      <vt:lpstr>A126285362X</vt:lpstr>
      <vt:lpstr>A126285362X_Data</vt:lpstr>
      <vt:lpstr>A126285362X_Latest</vt:lpstr>
      <vt:lpstr>A126285366J</vt:lpstr>
      <vt:lpstr>A126285366J_Data</vt:lpstr>
      <vt:lpstr>A126285366J_Latest</vt:lpstr>
      <vt:lpstr>A126285370X</vt:lpstr>
      <vt:lpstr>A126285370X_Data</vt:lpstr>
      <vt:lpstr>A126285370X_Latest</vt:lpstr>
      <vt:lpstr>A126285374J</vt:lpstr>
      <vt:lpstr>A126285374J_Data</vt:lpstr>
      <vt:lpstr>A126285374J_Latest</vt:lpstr>
      <vt:lpstr>A126285378T</vt:lpstr>
      <vt:lpstr>A126285378T_Data</vt:lpstr>
      <vt:lpstr>A126285378T_Latest</vt:lpstr>
      <vt:lpstr>A126285382J</vt:lpstr>
      <vt:lpstr>A126285382J_Data</vt:lpstr>
      <vt:lpstr>A126285382J_Latest</vt:lpstr>
      <vt:lpstr>A126285386T</vt:lpstr>
      <vt:lpstr>A126285386T_Data</vt:lpstr>
      <vt:lpstr>A126285386T_Latest</vt:lpstr>
      <vt:lpstr>A126285390J</vt:lpstr>
      <vt:lpstr>A126285390J_Data</vt:lpstr>
      <vt:lpstr>A126285390J_Latest</vt:lpstr>
      <vt:lpstr>A126285394T</vt:lpstr>
      <vt:lpstr>A126285394T_Data</vt:lpstr>
      <vt:lpstr>A126285394T_Latest</vt:lpstr>
      <vt:lpstr>A126285398A</vt:lpstr>
      <vt:lpstr>A126285398A_Data</vt:lpstr>
      <vt:lpstr>A126285398A_Latest</vt:lpstr>
      <vt:lpstr>A126285402F</vt:lpstr>
      <vt:lpstr>A126285402F_Data</vt:lpstr>
      <vt:lpstr>A126285402F_Latest</vt:lpstr>
      <vt:lpstr>A126285406R</vt:lpstr>
      <vt:lpstr>A126285406R_Data</vt:lpstr>
      <vt:lpstr>A126285406R_Latest</vt:lpstr>
      <vt:lpstr>A126285410F</vt:lpstr>
      <vt:lpstr>A126285410F_Data</vt:lpstr>
      <vt:lpstr>A126285410F_Latest</vt:lpstr>
      <vt:lpstr>A126285414R</vt:lpstr>
      <vt:lpstr>A126285414R_Data</vt:lpstr>
      <vt:lpstr>A126285414R_Latest</vt:lpstr>
      <vt:lpstr>A126285418X</vt:lpstr>
      <vt:lpstr>A126285418X_Data</vt:lpstr>
      <vt:lpstr>A126285418X_Latest</vt:lpstr>
      <vt:lpstr>A126285422R</vt:lpstr>
      <vt:lpstr>A126285422R_Data</vt:lpstr>
      <vt:lpstr>A126285422R_Latest</vt:lpstr>
      <vt:lpstr>A126285426X</vt:lpstr>
      <vt:lpstr>A126285426X_Data</vt:lpstr>
      <vt:lpstr>A126285426X_Latest</vt:lpstr>
      <vt:lpstr>A126285430R</vt:lpstr>
      <vt:lpstr>A126285430R_Data</vt:lpstr>
      <vt:lpstr>A126285430R_Latest</vt:lpstr>
      <vt:lpstr>A126285434X</vt:lpstr>
      <vt:lpstr>A126285434X_Data</vt:lpstr>
      <vt:lpstr>A126285434X_Latest</vt:lpstr>
      <vt:lpstr>A126285438J</vt:lpstr>
      <vt:lpstr>A126285438J_Data</vt:lpstr>
      <vt:lpstr>A126285438J_Latest</vt:lpstr>
      <vt:lpstr>A126285442X</vt:lpstr>
      <vt:lpstr>A126285442X_Data</vt:lpstr>
      <vt:lpstr>A126285442X_Latest</vt:lpstr>
      <vt:lpstr>A126285446J</vt:lpstr>
      <vt:lpstr>A126285446J_Data</vt:lpstr>
      <vt:lpstr>A126285446J_Latest</vt:lpstr>
      <vt:lpstr>A126285450X</vt:lpstr>
      <vt:lpstr>A126285450X_Data</vt:lpstr>
      <vt:lpstr>A126285450X_Latest</vt:lpstr>
      <vt:lpstr>A126285454J</vt:lpstr>
      <vt:lpstr>A126285454J_Data</vt:lpstr>
      <vt:lpstr>A126285454J_Latest</vt:lpstr>
      <vt:lpstr>A126285458T</vt:lpstr>
      <vt:lpstr>A126285458T_Data</vt:lpstr>
      <vt:lpstr>A126285458T_Latest</vt:lpstr>
      <vt:lpstr>A126285462J</vt:lpstr>
      <vt:lpstr>A126285462J_Data</vt:lpstr>
      <vt:lpstr>A126285462J_Latest</vt:lpstr>
      <vt:lpstr>A126285466T</vt:lpstr>
      <vt:lpstr>A126285466T_Data</vt:lpstr>
      <vt:lpstr>A126285466T_Latest</vt:lpstr>
      <vt:lpstr>A126285470J</vt:lpstr>
      <vt:lpstr>A126285470J_Data</vt:lpstr>
      <vt:lpstr>A126285470J_Latest</vt:lpstr>
      <vt:lpstr>A126285474T</vt:lpstr>
      <vt:lpstr>A126285474T_Data</vt:lpstr>
      <vt:lpstr>A126285474T_Latest</vt:lpstr>
      <vt:lpstr>A126285478A</vt:lpstr>
      <vt:lpstr>A126285478A_Data</vt:lpstr>
      <vt:lpstr>A126285478A_Latest</vt:lpstr>
      <vt:lpstr>A126285482T</vt:lpstr>
      <vt:lpstr>A126285482T_Data</vt:lpstr>
      <vt:lpstr>A126285482T_Latest</vt:lpstr>
      <vt:lpstr>A126285486A</vt:lpstr>
      <vt:lpstr>A126285486A_Data</vt:lpstr>
      <vt:lpstr>A126285486A_Latest</vt:lpstr>
      <vt:lpstr>A126285490T</vt:lpstr>
      <vt:lpstr>A126285490T_Data</vt:lpstr>
      <vt:lpstr>A126285490T_Latest</vt:lpstr>
      <vt:lpstr>A126285494A</vt:lpstr>
      <vt:lpstr>A126285494A_Data</vt:lpstr>
      <vt:lpstr>A126285494A_Latest</vt:lpstr>
      <vt:lpstr>A126285498K</vt:lpstr>
      <vt:lpstr>A126285498K_Data</vt:lpstr>
      <vt:lpstr>A126285498K_Latest</vt:lpstr>
      <vt:lpstr>A126285502R</vt:lpstr>
      <vt:lpstr>A126285502R_Data</vt:lpstr>
      <vt:lpstr>A126285502R_Latest</vt:lpstr>
      <vt:lpstr>A126285506X</vt:lpstr>
      <vt:lpstr>A126285506X_Data</vt:lpstr>
      <vt:lpstr>A126285506X_Latest</vt:lpstr>
      <vt:lpstr>A126285510R</vt:lpstr>
      <vt:lpstr>A126285510R_Data</vt:lpstr>
      <vt:lpstr>A126285510R_Latest</vt:lpstr>
      <vt:lpstr>A126285514X</vt:lpstr>
      <vt:lpstr>A126285514X_Data</vt:lpstr>
      <vt:lpstr>A126285514X_Latest</vt:lpstr>
      <vt:lpstr>A126285518J</vt:lpstr>
      <vt:lpstr>A126285518J_Data</vt:lpstr>
      <vt:lpstr>A126285518J_Latest</vt:lpstr>
      <vt:lpstr>A126285522X</vt:lpstr>
      <vt:lpstr>A126285522X_Data</vt:lpstr>
      <vt:lpstr>A126285522X_Latest</vt:lpstr>
      <vt:lpstr>A126285526J</vt:lpstr>
      <vt:lpstr>A126285526J_Data</vt:lpstr>
      <vt:lpstr>A126285526J_Latest</vt:lpstr>
      <vt:lpstr>A126285530X</vt:lpstr>
      <vt:lpstr>A126285530X_Data</vt:lpstr>
      <vt:lpstr>A126285530X_Latest</vt:lpstr>
      <vt:lpstr>A126285534J</vt:lpstr>
      <vt:lpstr>A126285534J_Data</vt:lpstr>
      <vt:lpstr>A126285534J_Latest</vt:lpstr>
      <vt:lpstr>A126285538T</vt:lpstr>
      <vt:lpstr>A126285538T_Data</vt:lpstr>
      <vt:lpstr>A126285538T_Latest</vt:lpstr>
      <vt:lpstr>A126285542J</vt:lpstr>
      <vt:lpstr>A126285542J_Data</vt:lpstr>
      <vt:lpstr>A126285542J_Latest</vt:lpstr>
      <vt:lpstr>A126285546T</vt:lpstr>
      <vt:lpstr>A126285546T_Data</vt:lpstr>
      <vt:lpstr>A126285546T_Latest</vt:lpstr>
      <vt:lpstr>A126285550J</vt:lpstr>
      <vt:lpstr>A126285550J_Data</vt:lpstr>
      <vt:lpstr>A126285550J_Latest</vt:lpstr>
      <vt:lpstr>A126285554T</vt:lpstr>
      <vt:lpstr>A126285554T_Data</vt:lpstr>
      <vt:lpstr>A126285554T_Latest</vt:lpstr>
      <vt:lpstr>A126285558A</vt:lpstr>
      <vt:lpstr>A126285558A_Data</vt:lpstr>
      <vt:lpstr>A126285558A_Latest</vt:lpstr>
      <vt:lpstr>A126285562T</vt:lpstr>
      <vt:lpstr>A126285562T_Data</vt:lpstr>
      <vt:lpstr>A126285562T_Latest</vt:lpstr>
      <vt:lpstr>A126285566A</vt:lpstr>
      <vt:lpstr>A126285566A_Data</vt:lpstr>
      <vt:lpstr>A126285566A_Latest</vt:lpstr>
      <vt:lpstr>A126285570T</vt:lpstr>
      <vt:lpstr>A126285570T_Data</vt:lpstr>
      <vt:lpstr>A126285570T_Latest</vt:lpstr>
      <vt:lpstr>A126285574A</vt:lpstr>
      <vt:lpstr>A126285574A_Data</vt:lpstr>
      <vt:lpstr>A126285574A_Latest</vt:lpstr>
      <vt:lpstr>A126285578K</vt:lpstr>
      <vt:lpstr>A126285578K_Data</vt:lpstr>
      <vt:lpstr>A126285578K_Latest</vt:lpstr>
      <vt:lpstr>A126285582A</vt:lpstr>
      <vt:lpstr>A126285582A_Data</vt:lpstr>
      <vt:lpstr>A126285582A_Latest</vt:lpstr>
      <vt:lpstr>A126285586K</vt:lpstr>
      <vt:lpstr>A126285586K_Data</vt:lpstr>
      <vt:lpstr>A126285586K_Latest</vt:lpstr>
      <vt:lpstr>A126285590A</vt:lpstr>
      <vt:lpstr>A126285590A_Data</vt:lpstr>
      <vt:lpstr>A126285590A_Latest</vt:lpstr>
      <vt:lpstr>A126285594K</vt:lpstr>
      <vt:lpstr>A126285594K_Data</vt:lpstr>
      <vt:lpstr>A126285594K_Latest</vt:lpstr>
      <vt:lpstr>A126285598V</vt:lpstr>
      <vt:lpstr>A126285598V_Data</vt:lpstr>
      <vt:lpstr>A126285598V_Latest</vt:lpstr>
      <vt:lpstr>A126285602X</vt:lpstr>
      <vt:lpstr>A126285602X_Data</vt:lpstr>
      <vt:lpstr>A126285602X_Latest</vt:lpstr>
      <vt:lpstr>A126285606J</vt:lpstr>
      <vt:lpstr>A126285606J_Data</vt:lpstr>
      <vt:lpstr>A126285606J_Latest</vt:lpstr>
      <vt:lpstr>A126285610X</vt:lpstr>
      <vt:lpstr>A126285610X_Data</vt:lpstr>
      <vt:lpstr>A126285610X_Latest</vt:lpstr>
      <vt:lpstr>A126285614J</vt:lpstr>
      <vt:lpstr>A126285614J_Data</vt:lpstr>
      <vt:lpstr>A126285614J_Latest</vt:lpstr>
      <vt:lpstr>A126285618T</vt:lpstr>
      <vt:lpstr>A126285618T_Data</vt:lpstr>
      <vt:lpstr>A126285618T_Latest</vt:lpstr>
      <vt:lpstr>A126285622J</vt:lpstr>
      <vt:lpstr>A126285622J_Data</vt:lpstr>
      <vt:lpstr>A126285622J_Latest</vt:lpstr>
      <vt:lpstr>A126285626T</vt:lpstr>
      <vt:lpstr>A126285626T_Data</vt:lpstr>
      <vt:lpstr>A126285626T_Latest</vt:lpstr>
      <vt:lpstr>A126285630J</vt:lpstr>
      <vt:lpstr>A126285630J_Data</vt:lpstr>
      <vt:lpstr>A126285630J_Latest</vt:lpstr>
      <vt:lpstr>A126285634T</vt:lpstr>
      <vt:lpstr>A126285634T_Data</vt:lpstr>
      <vt:lpstr>A126285634T_Latest</vt:lpstr>
      <vt:lpstr>A126285638A</vt:lpstr>
      <vt:lpstr>A126285638A_Data</vt:lpstr>
      <vt:lpstr>A126285638A_Latest</vt:lpstr>
      <vt:lpstr>A126285642T</vt:lpstr>
      <vt:lpstr>A126285642T_Data</vt:lpstr>
      <vt:lpstr>A126285642T_Latest</vt:lpstr>
      <vt:lpstr>A126285646A</vt:lpstr>
      <vt:lpstr>A126285646A_Data</vt:lpstr>
      <vt:lpstr>A126285646A_Latest</vt:lpstr>
      <vt:lpstr>A126285650T</vt:lpstr>
      <vt:lpstr>A126285650T_Data</vt:lpstr>
      <vt:lpstr>A126285650T_Latest</vt:lpstr>
      <vt:lpstr>A126285654A</vt:lpstr>
      <vt:lpstr>A126285654A_Data</vt:lpstr>
      <vt:lpstr>A126285654A_Latest</vt:lpstr>
      <vt:lpstr>A126285658K</vt:lpstr>
      <vt:lpstr>A126285658K_Data</vt:lpstr>
      <vt:lpstr>A126285658K_Latest</vt:lpstr>
      <vt:lpstr>A126285662A</vt:lpstr>
      <vt:lpstr>A126285662A_Data</vt:lpstr>
      <vt:lpstr>A126285662A_Latest</vt:lpstr>
      <vt:lpstr>A126285666K</vt:lpstr>
      <vt:lpstr>A126285666K_Data</vt:lpstr>
      <vt:lpstr>A126285666K_Latest</vt:lpstr>
      <vt:lpstr>A126285670A</vt:lpstr>
      <vt:lpstr>A126285670A_Data</vt:lpstr>
      <vt:lpstr>A126285670A_Latest</vt:lpstr>
      <vt:lpstr>A126285674K</vt:lpstr>
      <vt:lpstr>A126285674K_Data</vt:lpstr>
      <vt:lpstr>A126285674K_Latest</vt:lpstr>
      <vt:lpstr>A126285678V</vt:lpstr>
      <vt:lpstr>A126285678V_Data</vt:lpstr>
      <vt:lpstr>A126285678V_Latest</vt:lpstr>
      <vt:lpstr>A126285682K</vt:lpstr>
      <vt:lpstr>A126285682K_Data</vt:lpstr>
      <vt:lpstr>A126285682K_Latest</vt:lpstr>
      <vt:lpstr>A126285686V</vt:lpstr>
      <vt:lpstr>A126285686V_Data</vt:lpstr>
      <vt:lpstr>A126285686V_Latest</vt:lpstr>
      <vt:lpstr>A126285690K</vt:lpstr>
      <vt:lpstr>A126285690K_Data</vt:lpstr>
      <vt:lpstr>A126285690K_Latest</vt:lpstr>
      <vt:lpstr>A126285694V</vt:lpstr>
      <vt:lpstr>A126285694V_Data</vt:lpstr>
      <vt:lpstr>A126285694V_Latest</vt:lpstr>
      <vt:lpstr>A126285698C</vt:lpstr>
      <vt:lpstr>A126285698C_Data</vt:lpstr>
      <vt:lpstr>A126285698C_Latest</vt:lpstr>
      <vt:lpstr>A126285702J</vt:lpstr>
      <vt:lpstr>A126285702J_Data</vt:lpstr>
      <vt:lpstr>A126285702J_Latest</vt:lpstr>
      <vt:lpstr>A126285706T</vt:lpstr>
      <vt:lpstr>A126285706T_Data</vt:lpstr>
      <vt:lpstr>A126285706T_Latest</vt:lpstr>
      <vt:lpstr>A126285710J</vt:lpstr>
      <vt:lpstr>A126285710J_Data</vt:lpstr>
      <vt:lpstr>A126285710J_Latest</vt:lpstr>
      <vt:lpstr>A126285714T</vt:lpstr>
      <vt:lpstr>A126285714T_Data</vt:lpstr>
      <vt:lpstr>A126285714T_Latest</vt:lpstr>
      <vt:lpstr>A126285718A</vt:lpstr>
      <vt:lpstr>A126285718A_Data</vt:lpstr>
      <vt:lpstr>A126285718A_Latest</vt:lpstr>
      <vt:lpstr>A126285722T</vt:lpstr>
      <vt:lpstr>A126285722T_Data</vt:lpstr>
      <vt:lpstr>A126285722T_Latest</vt:lpstr>
      <vt:lpstr>A126285726A</vt:lpstr>
      <vt:lpstr>A126285726A_Data</vt:lpstr>
      <vt:lpstr>A126285726A_Latest</vt:lpstr>
      <vt:lpstr>A126285730T</vt:lpstr>
      <vt:lpstr>A126285730T_Data</vt:lpstr>
      <vt:lpstr>A126285730T_Latest</vt:lpstr>
      <vt:lpstr>A126285734A</vt:lpstr>
      <vt:lpstr>A126285734A_Data</vt:lpstr>
      <vt:lpstr>A126285734A_Latest</vt:lpstr>
      <vt:lpstr>A126285738K</vt:lpstr>
      <vt:lpstr>A126285738K_Data</vt:lpstr>
      <vt:lpstr>A126285738K_Latest</vt:lpstr>
      <vt:lpstr>A126285742A</vt:lpstr>
      <vt:lpstr>A126285742A_Data</vt:lpstr>
      <vt:lpstr>A126285742A_Latest</vt:lpstr>
      <vt:lpstr>A126285746K</vt:lpstr>
      <vt:lpstr>A126285746K_Data</vt:lpstr>
      <vt:lpstr>A126285746K_Latest</vt:lpstr>
      <vt:lpstr>A126285750A</vt:lpstr>
      <vt:lpstr>A126285750A_Data</vt:lpstr>
      <vt:lpstr>A126285750A_Latest</vt:lpstr>
      <vt:lpstr>A126285754K</vt:lpstr>
      <vt:lpstr>A126285754K_Data</vt:lpstr>
      <vt:lpstr>A126285754K_Latest</vt:lpstr>
      <vt:lpstr>A126285758V</vt:lpstr>
      <vt:lpstr>A126285758V_Data</vt:lpstr>
      <vt:lpstr>A126285758V_Latest</vt:lpstr>
      <vt:lpstr>A126285762K</vt:lpstr>
      <vt:lpstr>A126285762K_Data</vt:lpstr>
      <vt:lpstr>A126285762K_Latest</vt:lpstr>
      <vt:lpstr>A126285766V</vt:lpstr>
      <vt:lpstr>A126285766V_Data</vt:lpstr>
      <vt:lpstr>A126285766V_Latest</vt:lpstr>
      <vt:lpstr>A126285770K</vt:lpstr>
      <vt:lpstr>A126285770K_Data</vt:lpstr>
      <vt:lpstr>A126285770K_Latest</vt:lpstr>
      <vt:lpstr>A126285774V</vt:lpstr>
      <vt:lpstr>A126285774V_Data</vt:lpstr>
      <vt:lpstr>A126285774V_Latest</vt:lpstr>
      <vt:lpstr>A126285778C</vt:lpstr>
      <vt:lpstr>A126285778C_Data</vt:lpstr>
      <vt:lpstr>A126285778C_Latest</vt:lpstr>
      <vt:lpstr>A126285782V</vt:lpstr>
      <vt:lpstr>A126285782V_Data</vt:lpstr>
      <vt:lpstr>A126285782V_Latest</vt:lpstr>
      <vt:lpstr>A126285786C</vt:lpstr>
      <vt:lpstr>A126285786C_Data</vt:lpstr>
      <vt:lpstr>A126285786C_Latest</vt:lpstr>
      <vt:lpstr>A126285790V</vt:lpstr>
      <vt:lpstr>A126285790V_Data</vt:lpstr>
      <vt:lpstr>A126285790V_Latest</vt:lpstr>
      <vt:lpstr>A126285794C</vt:lpstr>
      <vt:lpstr>A126285794C_Data</vt:lpstr>
      <vt:lpstr>A126285794C_Latest</vt:lpstr>
      <vt:lpstr>A126285798L</vt:lpstr>
      <vt:lpstr>A126285798L_Data</vt:lpstr>
      <vt:lpstr>A126285798L_Latest</vt:lpstr>
      <vt:lpstr>A126285802T</vt:lpstr>
      <vt:lpstr>A126285802T_Data</vt:lpstr>
      <vt:lpstr>A126285802T_Latest</vt:lpstr>
      <vt:lpstr>A126285806A</vt:lpstr>
      <vt:lpstr>A126285806A_Data</vt:lpstr>
      <vt:lpstr>A126285806A_Latest</vt:lpstr>
      <vt:lpstr>A126285810T</vt:lpstr>
      <vt:lpstr>A126285810T_Data</vt:lpstr>
      <vt:lpstr>A126285810T_Latest</vt:lpstr>
      <vt:lpstr>A126285814A</vt:lpstr>
      <vt:lpstr>A126285814A_Data</vt:lpstr>
      <vt:lpstr>A126285814A_Latest</vt:lpstr>
      <vt:lpstr>A126285818K</vt:lpstr>
      <vt:lpstr>A126285818K_Data</vt:lpstr>
      <vt:lpstr>A126285818K_Latest</vt:lpstr>
      <vt:lpstr>A126285822A</vt:lpstr>
      <vt:lpstr>A126285822A_Data</vt:lpstr>
      <vt:lpstr>A126285822A_Latest</vt:lpstr>
      <vt:lpstr>A126285826K</vt:lpstr>
      <vt:lpstr>A126285826K_Data</vt:lpstr>
      <vt:lpstr>A126285826K_Latest</vt:lpstr>
      <vt:lpstr>A126285830A</vt:lpstr>
      <vt:lpstr>A126285830A_Data</vt:lpstr>
      <vt:lpstr>A126285830A_Latest</vt:lpstr>
      <vt:lpstr>A126285834K</vt:lpstr>
      <vt:lpstr>A126285834K_Data</vt:lpstr>
      <vt:lpstr>A126285834K_Latest</vt:lpstr>
      <vt:lpstr>A126285838V</vt:lpstr>
      <vt:lpstr>A126285838V_Data</vt:lpstr>
      <vt:lpstr>A126285838V_Latest</vt:lpstr>
      <vt:lpstr>A126285842K</vt:lpstr>
      <vt:lpstr>A126285842K_Data</vt:lpstr>
      <vt:lpstr>A126285842K_Latest</vt:lpstr>
      <vt:lpstr>A126285846V</vt:lpstr>
      <vt:lpstr>A126285846V_Data</vt:lpstr>
      <vt:lpstr>A126285846V_Latest</vt:lpstr>
      <vt:lpstr>A126285850K</vt:lpstr>
      <vt:lpstr>A126285850K_Data</vt:lpstr>
      <vt:lpstr>A126285850K_Latest</vt:lpstr>
      <vt:lpstr>A126285854V</vt:lpstr>
      <vt:lpstr>A126285854V_Data</vt:lpstr>
      <vt:lpstr>A126285854V_Latest</vt:lpstr>
      <vt:lpstr>A126285858C</vt:lpstr>
      <vt:lpstr>A126285858C_Data</vt:lpstr>
      <vt:lpstr>A126285858C_Latest</vt:lpstr>
      <vt:lpstr>A126285862V</vt:lpstr>
      <vt:lpstr>A126285862V_Data</vt:lpstr>
      <vt:lpstr>A126285862V_Latest</vt:lpstr>
      <vt:lpstr>A126285866C</vt:lpstr>
      <vt:lpstr>A126285866C_Data</vt:lpstr>
      <vt:lpstr>A126285866C_Latest</vt:lpstr>
      <vt:lpstr>A126285870V</vt:lpstr>
      <vt:lpstr>A126285870V_Data</vt:lpstr>
      <vt:lpstr>A126285870V_Latest</vt:lpstr>
      <vt:lpstr>A126285874C</vt:lpstr>
      <vt:lpstr>A126285874C_Data</vt:lpstr>
      <vt:lpstr>A126285874C_Latest</vt:lpstr>
      <vt:lpstr>A126285878L</vt:lpstr>
      <vt:lpstr>A126285878L_Data</vt:lpstr>
      <vt:lpstr>A126285878L_Latest</vt:lpstr>
      <vt:lpstr>A126285882C</vt:lpstr>
      <vt:lpstr>A126285882C_Data</vt:lpstr>
      <vt:lpstr>A126285882C_Latest</vt:lpstr>
      <vt:lpstr>A126285886L</vt:lpstr>
      <vt:lpstr>A126285886L_Data</vt:lpstr>
      <vt:lpstr>A126285886L_Latest</vt:lpstr>
      <vt:lpstr>A126285890C</vt:lpstr>
      <vt:lpstr>A126285890C_Data</vt:lpstr>
      <vt:lpstr>A126285890C_Latest</vt:lpstr>
      <vt:lpstr>A126285894L</vt:lpstr>
      <vt:lpstr>A126285894L_Data</vt:lpstr>
      <vt:lpstr>A126285894L_Latest</vt:lpstr>
      <vt:lpstr>A126285898W</vt:lpstr>
      <vt:lpstr>A126285898W_Data</vt:lpstr>
      <vt:lpstr>A126285898W_Latest</vt:lpstr>
      <vt:lpstr>A126285902A</vt:lpstr>
      <vt:lpstr>A126285902A_Data</vt:lpstr>
      <vt:lpstr>A126285902A_Latest</vt:lpstr>
      <vt:lpstr>A126285906K</vt:lpstr>
      <vt:lpstr>A126285906K_Data</vt:lpstr>
      <vt:lpstr>A126285906K_Latest</vt:lpstr>
      <vt:lpstr>A126285910A</vt:lpstr>
      <vt:lpstr>A126285910A_Data</vt:lpstr>
      <vt:lpstr>A126285910A_Latest</vt:lpstr>
      <vt:lpstr>A126285914K</vt:lpstr>
      <vt:lpstr>A126285914K_Data</vt:lpstr>
      <vt:lpstr>A126285914K_Latest</vt:lpstr>
      <vt:lpstr>A126285918V</vt:lpstr>
      <vt:lpstr>A126285918V_Data</vt:lpstr>
      <vt:lpstr>A126285918V_Latest</vt:lpstr>
      <vt:lpstr>A126285922K</vt:lpstr>
      <vt:lpstr>A126285922K_Data</vt:lpstr>
      <vt:lpstr>A126285922K_Latest</vt:lpstr>
      <vt:lpstr>A126285926V</vt:lpstr>
      <vt:lpstr>A126285926V_Data</vt:lpstr>
      <vt:lpstr>A126285926V_Latest</vt:lpstr>
      <vt:lpstr>A126285930K</vt:lpstr>
      <vt:lpstr>A126285930K_Data</vt:lpstr>
      <vt:lpstr>A126285930K_Latest</vt:lpstr>
      <vt:lpstr>A126285934V</vt:lpstr>
      <vt:lpstr>A126285934V_Data</vt:lpstr>
      <vt:lpstr>A126285934V_Latest</vt:lpstr>
      <vt:lpstr>A126285938C</vt:lpstr>
      <vt:lpstr>A126285938C_Data</vt:lpstr>
      <vt:lpstr>A126285938C_Latest</vt:lpstr>
      <vt:lpstr>A126285942V</vt:lpstr>
      <vt:lpstr>A126285942V_Data</vt:lpstr>
      <vt:lpstr>A126285942V_Latest</vt:lpstr>
      <vt:lpstr>A126285946C</vt:lpstr>
      <vt:lpstr>A126285946C_Data</vt:lpstr>
      <vt:lpstr>A126285946C_Latest</vt:lpstr>
      <vt:lpstr>A126285950V</vt:lpstr>
      <vt:lpstr>A126285950V_Data</vt:lpstr>
      <vt:lpstr>A126285950V_Latest</vt:lpstr>
      <vt:lpstr>A126285954C</vt:lpstr>
      <vt:lpstr>A126285954C_Data</vt:lpstr>
      <vt:lpstr>A126285954C_Latest</vt:lpstr>
      <vt:lpstr>A126285958L</vt:lpstr>
      <vt:lpstr>A126285958L_Data</vt:lpstr>
      <vt:lpstr>A126285958L_Latest</vt:lpstr>
      <vt:lpstr>A126285962C</vt:lpstr>
      <vt:lpstr>A126285962C_Data</vt:lpstr>
      <vt:lpstr>A126285962C_Latest</vt:lpstr>
      <vt:lpstr>A126285966L</vt:lpstr>
      <vt:lpstr>A126285966L_Data</vt:lpstr>
      <vt:lpstr>A126285966L_Latest</vt:lpstr>
      <vt:lpstr>A126285970C</vt:lpstr>
      <vt:lpstr>A126285970C_Data</vt:lpstr>
      <vt:lpstr>A126285970C_Latest</vt:lpstr>
      <vt:lpstr>A126285974L</vt:lpstr>
      <vt:lpstr>A126285974L_Data</vt:lpstr>
      <vt:lpstr>A126285974L_Latest</vt:lpstr>
      <vt:lpstr>A126285978W</vt:lpstr>
      <vt:lpstr>A126285978W_Data</vt:lpstr>
      <vt:lpstr>A126285978W_Latest</vt:lpstr>
      <vt:lpstr>A126285982L</vt:lpstr>
      <vt:lpstr>A126285982L_Data</vt:lpstr>
      <vt:lpstr>A126285982L_Latest</vt:lpstr>
      <vt:lpstr>A126285986W</vt:lpstr>
      <vt:lpstr>A126285986W_Data</vt:lpstr>
      <vt:lpstr>A126285986W_Latest</vt:lpstr>
      <vt:lpstr>A126285990L</vt:lpstr>
      <vt:lpstr>A126285990L_Data</vt:lpstr>
      <vt:lpstr>A126285990L_Latest</vt:lpstr>
      <vt:lpstr>A126285994W</vt:lpstr>
      <vt:lpstr>A126285994W_Data</vt:lpstr>
      <vt:lpstr>A126285994W_Latest</vt:lpstr>
      <vt:lpstr>A126285998F</vt:lpstr>
      <vt:lpstr>A126285998F_Data</vt:lpstr>
      <vt:lpstr>A126285998F_Latest</vt:lpstr>
      <vt:lpstr>A126286002L</vt:lpstr>
      <vt:lpstr>A126286002L_Data</vt:lpstr>
      <vt:lpstr>A126286002L_Latest</vt:lpstr>
      <vt:lpstr>A126286006W</vt:lpstr>
      <vt:lpstr>A126286006W_Data</vt:lpstr>
      <vt:lpstr>A126286006W_Latest</vt:lpstr>
      <vt:lpstr>A126286010L</vt:lpstr>
      <vt:lpstr>A126286010L_Data</vt:lpstr>
      <vt:lpstr>A126286010L_Latest</vt:lpstr>
      <vt:lpstr>A126286014W</vt:lpstr>
      <vt:lpstr>A126286014W_Data</vt:lpstr>
      <vt:lpstr>A126286014W_Latest</vt:lpstr>
      <vt:lpstr>A126286018F</vt:lpstr>
      <vt:lpstr>A126286018F_Data</vt:lpstr>
      <vt:lpstr>A126286018F_Latest</vt:lpstr>
      <vt:lpstr>A126286022W</vt:lpstr>
      <vt:lpstr>A126286022W_Data</vt:lpstr>
      <vt:lpstr>A126286022W_Latest</vt:lpstr>
      <vt:lpstr>A126286026F</vt:lpstr>
      <vt:lpstr>A126286026F_Data</vt:lpstr>
      <vt:lpstr>A126286026F_Latest</vt:lpstr>
      <vt:lpstr>A126286030W</vt:lpstr>
      <vt:lpstr>A126286030W_Data</vt:lpstr>
      <vt:lpstr>A126286030W_Latest</vt:lpstr>
      <vt:lpstr>A126286034F</vt:lpstr>
      <vt:lpstr>A126286034F_Data</vt:lpstr>
      <vt:lpstr>A126286034F_Latest</vt:lpstr>
      <vt:lpstr>A126286038R</vt:lpstr>
      <vt:lpstr>A126286038R_Data</vt:lpstr>
      <vt:lpstr>A126286038R_Latest</vt:lpstr>
      <vt:lpstr>A126286042F</vt:lpstr>
      <vt:lpstr>A126286042F_Data</vt:lpstr>
      <vt:lpstr>A126286042F_Latest</vt:lpstr>
      <vt:lpstr>A126286046R</vt:lpstr>
      <vt:lpstr>A126286046R_Data</vt:lpstr>
      <vt:lpstr>A126286046R_Latest</vt:lpstr>
      <vt:lpstr>A126286050F</vt:lpstr>
      <vt:lpstr>A126286050F_Data</vt:lpstr>
      <vt:lpstr>A126286050F_Latest</vt:lpstr>
      <vt:lpstr>A126286054R</vt:lpstr>
      <vt:lpstr>A126286054R_Data</vt:lpstr>
      <vt:lpstr>A126286054R_Latest</vt:lpstr>
      <vt:lpstr>A126286058X</vt:lpstr>
      <vt:lpstr>A126286058X_Data</vt:lpstr>
      <vt:lpstr>A126286058X_Latest</vt:lpstr>
      <vt:lpstr>A126286062R</vt:lpstr>
      <vt:lpstr>A126286062R_Data</vt:lpstr>
      <vt:lpstr>A126286062R_Latest</vt:lpstr>
      <vt:lpstr>A126286066X</vt:lpstr>
      <vt:lpstr>A126286066X_Data</vt:lpstr>
      <vt:lpstr>A126286066X_Latest</vt:lpstr>
      <vt:lpstr>A126286070R</vt:lpstr>
      <vt:lpstr>A126286070R_Data</vt:lpstr>
      <vt:lpstr>A126286070R_Latest</vt:lpstr>
      <vt:lpstr>A126286074X</vt:lpstr>
      <vt:lpstr>A126286074X_Data</vt:lpstr>
      <vt:lpstr>A126286074X_Latest</vt:lpstr>
      <vt:lpstr>A126286078J</vt:lpstr>
      <vt:lpstr>A126286078J_Data</vt:lpstr>
      <vt:lpstr>A126286078J_Latest</vt:lpstr>
      <vt:lpstr>A126286082X</vt:lpstr>
      <vt:lpstr>A126286082X_Data</vt:lpstr>
      <vt:lpstr>A126286082X_Latest</vt:lpstr>
      <vt:lpstr>A126286086J</vt:lpstr>
      <vt:lpstr>A126286086J_Data</vt:lpstr>
      <vt:lpstr>A126286086J_Latest</vt:lpstr>
      <vt:lpstr>A126286090X</vt:lpstr>
      <vt:lpstr>A126286090X_Data</vt:lpstr>
      <vt:lpstr>A126286090X_Latest</vt:lpstr>
      <vt:lpstr>A126286094J</vt:lpstr>
      <vt:lpstr>A126286094J_Data</vt:lpstr>
      <vt:lpstr>A126286094J_Latest</vt:lpstr>
      <vt:lpstr>A126286098T</vt:lpstr>
      <vt:lpstr>A126286098T_Data</vt:lpstr>
      <vt:lpstr>A126286098T_Latest</vt:lpstr>
      <vt:lpstr>A126286102W</vt:lpstr>
      <vt:lpstr>A126286102W_Data</vt:lpstr>
      <vt:lpstr>A126286102W_Latest</vt:lpstr>
      <vt:lpstr>A126286106F</vt:lpstr>
      <vt:lpstr>A126286106F_Data</vt:lpstr>
      <vt:lpstr>A126286106F_Latest</vt:lpstr>
      <vt:lpstr>A126286110W</vt:lpstr>
      <vt:lpstr>A126286110W_Data</vt:lpstr>
      <vt:lpstr>A126286110W_Latest</vt:lpstr>
      <vt:lpstr>A126286114F</vt:lpstr>
      <vt:lpstr>A126286114F_Data</vt:lpstr>
      <vt:lpstr>A126286114F_Latest</vt:lpstr>
      <vt:lpstr>A126286118R</vt:lpstr>
      <vt:lpstr>A126286118R_Data</vt:lpstr>
      <vt:lpstr>A126286118R_Latest</vt:lpstr>
      <vt:lpstr>A126286122F</vt:lpstr>
      <vt:lpstr>A126286122F_Data</vt:lpstr>
      <vt:lpstr>A126286122F_Latest</vt:lpstr>
      <vt:lpstr>A126286126R</vt:lpstr>
      <vt:lpstr>A126286126R_Data</vt:lpstr>
      <vt:lpstr>A126286126R_Latest</vt:lpstr>
      <vt:lpstr>A126286130F</vt:lpstr>
      <vt:lpstr>A126286130F_Data</vt:lpstr>
      <vt:lpstr>A126286130F_Latest</vt:lpstr>
      <vt:lpstr>A126286134R</vt:lpstr>
      <vt:lpstr>A126286134R_Data</vt:lpstr>
      <vt:lpstr>A126286134R_Latest</vt:lpstr>
      <vt:lpstr>A126286138X</vt:lpstr>
      <vt:lpstr>A126286138X_Data</vt:lpstr>
      <vt:lpstr>A126286138X_Latest</vt:lpstr>
      <vt:lpstr>A126286142R</vt:lpstr>
      <vt:lpstr>A126286142R_Data</vt:lpstr>
      <vt:lpstr>A126286142R_Latest</vt:lpstr>
      <vt:lpstr>A126286146X</vt:lpstr>
      <vt:lpstr>A126286146X_Data</vt:lpstr>
      <vt:lpstr>A126286146X_Latest</vt:lpstr>
      <vt:lpstr>A126286150R</vt:lpstr>
      <vt:lpstr>A126286150R_Data</vt:lpstr>
      <vt:lpstr>A126286150R_Latest</vt:lpstr>
      <vt:lpstr>A126286154X</vt:lpstr>
      <vt:lpstr>A126286154X_Data</vt:lpstr>
      <vt:lpstr>A126286154X_Latest</vt:lpstr>
      <vt:lpstr>A126286158J</vt:lpstr>
      <vt:lpstr>A126286158J_Data</vt:lpstr>
      <vt:lpstr>A126286158J_Latest</vt:lpstr>
      <vt:lpstr>A126286162X</vt:lpstr>
      <vt:lpstr>A126286162X_Data</vt:lpstr>
      <vt:lpstr>A126286162X_Latest</vt:lpstr>
      <vt:lpstr>A126286166J</vt:lpstr>
      <vt:lpstr>A126286166J_Data</vt:lpstr>
      <vt:lpstr>A126286166J_Latest</vt:lpstr>
      <vt:lpstr>A126286170X</vt:lpstr>
      <vt:lpstr>A126286170X_Data</vt:lpstr>
      <vt:lpstr>A126286170X_Latest</vt:lpstr>
      <vt:lpstr>A126286174J</vt:lpstr>
      <vt:lpstr>A126286174J_Data</vt:lpstr>
      <vt:lpstr>A126286174J_Latest</vt:lpstr>
      <vt:lpstr>A126286178T</vt:lpstr>
      <vt:lpstr>A126286178T_Data</vt:lpstr>
      <vt:lpstr>A126286178T_Latest</vt:lpstr>
      <vt:lpstr>A126286182J</vt:lpstr>
      <vt:lpstr>A126286182J_Data</vt:lpstr>
      <vt:lpstr>A126286182J_Latest</vt:lpstr>
      <vt:lpstr>A126286186T</vt:lpstr>
      <vt:lpstr>A126286186T_Data</vt:lpstr>
      <vt:lpstr>A126286186T_Latest</vt:lpstr>
      <vt:lpstr>A126286190J</vt:lpstr>
      <vt:lpstr>A126286190J_Data</vt:lpstr>
      <vt:lpstr>A126286190J_Latest</vt:lpstr>
      <vt:lpstr>A126286194T</vt:lpstr>
      <vt:lpstr>A126286194T_Data</vt:lpstr>
      <vt:lpstr>A126286194T_Latest</vt:lpstr>
      <vt:lpstr>A126286198A</vt:lpstr>
      <vt:lpstr>A126286198A_Data</vt:lpstr>
      <vt:lpstr>A126286198A_Latest</vt:lpstr>
      <vt:lpstr>A126286202F</vt:lpstr>
      <vt:lpstr>A126286202F_Data</vt:lpstr>
      <vt:lpstr>A126286202F_Latest</vt:lpstr>
      <vt:lpstr>A126286206R</vt:lpstr>
      <vt:lpstr>A126286206R_Data</vt:lpstr>
      <vt:lpstr>A126286206R_Latest</vt:lpstr>
      <vt:lpstr>A126286210F</vt:lpstr>
      <vt:lpstr>A126286210F_Data</vt:lpstr>
      <vt:lpstr>A126286210F_Latest</vt:lpstr>
      <vt:lpstr>A126286214R</vt:lpstr>
      <vt:lpstr>A126286214R_Data</vt:lpstr>
      <vt:lpstr>A126286214R_Latest</vt:lpstr>
      <vt:lpstr>A126286218X</vt:lpstr>
      <vt:lpstr>A126286218X_Data</vt:lpstr>
      <vt:lpstr>A126286218X_Latest</vt:lpstr>
      <vt:lpstr>A126286222R</vt:lpstr>
      <vt:lpstr>A126286222R_Data</vt:lpstr>
      <vt:lpstr>A126286222R_Latest</vt:lpstr>
      <vt:lpstr>A126286226X</vt:lpstr>
      <vt:lpstr>A126286226X_Data</vt:lpstr>
      <vt:lpstr>A126286226X_Latest</vt:lpstr>
      <vt:lpstr>A126286230R</vt:lpstr>
      <vt:lpstr>A126286230R_Data</vt:lpstr>
      <vt:lpstr>A126286230R_Latest</vt:lpstr>
      <vt:lpstr>A126286234X</vt:lpstr>
      <vt:lpstr>A126286234X_Data</vt:lpstr>
      <vt:lpstr>A126286234X_Latest</vt:lpstr>
      <vt:lpstr>A126286238J</vt:lpstr>
      <vt:lpstr>A126286238J_Data</vt:lpstr>
      <vt:lpstr>A126286238J_Latest</vt:lpstr>
      <vt:lpstr>A126286242X</vt:lpstr>
      <vt:lpstr>A126286242X_Data</vt:lpstr>
      <vt:lpstr>A126286242X_Latest</vt:lpstr>
      <vt:lpstr>A126286246J</vt:lpstr>
      <vt:lpstr>A126286246J_Data</vt:lpstr>
      <vt:lpstr>A126286246J_Latest</vt:lpstr>
      <vt:lpstr>A126286250X</vt:lpstr>
      <vt:lpstr>A126286250X_Data</vt:lpstr>
      <vt:lpstr>A126286250X_Latest</vt:lpstr>
      <vt:lpstr>A126286254J</vt:lpstr>
      <vt:lpstr>A126286254J_Data</vt:lpstr>
      <vt:lpstr>A126286254J_Latest</vt:lpstr>
      <vt:lpstr>A126286258T</vt:lpstr>
      <vt:lpstr>A126286258T_Data</vt:lpstr>
      <vt:lpstr>A126286258T_Latest</vt:lpstr>
      <vt:lpstr>A126286262J</vt:lpstr>
      <vt:lpstr>A126286262J_Data</vt:lpstr>
      <vt:lpstr>A126286262J_Latest</vt:lpstr>
      <vt:lpstr>A126286266T</vt:lpstr>
      <vt:lpstr>A126286266T_Data</vt:lpstr>
      <vt:lpstr>A126286266T_Latest</vt:lpstr>
      <vt:lpstr>A126286270J</vt:lpstr>
      <vt:lpstr>A126286270J_Data</vt:lpstr>
      <vt:lpstr>A126286270J_Latest</vt:lpstr>
      <vt:lpstr>A126286274T</vt:lpstr>
      <vt:lpstr>A126286274T_Data</vt:lpstr>
      <vt:lpstr>A126286274T_Latest</vt:lpstr>
      <vt:lpstr>A126286278A</vt:lpstr>
      <vt:lpstr>A126286278A_Data</vt:lpstr>
      <vt:lpstr>A126286278A_Latest</vt:lpstr>
      <vt:lpstr>A126286282T</vt:lpstr>
      <vt:lpstr>A126286282T_Data</vt:lpstr>
      <vt:lpstr>A126286282T_Latest</vt:lpstr>
      <vt:lpstr>A126286286A</vt:lpstr>
      <vt:lpstr>A126286286A_Data</vt:lpstr>
      <vt:lpstr>A126286286A_Latest</vt:lpstr>
      <vt:lpstr>A126286290T</vt:lpstr>
      <vt:lpstr>A126286290T_Data</vt:lpstr>
      <vt:lpstr>A126286290T_Latest</vt:lpstr>
      <vt:lpstr>A126286294A</vt:lpstr>
      <vt:lpstr>A126286294A_Data</vt:lpstr>
      <vt:lpstr>A126286294A_Latest</vt:lpstr>
      <vt:lpstr>A126286298K</vt:lpstr>
      <vt:lpstr>A126286298K_Data</vt:lpstr>
      <vt:lpstr>A126286298K_Latest</vt:lpstr>
      <vt:lpstr>A126286302R</vt:lpstr>
      <vt:lpstr>A126286302R_Data</vt:lpstr>
      <vt:lpstr>A126286302R_Latest</vt:lpstr>
      <vt:lpstr>A126286306X</vt:lpstr>
      <vt:lpstr>A126286306X_Data</vt:lpstr>
      <vt:lpstr>A126286306X_Latest</vt:lpstr>
      <vt:lpstr>A126286310R</vt:lpstr>
      <vt:lpstr>A126286310R_Data</vt:lpstr>
      <vt:lpstr>A126286310R_Latest</vt:lpstr>
      <vt:lpstr>A126286314X</vt:lpstr>
      <vt:lpstr>A126286314X_Data</vt:lpstr>
      <vt:lpstr>A126286314X_Latest</vt:lpstr>
      <vt:lpstr>A126286318J</vt:lpstr>
      <vt:lpstr>A126286318J_Data</vt:lpstr>
      <vt:lpstr>A126286318J_Latest</vt:lpstr>
      <vt:lpstr>A126286322X</vt:lpstr>
      <vt:lpstr>A126286322X_Data</vt:lpstr>
      <vt:lpstr>A126286322X_Latest</vt:lpstr>
      <vt:lpstr>A126286326J</vt:lpstr>
      <vt:lpstr>A126286326J_Data</vt:lpstr>
      <vt:lpstr>A126286326J_Latest</vt:lpstr>
      <vt:lpstr>A126286330X</vt:lpstr>
      <vt:lpstr>A126286330X_Data</vt:lpstr>
      <vt:lpstr>A126286330X_Latest</vt:lpstr>
      <vt:lpstr>A126286334J</vt:lpstr>
      <vt:lpstr>A126286334J_Data</vt:lpstr>
      <vt:lpstr>A126286334J_Latest</vt:lpstr>
      <vt:lpstr>A126286338T</vt:lpstr>
      <vt:lpstr>A126286338T_Data</vt:lpstr>
      <vt:lpstr>A126286338T_Latest</vt:lpstr>
      <vt:lpstr>A126286342J</vt:lpstr>
      <vt:lpstr>A126286342J_Data</vt:lpstr>
      <vt:lpstr>A126286342J_Latest</vt:lpstr>
      <vt:lpstr>A126286346T</vt:lpstr>
      <vt:lpstr>A126286346T_Data</vt:lpstr>
      <vt:lpstr>A126286346T_Latest</vt:lpstr>
      <vt:lpstr>A126286350J</vt:lpstr>
      <vt:lpstr>A126286350J_Data</vt:lpstr>
      <vt:lpstr>A126286350J_Latest</vt:lpstr>
      <vt:lpstr>A126286354T</vt:lpstr>
      <vt:lpstr>A126286354T_Data</vt:lpstr>
      <vt:lpstr>A126286354T_Latest</vt:lpstr>
      <vt:lpstr>A126286358A</vt:lpstr>
      <vt:lpstr>A126286358A_Data</vt:lpstr>
      <vt:lpstr>A126286358A_Latest</vt:lpstr>
      <vt:lpstr>A126286362T</vt:lpstr>
      <vt:lpstr>A126286362T_Data</vt:lpstr>
      <vt:lpstr>A126286362T_Latest</vt:lpstr>
      <vt:lpstr>A126286366A</vt:lpstr>
      <vt:lpstr>A126286366A_Data</vt:lpstr>
      <vt:lpstr>A126286366A_Latest</vt:lpstr>
      <vt:lpstr>A126286370T</vt:lpstr>
      <vt:lpstr>A126286370T_Data</vt:lpstr>
      <vt:lpstr>A126286370T_Latest</vt:lpstr>
      <vt:lpstr>A126286374A</vt:lpstr>
      <vt:lpstr>A126286374A_Data</vt:lpstr>
      <vt:lpstr>A126286374A_Latest</vt:lpstr>
      <vt:lpstr>A126286378K</vt:lpstr>
      <vt:lpstr>A126286378K_Data</vt:lpstr>
      <vt:lpstr>A126286378K_Latest</vt:lpstr>
      <vt:lpstr>A126286382A</vt:lpstr>
      <vt:lpstr>A126286382A_Data</vt:lpstr>
      <vt:lpstr>A126286382A_Latest</vt:lpstr>
      <vt:lpstr>A126286386K</vt:lpstr>
      <vt:lpstr>A126286386K_Data</vt:lpstr>
      <vt:lpstr>A126286386K_Latest</vt:lpstr>
      <vt:lpstr>A126286390A</vt:lpstr>
      <vt:lpstr>A126286390A_Data</vt:lpstr>
      <vt:lpstr>A126286390A_Latest</vt:lpstr>
      <vt:lpstr>A126286394K</vt:lpstr>
      <vt:lpstr>A126286394K_Data</vt:lpstr>
      <vt:lpstr>A126286394K_Latest</vt:lpstr>
      <vt:lpstr>A126286398V</vt:lpstr>
      <vt:lpstr>A126286398V_Data</vt:lpstr>
      <vt:lpstr>A126286398V_Latest</vt:lpstr>
      <vt:lpstr>A126286402X</vt:lpstr>
      <vt:lpstr>A126286402X_Data</vt:lpstr>
      <vt:lpstr>A126286402X_Latest</vt:lpstr>
      <vt:lpstr>A126286406J</vt:lpstr>
      <vt:lpstr>A126286406J_Data</vt:lpstr>
      <vt:lpstr>A126286406J_Latest</vt:lpstr>
      <vt:lpstr>A126286410X</vt:lpstr>
      <vt:lpstr>A126286410X_Data</vt:lpstr>
      <vt:lpstr>A126286410X_Latest</vt:lpstr>
      <vt:lpstr>A126286414J</vt:lpstr>
      <vt:lpstr>A126286414J_Data</vt:lpstr>
      <vt:lpstr>A126286414J_Latest</vt:lpstr>
      <vt:lpstr>A126286418T</vt:lpstr>
      <vt:lpstr>A126286418T_Data</vt:lpstr>
      <vt:lpstr>A126286418T_Latest</vt:lpstr>
      <vt:lpstr>A126286422J</vt:lpstr>
      <vt:lpstr>A126286422J_Data</vt:lpstr>
      <vt:lpstr>A126286422J_Latest</vt:lpstr>
      <vt:lpstr>A126286426T</vt:lpstr>
      <vt:lpstr>A126286426T_Data</vt:lpstr>
      <vt:lpstr>A126286426T_Latest</vt:lpstr>
      <vt:lpstr>A126286430J</vt:lpstr>
      <vt:lpstr>A126286430J_Data</vt:lpstr>
      <vt:lpstr>A126286430J_Latest</vt:lpstr>
      <vt:lpstr>A126286434T</vt:lpstr>
      <vt:lpstr>A126286434T_Data</vt:lpstr>
      <vt:lpstr>A126286434T_Latest</vt:lpstr>
      <vt:lpstr>A126286438A</vt:lpstr>
      <vt:lpstr>A126286438A_Data</vt:lpstr>
      <vt:lpstr>A126286438A_Latest</vt:lpstr>
      <vt:lpstr>A126286442T</vt:lpstr>
      <vt:lpstr>A126286442T_Data</vt:lpstr>
      <vt:lpstr>A126286442T_Latest</vt:lpstr>
      <vt:lpstr>A126286446A</vt:lpstr>
      <vt:lpstr>A126286446A_Data</vt:lpstr>
      <vt:lpstr>A126286446A_Latest</vt:lpstr>
      <vt:lpstr>A126286450T</vt:lpstr>
      <vt:lpstr>A126286450T_Data</vt:lpstr>
      <vt:lpstr>A126286450T_Latest</vt:lpstr>
      <vt:lpstr>A126286454A</vt:lpstr>
      <vt:lpstr>A126286454A_Data</vt:lpstr>
      <vt:lpstr>A126286454A_Latest</vt:lpstr>
      <vt:lpstr>A126286458K</vt:lpstr>
      <vt:lpstr>A126286458K_Data</vt:lpstr>
      <vt:lpstr>A126286458K_Latest</vt:lpstr>
      <vt:lpstr>A126286462A</vt:lpstr>
      <vt:lpstr>A126286462A_Data</vt:lpstr>
      <vt:lpstr>A126286462A_Latest</vt:lpstr>
      <vt:lpstr>A126286466K</vt:lpstr>
      <vt:lpstr>A126286466K_Data</vt:lpstr>
      <vt:lpstr>A126286466K_Latest</vt:lpstr>
      <vt:lpstr>A126286470A</vt:lpstr>
      <vt:lpstr>A126286470A_Data</vt:lpstr>
      <vt:lpstr>A126286470A_Latest</vt:lpstr>
      <vt:lpstr>A126286474K</vt:lpstr>
      <vt:lpstr>A126286474K_Data</vt:lpstr>
      <vt:lpstr>A126286474K_Latest</vt:lpstr>
      <vt:lpstr>A126286478V</vt:lpstr>
      <vt:lpstr>A126286478V_Data</vt:lpstr>
      <vt:lpstr>A126286478V_Latest</vt:lpstr>
      <vt:lpstr>A126286482K</vt:lpstr>
      <vt:lpstr>A126286482K_Data</vt:lpstr>
      <vt:lpstr>A126286482K_Latest</vt:lpstr>
      <vt:lpstr>A126286486V</vt:lpstr>
      <vt:lpstr>A126286486V_Data</vt:lpstr>
      <vt:lpstr>A126286486V_Latest</vt:lpstr>
      <vt:lpstr>A126286490K</vt:lpstr>
      <vt:lpstr>A126286490K_Data</vt:lpstr>
      <vt:lpstr>A126286490K_Latest</vt:lpstr>
      <vt:lpstr>A126286494V</vt:lpstr>
      <vt:lpstr>A126286494V_Data</vt:lpstr>
      <vt:lpstr>A126286494V_Latest</vt:lpstr>
      <vt:lpstr>A126286498C</vt:lpstr>
      <vt:lpstr>A126286498C_Data</vt:lpstr>
      <vt:lpstr>A126286498C_Latest</vt:lpstr>
      <vt:lpstr>A126286502J</vt:lpstr>
      <vt:lpstr>A126286502J_Data</vt:lpstr>
      <vt:lpstr>A126286502J_Latest</vt:lpstr>
      <vt:lpstr>A126286506T</vt:lpstr>
      <vt:lpstr>A126286506T_Data</vt:lpstr>
      <vt:lpstr>A126286506T_Latest</vt:lpstr>
      <vt:lpstr>A126286510J</vt:lpstr>
      <vt:lpstr>A126286510J_Data</vt:lpstr>
      <vt:lpstr>A126286510J_Latest</vt:lpstr>
      <vt:lpstr>A126286514T</vt:lpstr>
      <vt:lpstr>A126286514T_Data</vt:lpstr>
      <vt:lpstr>A126286514T_Latest</vt:lpstr>
      <vt:lpstr>A126286518A</vt:lpstr>
      <vt:lpstr>A126286518A_Data</vt:lpstr>
      <vt:lpstr>A126286518A_Latest</vt:lpstr>
      <vt:lpstr>A126286522T</vt:lpstr>
      <vt:lpstr>A126286522T_Data</vt:lpstr>
      <vt:lpstr>A126286522T_Latest</vt:lpstr>
      <vt:lpstr>A126286526A</vt:lpstr>
      <vt:lpstr>A126286526A_Data</vt:lpstr>
      <vt:lpstr>A126286526A_Latest</vt:lpstr>
      <vt:lpstr>A126286530T</vt:lpstr>
      <vt:lpstr>A126286530T_Data</vt:lpstr>
      <vt:lpstr>A126286530T_Latest</vt:lpstr>
      <vt:lpstr>A126286534A</vt:lpstr>
      <vt:lpstr>A126286534A_Data</vt:lpstr>
      <vt:lpstr>A126286534A_Latest</vt:lpstr>
      <vt:lpstr>A126286538K</vt:lpstr>
      <vt:lpstr>A126286538K_Data</vt:lpstr>
      <vt:lpstr>A126286538K_Latest</vt:lpstr>
      <vt:lpstr>A126286542A</vt:lpstr>
      <vt:lpstr>A126286542A_Data</vt:lpstr>
      <vt:lpstr>A126286542A_Latest</vt:lpstr>
      <vt:lpstr>A126286546K</vt:lpstr>
      <vt:lpstr>A126286546K_Data</vt:lpstr>
      <vt:lpstr>A126286546K_Latest</vt:lpstr>
      <vt:lpstr>A126286550A</vt:lpstr>
      <vt:lpstr>A126286550A_Data</vt:lpstr>
      <vt:lpstr>A126286550A_Latest</vt:lpstr>
      <vt:lpstr>A126286554K</vt:lpstr>
      <vt:lpstr>A126286554K_Data</vt:lpstr>
      <vt:lpstr>A126286554K_Latest</vt:lpstr>
      <vt:lpstr>A126286558V</vt:lpstr>
      <vt:lpstr>A126286558V_Data</vt:lpstr>
      <vt:lpstr>A126286558V_Latest</vt:lpstr>
      <vt:lpstr>A126286562K</vt:lpstr>
      <vt:lpstr>A126286562K_Data</vt:lpstr>
      <vt:lpstr>A126286562K_Latest</vt:lpstr>
      <vt:lpstr>A126286566V</vt:lpstr>
      <vt:lpstr>A126286566V_Data</vt:lpstr>
      <vt:lpstr>A126286566V_Latest</vt:lpstr>
      <vt:lpstr>A126286570K</vt:lpstr>
      <vt:lpstr>A126286570K_Data</vt:lpstr>
      <vt:lpstr>A126286570K_Latest</vt:lpstr>
      <vt:lpstr>A126286574V</vt:lpstr>
      <vt:lpstr>A126286574V_Data</vt:lpstr>
      <vt:lpstr>A126286574V_Latest</vt:lpstr>
      <vt:lpstr>A126286578C</vt:lpstr>
      <vt:lpstr>A126286578C_Data</vt:lpstr>
      <vt:lpstr>A126286578C_Latest</vt:lpstr>
      <vt:lpstr>A126286582V</vt:lpstr>
      <vt:lpstr>A126286582V_Data</vt:lpstr>
      <vt:lpstr>A126286582V_Latest</vt:lpstr>
      <vt:lpstr>A126286586C</vt:lpstr>
      <vt:lpstr>A126286586C_Data</vt:lpstr>
      <vt:lpstr>A126286586C_Latest</vt:lpstr>
      <vt:lpstr>A126286590V</vt:lpstr>
      <vt:lpstr>A126286590V_Data</vt:lpstr>
      <vt:lpstr>A126286590V_Latest</vt:lpstr>
      <vt:lpstr>A126286594C</vt:lpstr>
      <vt:lpstr>A126286594C_Data</vt:lpstr>
      <vt:lpstr>A126286594C_Latest</vt:lpstr>
      <vt:lpstr>A126286598L</vt:lpstr>
      <vt:lpstr>A126286598L_Data</vt:lpstr>
      <vt:lpstr>A126286598L_Latest</vt:lpstr>
      <vt:lpstr>A126286602T</vt:lpstr>
      <vt:lpstr>A126286602T_Data</vt:lpstr>
      <vt:lpstr>A126286602T_Latest</vt:lpstr>
      <vt:lpstr>A126286606A</vt:lpstr>
      <vt:lpstr>A126286606A_Data</vt:lpstr>
      <vt:lpstr>A126286606A_Latest</vt:lpstr>
      <vt:lpstr>A126286610T</vt:lpstr>
      <vt:lpstr>A126286610T_Data</vt:lpstr>
      <vt:lpstr>A126286610T_Latest</vt:lpstr>
      <vt:lpstr>A126286614A</vt:lpstr>
      <vt:lpstr>A126286614A_Data</vt:lpstr>
      <vt:lpstr>A126286614A_Latest</vt:lpstr>
      <vt:lpstr>A126286618K</vt:lpstr>
      <vt:lpstr>A126286618K_Data</vt:lpstr>
      <vt:lpstr>A126286618K_Latest</vt:lpstr>
      <vt:lpstr>A126286622A</vt:lpstr>
      <vt:lpstr>A126286622A_Data</vt:lpstr>
      <vt:lpstr>A126286622A_Latest</vt:lpstr>
      <vt:lpstr>A126286626K</vt:lpstr>
      <vt:lpstr>A126286626K_Data</vt:lpstr>
      <vt:lpstr>A126286626K_Latest</vt:lpstr>
      <vt:lpstr>A126286630A</vt:lpstr>
      <vt:lpstr>A126286630A_Data</vt:lpstr>
      <vt:lpstr>A126286630A_Latest</vt:lpstr>
      <vt:lpstr>A126286634K</vt:lpstr>
      <vt:lpstr>A126286634K_Data</vt:lpstr>
      <vt:lpstr>A126286634K_Latest</vt:lpstr>
      <vt:lpstr>A126286638V</vt:lpstr>
      <vt:lpstr>A126286638V_Data</vt:lpstr>
      <vt:lpstr>A126286638V_Latest</vt:lpstr>
      <vt:lpstr>A126286642K</vt:lpstr>
      <vt:lpstr>A126286642K_Data</vt:lpstr>
      <vt:lpstr>A126286642K_Latest</vt:lpstr>
      <vt:lpstr>A126286646V</vt:lpstr>
      <vt:lpstr>A126286646V_Data</vt:lpstr>
      <vt:lpstr>A126286646V_Latest</vt:lpstr>
      <vt:lpstr>A126286650K</vt:lpstr>
      <vt:lpstr>A126286650K_Data</vt:lpstr>
      <vt:lpstr>A126286650K_Latest</vt:lpstr>
      <vt:lpstr>A126286654V</vt:lpstr>
      <vt:lpstr>A126286654V_Data</vt:lpstr>
      <vt:lpstr>A126286654V_Latest</vt:lpstr>
      <vt:lpstr>A126286658C</vt:lpstr>
      <vt:lpstr>A126286658C_Data</vt:lpstr>
      <vt:lpstr>A126286658C_Latest</vt:lpstr>
      <vt:lpstr>A126286662V</vt:lpstr>
      <vt:lpstr>A126286662V_Data</vt:lpstr>
      <vt:lpstr>A126286662V_Latest</vt:lpstr>
      <vt:lpstr>A126286666C</vt:lpstr>
      <vt:lpstr>A126286666C_Data</vt:lpstr>
      <vt:lpstr>A126286666C_Latest</vt:lpstr>
      <vt:lpstr>A126286670V</vt:lpstr>
      <vt:lpstr>A126286670V_Data</vt:lpstr>
      <vt:lpstr>A126286670V_Latest</vt:lpstr>
      <vt:lpstr>A126286674C</vt:lpstr>
      <vt:lpstr>A126286674C_Data</vt:lpstr>
      <vt:lpstr>A126286674C_Latest</vt:lpstr>
      <vt:lpstr>A126286678L</vt:lpstr>
      <vt:lpstr>A126286678L_Data</vt:lpstr>
      <vt:lpstr>A126286678L_Latest</vt:lpstr>
      <vt:lpstr>A126286682C</vt:lpstr>
      <vt:lpstr>A126286682C_Data</vt:lpstr>
      <vt:lpstr>A126286682C_Latest</vt:lpstr>
      <vt:lpstr>A126286686L</vt:lpstr>
      <vt:lpstr>A126286686L_Data</vt:lpstr>
      <vt:lpstr>A126286686L_Latest</vt:lpstr>
      <vt:lpstr>A126286690C</vt:lpstr>
      <vt:lpstr>A126286690C_Data</vt:lpstr>
      <vt:lpstr>A126286690C_Latest</vt:lpstr>
      <vt:lpstr>A126286694L</vt:lpstr>
      <vt:lpstr>A126286694L_Data</vt:lpstr>
      <vt:lpstr>A126286694L_Latest</vt:lpstr>
      <vt:lpstr>A126286698W</vt:lpstr>
      <vt:lpstr>A126286698W_Data</vt:lpstr>
      <vt:lpstr>A126286698W_Latest</vt:lpstr>
      <vt:lpstr>A126286702A</vt:lpstr>
      <vt:lpstr>A126286702A_Data</vt:lpstr>
      <vt:lpstr>A126286702A_Latest</vt:lpstr>
      <vt:lpstr>A126286706K</vt:lpstr>
      <vt:lpstr>A126286706K_Data</vt:lpstr>
      <vt:lpstr>A126286706K_Latest</vt:lpstr>
      <vt:lpstr>A126286710A</vt:lpstr>
      <vt:lpstr>A126286710A_Data</vt:lpstr>
      <vt:lpstr>A126286710A_Latest</vt:lpstr>
      <vt:lpstr>A126286714K</vt:lpstr>
      <vt:lpstr>A126286714K_Data</vt:lpstr>
      <vt:lpstr>A126286714K_Latest</vt:lpstr>
      <vt:lpstr>A126286718V</vt:lpstr>
      <vt:lpstr>A126286718V_Data</vt:lpstr>
      <vt:lpstr>A126286718V_Latest</vt:lpstr>
      <vt:lpstr>A126286722K</vt:lpstr>
      <vt:lpstr>A126286722K_Data</vt:lpstr>
      <vt:lpstr>A126286722K_Latest</vt:lpstr>
      <vt:lpstr>A126286726V</vt:lpstr>
      <vt:lpstr>A126286726V_Data</vt:lpstr>
      <vt:lpstr>A126286726V_Latest</vt:lpstr>
      <vt:lpstr>A126286730K</vt:lpstr>
      <vt:lpstr>A126286730K_Data</vt:lpstr>
      <vt:lpstr>A126286730K_Latest</vt:lpstr>
      <vt:lpstr>A126286734V</vt:lpstr>
      <vt:lpstr>A126286734V_Data</vt:lpstr>
      <vt:lpstr>A126286734V_Latest</vt:lpstr>
      <vt:lpstr>A126286738C</vt:lpstr>
      <vt:lpstr>A126286738C_Data</vt:lpstr>
      <vt:lpstr>A126286738C_Latest</vt:lpstr>
      <vt:lpstr>A126286742V</vt:lpstr>
      <vt:lpstr>A126286742V_Data</vt:lpstr>
      <vt:lpstr>A126286742V_Latest</vt:lpstr>
      <vt:lpstr>A126286746C</vt:lpstr>
      <vt:lpstr>A126286746C_Data</vt:lpstr>
      <vt:lpstr>A126286746C_Latest</vt:lpstr>
      <vt:lpstr>A126286750V</vt:lpstr>
      <vt:lpstr>A126286750V_Data</vt:lpstr>
      <vt:lpstr>A126286750V_Latest</vt:lpstr>
      <vt:lpstr>A126286754C</vt:lpstr>
      <vt:lpstr>A126286754C_Data</vt:lpstr>
      <vt:lpstr>A126286754C_Latest</vt:lpstr>
      <vt:lpstr>A126286758L</vt:lpstr>
      <vt:lpstr>A126286758L_Data</vt:lpstr>
      <vt:lpstr>A126286758L_Latest</vt:lpstr>
      <vt:lpstr>A126286762C</vt:lpstr>
      <vt:lpstr>A126286762C_Data</vt:lpstr>
      <vt:lpstr>A126286762C_Latest</vt:lpstr>
      <vt:lpstr>A126286766L</vt:lpstr>
      <vt:lpstr>A126286766L_Data</vt:lpstr>
      <vt:lpstr>A126286766L_Latest</vt:lpstr>
      <vt:lpstr>A126286770C</vt:lpstr>
      <vt:lpstr>A126286770C_Data</vt:lpstr>
      <vt:lpstr>A126286770C_Latest</vt:lpstr>
      <vt:lpstr>A126286774L</vt:lpstr>
      <vt:lpstr>A126286774L_Data</vt:lpstr>
      <vt:lpstr>A126286774L_Latest</vt:lpstr>
      <vt:lpstr>A126286778W</vt:lpstr>
      <vt:lpstr>A126286778W_Data</vt:lpstr>
      <vt:lpstr>A126286778W_Latest</vt:lpstr>
      <vt:lpstr>A126286782L</vt:lpstr>
      <vt:lpstr>A126286782L_Data</vt:lpstr>
      <vt:lpstr>A126286782L_Latest</vt:lpstr>
      <vt:lpstr>A126286786W</vt:lpstr>
      <vt:lpstr>A126286786W_Data</vt:lpstr>
      <vt:lpstr>A126286786W_Latest</vt:lpstr>
      <vt:lpstr>A126286790L</vt:lpstr>
      <vt:lpstr>A126286790L_Data</vt:lpstr>
      <vt:lpstr>A126286790L_Latest</vt:lpstr>
      <vt:lpstr>A126286794W</vt:lpstr>
      <vt:lpstr>A126286794W_Data</vt:lpstr>
      <vt:lpstr>A126286794W_Latest</vt:lpstr>
      <vt:lpstr>A126286798F</vt:lpstr>
      <vt:lpstr>A126286798F_Data</vt:lpstr>
      <vt:lpstr>A126286798F_Latest</vt:lpstr>
      <vt:lpstr>A126286802K</vt:lpstr>
      <vt:lpstr>A126286802K_Data</vt:lpstr>
      <vt:lpstr>A126286802K_Latest</vt:lpstr>
      <vt:lpstr>A126286806V</vt:lpstr>
      <vt:lpstr>A126286806V_Data</vt:lpstr>
      <vt:lpstr>A126286806V_Latest</vt:lpstr>
      <vt:lpstr>A126286810K</vt:lpstr>
      <vt:lpstr>A126286810K_Data</vt:lpstr>
      <vt:lpstr>A126286810K_Latest</vt:lpstr>
      <vt:lpstr>A126286814V</vt:lpstr>
      <vt:lpstr>A126286814V_Data</vt:lpstr>
      <vt:lpstr>A126286814V_Latest</vt:lpstr>
      <vt:lpstr>A126286818C</vt:lpstr>
      <vt:lpstr>A126286818C_Data</vt:lpstr>
      <vt:lpstr>A126286818C_Latest</vt:lpstr>
      <vt:lpstr>A126286822V</vt:lpstr>
      <vt:lpstr>A126286822V_Data</vt:lpstr>
      <vt:lpstr>A126286822V_Latest</vt:lpstr>
      <vt:lpstr>A126286826C</vt:lpstr>
      <vt:lpstr>A126286826C_Data</vt:lpstr>
      <vt:lpstr>A126286826C_Latest</vt:lpstr>
      <vt:lpstr>A126286830V</vt:lpstr>
      <vt:lpstr>A126286830V_Data</vt:lpstr>
      <vt:lpstr>A126286830V_Latest</vt:lpstr>
      <vt:lpstr>A126286834C</vt:lpstr>
      <vt:lpstr>A126286834C_Data</vt:lpstr>
      <vt:lpstr>A126286834C_Latest</vt:lpstr>
      <vt:lpstr>A126286838L</vt:lpstr>
      <vt:lpstr>A126286838L_Data</vt:lpstr>
      <vt:lpstr>A126286838L_Latest</vt:lpstr>
      <vt:lpstr>A126286842C</vt:lpstr>
      <vt:lpstr>A126286842C_Data</vt:lpstr>
      <vt:lpstr>A126286842C_Latest</vt:lpstr>
      <vt:lpstr>A126286846L</vt:lpstr>
      <vt:lpstr>A126286846L_Data</vt:lpstr>
      <vt:lpstr>A126286846L_Latest</vt:lpstr>
      <vt:lpstr>A126286850C</vt:lpstr>
      <vt:lpstr>A126286850C_Data</vt:lpstr>
      <vt:lpstr>A126286850C_Latest</vt:lpstr>
      <vt:lpstr>A126286854L</vt:lpstr>
      <vt:lpstr>A126286854L_Data</vt:lpstr>
      <vt:lpstr>A126286854L_Latest</vt:lpstr>
      <vt:lpstr>A126286858W</vt:lpstr>
      <vt:lpstr>A126286858W_Data</vt:lpstr>
      <vt:lpstr>A126286858W_Latest</vt:lpstr>
      <vt:lpstr>A126286862L</vt:lpstr>
      <vt:lpstr>A126286862L_Data</vt:lpstr>
      <vt:lpstr>A126286862L_Latest</vt:lpstr>
      <vt:lpstr>A126286866W</vt:lpstr>
      <vt:lpstr>A126286866W_Data</vt:lpstr>
      <vt:lpstr>A126286866W_Latest</vt:lpstr>
      <vt:lpstr>A126286870L</vt:lpstr>
      <vt:lpstr>A126286870L_Data</vt:lpstr>
      <vt:lpstr>A126286870L_Latest</vt:lpstr>
      <vt:lpstr>A126286874W</vt:lpstr>
      <vt:lpstr>A126286874W_Data</vt:lpstr>
      <vt:lpstr>A126286874W_Latest</vt:lpstr>
      <vt:lpstr>A126286878F</vt:lpstr>
      <vt:lpstr>A126286878F_Data</vt:lpstr>
      <vt:lpstr>A126286878F_Latest</vt:lpstr>
      <vt:lpstr>A126286882W</vt:lpstr>
      <vt:lpstr>A126286882W_Data</vt:lpstr>
      <vt:lpstr>A126286882W_Latest</vt:lpstr>
      <vt:lpstr>A126286886F</vt:lpstr>
      <vt:lpstr>A126286886F_Data</vt:lpstr>
      <vt:lpstr>A126286886F_Latest</vt:lpstr>
      <vt:lpstr>A126286890W</vt:lpstr>
      <vt:lpstr>A126286890W_Data</vt:lpstr>
      <vt:lpstr>A126286890W_Latest</vt:lpstr>
      <vt:lpstr>A126286894F</vt:lpstr>
      <vt:lpstr>A126286894F_Data</vt:lpstr>
      <vt:lpstr>A126286894F_Latest</vt:lpstr>
      <vt:lpstr>A126286898R</vt:lpstr>
      <vt:lpstr>A126286898R_Data</vt:lpstr>
      <vt:lpstr>A126286898R_Latest</vt:lpstr>
      <vt:lpstr>A126286902V</vt:lpstr>
      <vt:lpstr>A126286902V_Data</vt:lpstr>
      <vt:lpstr>A126286902V_Latest</vt:lpstr>
      <vt:lpstr>A126286906C</vt:lpstr>
      <vt:lpstr>A126286906C_Data</vt:lpstr>
      <vt:lpstr>A126286906C_Latest</vt:lpstr>
      <vt:lpstr>A126286910V</vt:lpstr>
      <vt:lpstr>A126286910V_Data</vt:lpstr>
      <vt:lpstr>A126286910V_Latest</vt:lpstr>
      <vt:lpstr>A126286914C</vt:lpstr>
      <vt:lpstr>A126286914C_Data</vt:lpstr>
      <vt:lpstr>A126286914C_Latest</vt:lpstr>
      <vt:lpstr>A126286918L</vt:lpstr>
      <vt:lpstr>A126286918L_Data</vt:lpstr>
      <vt:lpstr>A126286918L_Latest</vt:lpstr>
      <vt:lpstr>A126286922C</vt:lpstr>
      <vt:lpstr>A126286922C_Data</vt:lpstr>
      <vt:lpstr>A126286922C_Latest</vt:lpstr>
      <vt:lpstr>A126286926L</vt:lpstr>
      <vt:lpstr>A126286926L_Data</vt:lpstr>
      <vt:lpstr>A126286926L_Latest</vt:lpstr>
      <vt:lpstr>A126286930C</vt:lpstr>
      <vt:lpstr>A126286930C_Data</vt:lpstr>
      <vt:lpstr>A126286930C_Latest</vt:lpstr>
      <vt:lpstr>A126286934L</vt:lpstr>
      <vt:lpstr>A126286934L_Data</vt:lpstr>
      <vt:lpstr>A126286934L_Latest</vt:lpstr>
      <vt:lpstr>A126286938W</vt:lpstr>
      <vt:lpstr>A126286938W_Data</vt:lpstr>
      <vt:lpstr>A126286938W_Latest</vt:lpstr>
      <vt:lpstr>A126286942L</vt:lpstr>
      <vt:lpstr>A126286942L_Data</vt:lpstr>
      <vt:lpstr>A126286942L_Latest</vt:lpstr>
      <vt:lpstr>A126286946W</vt:lpstr>
      <vt:lpstr>A126286946W_Data</vt:lpstr>
      <vt:lpstr>A126286946W_Latest</vt:lpstr>
      <vt:lpstr>A126286950L</vt:lpstr>
      <vt:lpstr>A126286950L_Data</vt:lpstr>
      <vt:lpstr>A126286950L_Latest</vt:lpstr>
      <vt:lpstr>A126286954W</vt:lpstr>
      <vt:lpstr>A126286954W_Data</vt:lpstr>
      <vt:lpstr>A126286954W_Latest</vt:lpstr>
      <vt:lpstr>A126286958F</vt:lpstr>
      <vt:lpstr>A126286958F_Data</vt:lpstr>
      <vt:lpstr>A126286958F_Latest</vt:lpstr>
      <vt:lpstr>A126286962W</vt:lpstr>
      <vt:lpstr>A126286962W_Data</vt:lpstr>
      <vt:lpstr>A126286962W_Latest</vt:lpstr>
      <vt:lpstr>A126286966F</vt:lpstr>
      <vt:lpstr>A126286966F_Data</vt:lpstr>
      <vt:lpstr>A126286966F_Latest</vt:lpstr>
      <vt:lpstr>A126286970W</vt:lpstr>
      <vt:lpstr>A126286970W_Data</vt:lpstr>
      <vt:lpstr>A126286970W_Latest</vt:lpstr>
      <vt:lpstr>A126286974F</vt:lpstr>
      <vt:lpstr>A126286974F_Data</vt:lpstr>
      <vt:lpstr>A126286974F_Latest</vt:lpstr>
      <vt:lpstr>A126286978R</vt:lpstr>
      <vt:lpstr>A126286978R_Data</vt:lpstr>
      <vt:lpstr>A126286978R_Latest</vt:lpstr>
      <vt:lpstr>A126286982F</vt:lpstr>
      <vt:lpstr>A126286982F_Data</vt:lpstr>
      <vt:lpstr>A126286982F_Latest</vt:lpstr>
      <vt:lpstr>A126286986R</vt:lpstr>
      <vt:lpstr>A126286986R_Data</vt:lpstr>
      <vt:lpstr>A126286986R_Latest</vt:lpstr>
      <vt:lpstr>A126286990F</vt:lpstr>
      <vt:lpstr>A126286990F_Data</vt:lpstr>
      <vt:lpstr>A126286990F_Latest</vt:lpstr>
      <vt:lpstr>A126286994R</vt:lpstr>
      <vt:lpstr>A126286994R_Data</vt:lpstr>
      <vt:lpstr>A126286994R_Latest</vt:lpstr>
      <vt:lpstr>A126286998X</vt:lpstr>
      <vt:lpstr>A126286998X_Data</vt:lpstr>
      <vt:lpstr>A126286998X_Latest</vt:lpstr>
      <vt:lpstr>A126287002F</vt:lpstr>
      <vt:lpstr>A126287002F_Data</vt:lpstr>
      <vt:lpstr>A126287002F_Latest</vt:lpstr>
      <vt:lpstr>A126287006R</vt:lpstr>
      <vt:lpstr>A126287006R_Data</vt:lpstr>
      <vt:lpstr>A126287006R_Latest</vt:lpstr>
      <vt:lpstr>A126287010F</vt:lpstr>
      <vt:lpstr>A126287010F_Data</vt:lpstr>
      <vt:lpstr>A126287010F_Latest</vt:lpstr>
      <vt:lpstr>A126287014R</vt:lpstr>
      <vt:lpstr>A126287014R_Data</vt:lpstr>
      <vt:lpstr>A126287014R_Latest</vt:lpstr>
      <vt:lpstr>A126287018X</vt:lpstr>
      <vt:lpstr>A126287018X_Data</vt:lpstr>
      <vt:lpstr>A126287018X_Latest</vt:lpstr>
      <vt:lpstr>A126287022R</vt:lpstr>
      <vt:lpstr>A126287022R_Data</vt:lpstr>
      <vt:lpstr>A126287022R_Latest</vt:lpstr>
      <vt:lpstr>A126287026X</vt:lpstr>
      <vt:lpstr>A126287026X_Data</vt:lpstr>
      <vt:lpstr>A126287026X_Latest</vt:lpstr>
      <vt:lpstr>A126287030R</vt:lpstr>
      <vt:lpstr>A126287030R_Data</vt:lpstr>
      <vt:lpstr>A126287030R_Latest</vt:lpstr>
      <vt:lpstr>A126287034X</vt:lpstr>
      <vt:lpstr>A126287034X_Data</vt:lpstr>
      <vt:lpstr>A126287034X_Latest</vt:lpstr>
      <vt:lpstr>A126287038J</vt:lpstr>
      <vt:lpstr>A126287038J_Data</vt:lpstr>
      <vt:lpstr>A126287038J_Latest</vt:lpstr>
      <vt:lpstr>A126287042X</vt:lpstr>
      <vt:lpstr>A126287042X_Data</vt:lpstr>
      <vt:lpstr>A126287042X_Latest</vt:lpstr>
      <vt:lpstr>A126287046J</vt:lpstr>
      <vt:lpstr>A126287046J_Data</vt:lpstr>
      <vt:lpstr>A126287046J_Latest</vt:lpstr>
      <vt:lpstr>A126287050X</vt:lpstr>
      <vt:lpstr>A126287050X_Data</vt:lpstr>
      <vt:lpstr>A126287050X_Latest</vt:lpstr>
      <vt:lpstr>A126287054J</vt:lpstr>
      <vt:lpstr>A126287054J_Data</vt:lpstr>
      <vt:lpstr>A126287054J_Latest</vt:lpstr>
      <vt:lpstr>A126287058T</vt:lpstr>
      <vt:lpstr>A126287058T_Data</vt:lpstr>
      <vt:lpstr>A126287058T_Latest</vt:lpstr>
      <vt:lpstr>A126287062J</vt:lpstr>
      <vt:lpstr>A126287062J_Data</vt:lpstr>
      <vt:lpstr>A126287062J_Latest</vt:lpstr>
      <vt:lpstr>A126287066T</vt:lpstr>
      <vt:lpstr>A126287066T_Data</vt:lpstr>
      <vt:lpstr>A126287066T_Latest</vt:lpstr>
      <vt:lpstr>A126287070J</vt:lpstr>
      <vt:lpstr>A126287070J_Data</vt:lpstr>
      <vt:lpstr>A126287070J_Latest</vt:lpstr>
      <vt:lpstr>A126287074T</vt:lpstr>
      <vt:lpstr>A126287074T_Data</vt:lpstr>
      <vt:lpstr>A126287074T_Latest</vt:lpstr>
      <vt:lpstr>A126287078A</vt:lpstr>
      <vt:lpstr>A126287078A_Data</vt:lpstr>
      <vt:lpstr>A126287078A_Latest</vt:lpstr>
      <vt:lpstr>A126287082T</vt:lpstr>
      <vt:lpstr>A126287082T_Data</vt:lpstr>
      <vt:lpstr>A126287082T_Latest</vt:lpstr>
      <vt:lpstr>A126287086A</vt:lpstr>
      <vt:lpstr>A126287086A_Data</vt:lpstr>
      <vt:lpstr>A126287086A_Latest</vt:lpstr>
      <vt:lpstr>A126287090T</vt:lpstr>
      <vt:lpstr>A126287090T_Data</vt:lpstr>
      <vt:lpstr>A126287090T_Latest</vt:lpstr>
      <vt:lpstr>A126287094A</vt:lpstr>
      <vt:lpstr>A126287094A_Data</vt:lpstr>
      <vt:lpstr>A126287094A_Latest</vt:lpstr>
      <vt:lpstr>A126287098K</vt:lpstr>
      <vt:lpstr>A126287098K_Data</vt:lpstr>
      <vt:lpstr>A126287098K_Latest</vt:lpstr>
      <vt:lpstr>A126287102R</vt:lpstr>
      <vt:lpstr>A126287102R_Data</vt:lpstr>
      <vt:lpstr>A126287102R_Latest</vt:lpstr>
      <vt:lpstr>A126287106X</vt:lpstr>
      <vt:lpstr>A126287106X_Data</vt:lpstr>
      <vt:lpstr>A126287106X_Latest</vt:lpstr>
      <vt:lpstr>A126287110R</vt:lpstr>
      <vt:lpstr>A126287110R_Data</vt:lpstr>
      <vt:lpstr>A126287110R_Latest</vt:lpstr>
      <vt:lpstr>A126287114X</vt:lpstr>
      <vt:lpstr>A126287114X_Data</vt:lpstr>
      <vt:lpstr>A126287114X_Latest</vt:lpstr>
      <vt:lpstr>A126287118J</vt:lpstr>
      <vt:lpstr>A126287118J_Data</vt:lpstr>
      <vt:lpstr>A126287118J_Latest</vt:lpstr>
      <vt:lpstr>A126287122X</vt:lpstr>
      <vt:lpstr>A126287122X_Data</vt:lpstr>
      <vt:lpstr>A126287122X_Latest</vt:lpstr>
      <vt:lpstr>A126287126J</vt:lpstr>
      <vt:lpstr>A126287126J_Data</vt:lpstr>
      <vt:lpstr>A126287126J_Latest</vt:lpstr>
      <vt:lpstr>A126287130X</vt:lpstr>
      <vt:lpstr>A126287130X_Data</vt:lpstr>
      <vt:lpstr>A126287130X_Latest</vt:lpstr>
      <vt:lpstr>A126287134J</vt:lpstr>
      <vt:lpstr>A126287134J_Data</vt:lpstr>
      <vt:lpstr>A126287134J_Latest</vt:lpstr>
      <vt:lpstr>A126287138T</vt:lpstr>
      <vt:lpstr>A126287138T_Data</vt:lpstr>
      <vt:lpstr>A126287138T_Latest</vt:lpstr>
      <vt:lpstr>A126287142J</vt:lpstr>
      <vt:lpstr>A126287142J_Data</vt:lpstr>
      <vt:lpstr>A126287142J_Latest</vt:lpstr>
      <vt:lpstr>A126287146T</vt:lpstr>
      <vt:lpstr>A126287146T_Data</vt:lpstr>
      <vt:lpstr>A126287146T_Latest</vt:lpstr>
      <vt:lpstr>A126287150J</vt:lpstr>
      <vt:lpstr>A126287150J_Data</vt:lpstr>
      <vt:lpstr>A126287150J_Latest</vt:lpstr>
      <vt:lpstr>A126287154T</vt:lpstr>
      <vt:lpstr>A126287154T_Data</vt:lpstr>
      <vt:lpstr>A126287154T_Latest</vt:lpstr>
      <vt:lpstr>A126287158A</vt:lpstr>
      <vt:lpstr>A126287158A_Data</vt:lpstr>
      <vt:lpstr>A126287158A_Latest</vt:lpstr>
      <vt:lpstr>A126287162T</vt:lpstr>
      <vt:lpstr>A126287162T_Data</vt:lpstr>
      <vt:lpstr>A126287162T_Latest</vt:lpstr>
      <vt:lpstr>A126287166A</vt:lpstr>
      <vt:lpstr>A126287166A_Data</vt:lpstr>
      <vt:lpstr>A126287166A_Latest</vt:lpstr>
      <vt:lpstr>A126287170T</vt:lpstr>
      <vt:lpstr>A126287170T_Data</vt:lpstr>
      <vt:lpstr>A126287170T_Latest</vt:lpstr>
      <vt:lpstr>A126287174A</vt:lpstr>
      <vt:lpstr>A126287174A_Data</vt:lpstr>
      <vt:lpstr>A126287174A_Latest</vt:lpstr>
      <vt:lpstr>A126287178K</vt:lpstr>
      <vt:lpstr>A126287178K_Data</vt:lpstr>
      <vt:lpstr>A126287178K_Latest</vt:lpstr>
      <vt:lpstr>A126287182A</vt:lpstr>
      <vt:lpstr>A126287182A_Data</vt:lpstr>
      <vt:lpstr>A126287182A_Latest</vt:lpstr>
      <vt:lpstr>A126287186K</vt:lpstr>
      <vt:lpstr>A126287186K_Data</vt:lpstr>
      <vt:lpstr>A126287186K_Latest</vt:lpstr>
      <vt:lpstr>A126287190A</vt:lpstr>
      <vt:lpstr>A126287190A_Data</vt:lpstr>
      <vt:lpstr>A126287190A_Latest</vt:lpstr>
      <vt:lpstr>A126287194K</vt:lpstr>
      <vt:lpstr>A126287194K_Data</vt:lpstr>
      <vt:lpstr>A126287194K_Latest</vt:lpstr>
      <vt:lpstr>A126287198V</vt:lpstr>
      <vt:lpstr>A126287198V_Data</vt:lpstr>
      <vt:lpstr>A126287198V_Latest</vt:lpstr>
      <vt:lpstr>A126287202X</vt:lpstr>
      <vt:lpstr>A126287202X_Data</vt:lpstr>
      <vt:lpstr>A126287202X_Latest</vt:lpstr>
      <vt:lpstr>A126287206J</vt:lpstr>
      <vt:lpstr>A126287206J_Data</vt:lpstr>
      <vt:lpstr>A126287206J_Latest</vt:lpstr>
      <vt:lpstr>A126287210X</vt:lpstr>
      <vt:lpstr>A126287210X_Data</vt:lpstr>
      <vt:lpstr>A126287210X_Latest</vt:lpstr>
      <vt:lpstr>A126287214J</vt:lpstr>
      <vt:lpstr>A126287214J_Data</vt:lpstr>
      <vt:lpstr>A126287214J_Latest</vt:lpstr>
      <vt:lpstr>A126287218T</vt:lpstr>
      <vt:lpstr>A126287218T_Data</vt:lpstr>
      <vt:lpstr>A126287218T_Latest</vt:lpstr>
      <vt:lpstr>A126287222J</vt:lpstr>
      <vt:lpstr>A126287222J_Data</vt:lpstr>
      <vt:lpstr>A126287222J_Latest</vt:lpstr>
      <vt:lpstr>A126287226T</vt:lpstr>
      <vt:lpstr>A126287226T_Data</vt:lpstr>
      <vt:lpstr>A126287226T_Latest</vt:lpstr>
      <vt:lpstr>A126287230J</vt:lpstr>
      <vt:lpstr>A126287230J_Data</vt:lpstr>
      <vt:lpstr>A126287230J_Latest</vt:lpstr>
      <vt:lpstr>A126287234T</vt:lpstr>
      <vt:lpstr>A126287234T_Data</vt:lpstr>
      <vt:lpstr>A126287234T_Latest</vt:lpstr>
      <vt:lpstr>A126287238A</vt:lpstr>
      <vt:lpstr>A126287238A_Data</vt:lpstr>
      <vt:lpstr>A126287238A_Latest</vt:lpstr>
      <vt:lpstr>A126287242T</vt:lpstr>
      <vt:lpstr>A126287242T_Data</vt:lpstr>
      <vt:lpstr>A126287242T_Latest</vt:lpstr>
      <vt:lpstr>A126287246A</vt:lpstr>
      <vt:lpstr>A126287246A_Data</vt:lpstr>
      <vt:lpstr>A126287246A_Latest</vt:lpstr>
      <vt:lpstr>A126287250T</vt:lpstr>
      <vt:lpstr>A126287250T_Data</vt:lpstr>
      <vt:lpstr>A126287250T_Latest</vt:lpstr>
      <vt:lpstr>A126287254A</vt:lpstr>
      <vt:lpstr>A126287254A_Data</vt:lpstr>
      <vt:lpstr>A126287254A_Latest</vt:lpstr>
      <vt:lpstr>A126287258K</vt:lpstr>
      <vt:lpstr>A126287258K_Data</vt:lpstr>
      <vt:lpstr>A126287258K_Latest</vt:lpstr>
      <vt:lpstr>A126287262A</vt:lpstr>
      <vt:lpstr>A126287262A_Data</vt:lpstr>
      <vt:lpstr>A126287262A_Latest</vt:lpstr>
      <vt:lpstr>A126287266K</vt:lpstr>
      <vt:lpstr>A126287266K_Data</vt:lpstr>
      <vt:lpstr>A126287266K_Latest</vt:lpstr>
      <vt:lpstr>A126287270A</vt:lpstr>
      <vt:lpstr>A126287270A_Data</vt:lpstr>
      <vt:lpstr>A126287270A_Latest</vt:lpstr>
      <vt:lpstr>A126287274K</vt:lpstr>
      <vt:lpstr>A126287274K_Data</vt:lpstr>
      <vt:lpstr>A126287274K_Latest</vt:lpstr>
      <vt:lpstr>A126287278V</vt:lpstr>
      <vt:lpstr>A126287278V_Data</vt:lpstr>
      <vt:lpstr>A126287278V_Latest</vt:lpstr>
      <vt:lpstr>A126287282K</vt:lpstr>
      <vt:lpstr>A126287282K_Data</vt:lpstr>
      <vt:lpstr>A126287282K_Latest</vt:lpstr>
      <vt:lpstr>A126287286V</vt:lpstr>
      <vt:lpstr>A126287286V_Data</vt:lpstr>
      <vt:lpstr>A126287286V_Latest</vt:lpstr>
      <vt:lpstr>A126287290K</vt:lpstr>
      <vt:lpstr>A126287290K_Data</vt:lpstr>
      <vt:lpstr>A126287290K_Latest</vt:lpstr>
      <vt:lpstr>A126287294V</vt:lpstr>
      <vt:lpstr>A126287294V_Data</vt:lpstr>
      <vt:lpstr>A126287294V_Latest</vt:lpstr>
      <vt:lpstr>A126287298C</vt:lpstr>
      <vt:lpstr>A126287298C_Data</vt:lpstr>
      <vt:lpstr>A126287298C_Latest</vt:lpstr>
      <vt:lpstr>A126287302J</vt:lpstr>
      <vt:lpstr>A126287302J_Data</vt:lpstr>
      <vt:lpstr>A126287302J_Latest</vt:lpstr>
      <vt:lpstr>A126287306T</vt:lpstr>
      <vt:lpstr>A126287306T_Data</vt:lpstr>
      <vt:lpstr>A126287306T_Latest</vt:lpstr>
      <vt:lpstr>A126287310J</vt:lpstr>
      <vt:lpstr>A126287310J_Data</vt:lpstr>
      <vt:lpstr>A126287310J_Latest</vt:lpstr>
      <vt:lpstr>A126287314T</vt:lpstr>
      <vt:lpstr>A126287314T_Data</vt:lpstr>
      <vt:lpstr>A126287314T_Latest</vt:lpstr>
      <vt:lpstr>A126287318A</vt:lpstr>
      <vt:lpstr>A126287318A_Data</vt:lpstr>
      <vt:lpstr>A126287318A_Latest</vt:lpstr>
      <vt:lpstr>A126287322T</vt:lpstr>
      <vt:lpstr>A126287322T_Data</vt:lpstr>
      <vt:lpstr>A126287322T_Latest</vt:lpstr>
      <vt:lpstr>A126287326A</vt:lpstr>
      <vt:lpstr>A126287326A_Data</vt:lpstr>
      <vt:lpstr>A126287326A_Latest</vt:lpstr>
      <vt:lpstr>A126287330T</vt:lpstr>
      <vt:lpstr>A126287330T_Data</vt:lpstr>
      <vt:lpstr>A126287330T_Latest</vt:lpstr>
      <vt:lpstr>A126287334A</vt:lpstr>
      <vt:lpstr>A126287334A_Data</vt:lpstr>
      <vt:lpstr>A126287334A_Latest</vt:lpstr>
      <vt:lpstr>A126287338K</vt:lpstr>
      <vt:lpstr>A126287338K_Data</vt:lpstr>
      <vt:lpstr>A126287338K_Latest</vt:lpstr>
      <vt:lpstr>A126287342A</vt:lpstr>
      <vt:lpstr>A126287342A_Data</vt:lpstr>
      <vt:lpstr>A126287342A_Latest</vt:lpstr>
      <vt:lpstr>A126287346K</vt:lpstr>
      <vt:lpstr>A126287346K_Data</vt:lpstr>
      <vt:lpstr>A126287346K_Latest</vt:lpstr>
      <vt:lpstr>A126287350A</vt:lpstr>
      <vt:lpstr>A126287350A_Data</vt:lpstr>
      <vt:lpstr>A126287350A_Latest</vt:lpstr>
      <vt:lpstr>A126287354K</vt:lpstr>
      <vt:lpstr>A126287354K_Data</vt:lpstr>
      <vt:lpstr>A126287354K_Latest</vt:lpstr>
      <vt:lpstr>A126287358V</vt:lpstr>
      <vt:lpstr>A126287358V_Data</vt:lpstr>
      <vt:lpstr>A126287358V_Latest</vt:lpstr>
      <vt:lpstr>A126287362K</vt:lpstr>
      <vt:lpstr>A126287362K_Data</vt:lpstr>
      <vt:lpstr>A126287362K_Latest</vt:lpstr>
      <vt:lpstr>A126287366V</vt:lpstr>
      <vt:lpstr>A126287366V_Data</vt:lpstr>
      <vt:lpstr>A126287366V_Latest</vt:lpstr>
      <vt:lpstr>A126287370K</vt:lpstr>
      <vt:lpstr>A126287370K_Data</vt:lpstr>
      <vt:lpstr>A126287370K_Latest</vt:lpstr>
      <vt:lpstr>A126287374V</vt:lpstr>
      <vt:lpstr>A126287374V_Data</vt:lpstr>
      <vt:lpstr>A126287374V_Latest</vt:lpstr>
      <vt:lpstr>A126287378C</vt:lpstr>
      <vt:lpstr>A126287378C_Data</vt:lpstr>
      <vt:lpstr>A126287378C_Latest</vt:lpstr>
      <vt:lpstr>A126287382V</vt:lpstr>
      <vt:lpstr>A126287382V_Data</vt:lpstr>
      <vt:lpstr>A126287382V_Latest</vt:lpstr>
      <vt:lpstr>A126287386C</vt:lpstr>
      <vt:lpstr>A126287386C_Data</vt:lpstr>
      <vt:lpstr>A126287386C_Latest</vt:lpstr>
      <vt:lpstr>A126287390V</vt:lpstr>
      <vt:lpstr>A126287390V_Data</vt:lpstr>
      <vt:lpstr>A126287390V_Latest</vt:lpstr>
      <vt:lpstr>A126287394C</vt:lpstr>
      <vt:lpstr>A126287394C_Data</vt:lpstr>
      <vt:lpstr>A126287394C_Latest</vt:lpstr>
      <vt:lpstr>A126287398L</vt:lpstr>
      <vt:lpstr>A126287398L_Data</vt:lpstr>
      <vt:lpstr>A126287398L_Latest</vt:lpstr>
      <vt:lpstr>A126287402T</vt:lpstr>
      <vt:lpstr>A126287402T_Data</vt:lpstr>
      <vt:lpstr>A126287402T_Latest</vt:lpstr>
      <vt:lpstr>A126287406A</vt:lpstr>
      <vt:lpstr>A126287406A_Data</vt:lpstr>
      <vt:lpstr>A126287406A_Latest</vt:lpstr>
      <vt:lpstr>A126287410T</vt:lpstr>
      <vt:lpstr>A126287410T_Data</vt:lpstr>
      <vt:lpstr>A126287410T_Latest</vt:lpstr>
      <vt:lpstr>A126287414A</vt:lpstr>
      <vt:lpstr>A126287414A_Data</vt:lpstr>
      <vt:lpstr>A126287414A_Latest</vt:lpstr>
      <vt:lpstr>A126287418K</vt:lpstr>
      <vt:lpstr>A126287418K_Data</vt:lpstr>
      <vt:lpstr>A126287418K_Latest</vt:lpstr>
      <vt:lpstr>A126287422A</vt:lpstr>
      <vt:lpstr>A126287422A_Data</vt:lpstr>
      <vt:lpstr>A126287422A_Latest</vt:lpstr>
      <vt:lpstr>A126287426K</vt:lpstr>
      <vt:lpstr>A126287426K_Data</vt:lpstr>
      <vt:lpstr>A126287426K_Latest</vt:lpstr>
      <vt:lpstr>A126287430A</vt:lpstr>
      <vt:lpstr>A126287430A_Data</vt:lpstr>
      <vt:lpstr>A126287430A_Latest</vt:lpstr>
      <vt:lpstr>A126287434K</vt:lpstr>
      <vt:lpstr>A126287434K_Data</vt:lpstr>
      <vt:lpstr>A126287434K_Latest</vt:lpstr>
      <vt:lpstr>A126287438V</vt:lpstr>
      <vt:lpstr>A126287438V_Data</vt:lpstr>
      <vt:lpstr>A126287438V_Latest</vt:lpstr>
      <vt:lpstr>A126287442K</vt:lpstr>
      <vt:lpstr>A126287442K_Data</vt:lpstr>
      <vt:lpstr>A126287442K_Latest</vt:lpstr>
      <vt:lpstr>A126287446V</vt:lpstr>
      <vt:lpstr>A126287446V_Data</vt:lpstr>
      <vt:lpstr>A126287446V_Latest</vt:lpstr>
      <vt:lpstr>A126287450K</vt:lpstr>
      <vt:lpstr>A126287450K_Data</vt:lpstr>
      <vt:lpstr>A126287450K_Latest</vt:lpstr>
      <vt:lpstr>A126287454V</vt:lpstr>
      <vt:lpstr>A126287454V_Data</vt:lpstr>
      <vt:lpstr>A126287454V_Latest</vt:lpstr>
      <vt:lpstr>A126287458C</vt:lpstr>
      <vt:lpstr>A126287458C_Data</vt:lpstr>
      <vt:lpstr>A126287458C_Latest</vt:lpstr>
      <vt:lpstr>A126287462V</vt:lpstr>
      <vt:lpstr>A126287462V_Data</vt:lpstr>
      <vt:lpstr>A126287462V_Latest</vt:lpstr>
      <vt:lpstr>A126287466C</vt:lpstr>
      <vt:lpstr>A126287466C_Data</vt:lpstr>
      <vt:lpstr>A126287466C_Latest</vt:lpstr>
      <vt:lpstr>A126287470V</vt:lpstr>
      <vt:lpstr>A126287470V_Data</vt:lpstr>
      <vt:lpstr>A126287470V_Latest</vt:lpstr>
      <vt:lpstr>A126287474C</vt:lpstr>
      <vt:lpstr>A126287474C_Data</vt:lpstr>
      <vt:lpstr>A126287474C_Latest</vt:lpstr>
      <vt:lpstr>A126287478L</vt:lpstr>
      <vt:lpstr>A126287478L_Data</vt:lpstr>
      <vt:lpstr>A126287478L_Latest</vt:lpstr>
      <vt:lpstr>A126287482C</vt:lpstr>
      <vt:lpstr>A126287482C_Data</vt:lpstr>
      <vt:lpstr>A126287482C_Latest</vt:lpstr>
      <vt:lpstr>A126287486L</vt:lpstr>
      <vt:lpstr>A126287486L_Data</vt:lpstr>
      <vt:lpstr>A126287486L_Latest</vt:lpstr>
      <vt:lpstr>A126287490C</vt:lpstr>
      <vt:lpstr>A126287490C_Data</vt:lpstr>
      <vt:lpstr>A126287490C_Latest</vt:lpstr>
      <vt:lpstr>A126287494L</vt:lpstr>
      <vt:lpstr>A126287494L_Data</vt:lpstr>
      <vt:lpstr>A126287494L_Latest</vt:lpstr>
      <vt:lpstr>A126287498W</vt:lpstr>
      <vt:lpstr>A126287498W_Data</vt:lpstr>
      <vt:lpstr>A126287498W_Latest</vt:lpstr>
      <vt:lpstr>A126287502A</vt:lpstr>
      <vt:lpstr>A126287502A_Data</vt:lpstr>
      <vt:lpstr>A126287502A_Latest</vt:lpstr>
      <vt:lpstr>A126287506K</vt:lpstr>
      <vt:lpstr>A126287506K_Data</vt:lpstr>
      <vt:lpstr>A126287506K_Latest</vt:lpstr>
      <vt:lpstr>A126287510A</vt:lpstr>
      <vt:lpstr>A126287510A_Data</vt:lpstr>
      <vt:lpstr>A126287510A_Latest</vt:lpstr>
      <vt:lpstr>A126287514K</vt:lpstr>
      <vt:lpstr>A126287514K_Data</vt:lpstr>
      <vt:lpstr>A126287514K_Latest</vt:lpstr>
      <vt:lpstr>A126287518V</vt:lpstr>
      <vt:lpstr>A126287518V_Data</vt:lpstr>
      <vt:lpstr>A126287518V_Latest</vt:lpstr>
      <vt:lpstr>A126289250C</vt:lpstr>
      <vt:lpstr>A126289250C_Data</vt:lpstr>
      <vt:lpstr>A126289250C_Latest</vt:lpstr>
      <vt:lpstr>A126289254L</vt:lpstr>
      <vt:lpstr>A126289254L_Data</vt:lpstr>
      <vt:lpstr>A126289254L_Latest</vt:lpstr>
      <vt:lpstr>A126289258W</vt:lpstr>
      <vt:lpstr>A126289258W_Data</vt:lpstr>
      <vt:lpstr>A126289258W_Latest</vt:lpstr>
      <vt:lpstr>A126289262L</vt:lpstr>
      <vt:lpstr>A126289262L_Data</vt:lpstr>
      <vt:lpstr>A126289262L_Latest</vt:lpstr>
      <vt:lpstr>A126289266W</vt:lpstr>
      <vt:lpstr>A126289266W_Data</vt:lpstr>
      <vt:lpstr>A126289266W_Latest</vt:lpstr>
      <vt:lpstr>A126289270L</vt:lpstr>
      <vt:lpstr>A126289270L_Data</vt:lpstr>
      <vt:lpstr>A126289270L_Latest</vt:lpstr>
      <vt:lpstr>A126289274W</vt:lpstr>
      <vt:lpstr>A126289274W_Data</vt:lpstr>
      <vt:lpstr>A126289274W_Latest</vt:lpstr>
      <vt:lpstr>A126289278F</vt:lpstr>
      <vt:lpstr>A126289278F_Data</vt:lpstr>
      <vt:lpstr>A126289278F_Latest</vt:lpstr>
      <vt:lpstr>A126289282W</vt:lpstr>
      <vt:lpstr>A126289282W_Data</vt:lpstr>
      <vt:lpstr>A126289282W_Latest</vt:lpstr>
      <vt:lpstr>A126289286F</vt:lpstr>
      <vt:lpstr>A126289286F_Data</vt:lpstr>
      <vt:lpstr>A126289286F_Latest</vt:lpstr>
      <vt:lpstr>A126289290W</vt:lpstr>
      <vt:lpstr>A126289290W_Data</vt:lpstr>
      <vt:lpstr>A126289290W_Latest</vt:lpstr>
      <vt:lpstr>A126289294F</vt:lpstr>
      <vt:lpstr>A126289294F_Data</vt:lpstr>
      <vt:lpstr>A126289294F_Latest</vt:lpstr>
      <vt:lpstr>A126289298R</vt:lpstr>
      <vt:lpstr>A126289298R_Data</vt:lpstr>
      <vt:lpstr>A126289298R_Latest</vt:lpstr>
      <vt:lpstr>A126289302V</vt:lpstr>
      <vt:lpstr>A126289302V_Data</vt:lpstr>
      <vt:lpstr>A126289302V_Latest</vt:lpstr>
      <vt:lpstr>A126289306C</vt:lpstr>
      <vt:lpstr>A126289306C_Data</vt:lpstr>
      <vt:lpstr>A126289306C_Latest</vt:lpstr>
      <vt:lpstr>A126289310V</vt:lpstr>
      <vt:lpstr>A126289310V_Data</vt:lpstr>
      <vt:lpstr>A126289310V_Latest</vt:lpstr>
      <vt:lpstr>A126289314C</vt:lpstr>
      <vt:lpstr>A126289314C_Data</vt:lpstr>
      <vt:lpstr>A126289314C_Latest</vt:lpstr>
      <vt:lpstr>A126289318L</vt:lpstr>
      <vt:lpstr>A126289318L_Data</vt:lpstr>
      <vt:lpstr>A126289318L_Latest</vt:lpstr>
      <vt:lpstr>A126289322C</vt:lpstr>
      <vt:lpstr>A126289322C_Data</vt:lpstr>
      <vt:lpstr>A126289322C_Latest</vt:lpstr>
      <vt:lpstr>A126289326L</vt:lpstr>
      <vt:lpstr>A126289326L_Data</vt:lpstr>
      <vt:lpstr>A126289326L_Latest</vt:lpstr>
      <vt:lpstr>A126289330C</vt:lpstr>
      <vt:lpstr>A126289330C_Data</vt:lpstr>
      <vt:lpstr>A126289330C_Latest</vt:lpstr>
      <vt:lpstr>A126289334L</vt:lpstr>
      <vt:lpstr>A126289334L_Data</vt:lpstr>
      <vt:lpstr>A126289334L_Latest</vt:lpstr>
      <vt:lpstr>A126289338W</vt:lpstr>
      <vt:lpstr>A126289338W_Data</vt:lpstr>
      <vt:lpstr>A126289338W_Latest</vt:lpstr>
      <vt:lpstr>A126289342L</vt:lpstr>
      <vt:lpstr>A126289342L_Data</vt:lpstr>
      <vt:lpstr>A126289342L_Latest</vt:lpstr>
      <vt:lpstr>A126289346W</vt:lpstr>
      <vt:lpstr>A126289346W_Data</vt:lpstr>
      <vt:lpstr>A126289346W_Latest</vt:lpstr>
      <vt:lpstr>A126289350L</vt:lpstr>
      <vt:lpstr>A126289350L_Data</vt:lpstr>
      <vt:lpstr>A126289350L_Latest</vt:lpstr>
      <vt:lpstr>A126289354W</vt:lpstr>
      <vt:lpstr>A126289354W_Data</vt:lpstr>
      <vt:lpstr>A126289354W_Latest</vt:lpstr>
      <vt:lpstr>A126289358F</vt:lpstr>
      <vt:lpstr>A126289358F_Data</vt:lpstr>
      <vt:lpstr>A126289358F_Latest</vt:lpstr>
      <vt:lpstr>A126289362W</vt:lpstr>
      <vt:lpstr>A126289362W_Data</vt:lpstr>
      <vt:lpstr>A126289362W_Latest</vt:lpstr>
      <vt:lpstr>A126289366F</vt:lpstr>
      <vt:lpstr>A126289366F_Data</vt:lpstr>
      <vt:lpstr>A126289366F_Latest</vt:lpstr>
      <vt:lpstr>A126289370W</vt:lpstr>
      <vt:lpstr>A126289370W_Data</vt:lpstr>
      <vt:lpstr>A126289370W_Latest</vt:lpstr>
      <vt:lpstr>A126289374F</vt:lpstr>
      <vt:lpstr>A126289374F_Data</vt:lpstr>
      <vt:lpstr>A126289374F_Latest</vt:lpstr>
      <vt:lpstr>A126289378R</vt:lpstr>
      <vt:lpstr>A126289378R_Data</vt:lpstr>
      <vt:lpstr>A126289378R_Latest</vt:lpstr>
      <vt:lpstr>A126289382F</vt:lpstr>
      <vt:lpstr>A126289382F_Data</vt:lpstr>
      <vt:lpstr>A126289382F_Latest</vt:lpstr>
      <vt:lpstr>A126289386R</vt:lpstr>
      <vt:lpstr>A126289386R_Data</vt:lpstr>
      <vt:lpstr>A126289386R_Latest</vt:lpstr>
      <vt:lpstr>A126289390F</vt:lpstr>
      <vt:lpstr>A126289390F_Data</vt:lpstr>
      <vt:lpstr>A126289390F_Latest</vt:lpstr>
      <vt:lpstr>A126289394R</vt:lpstr>
      <vt:lpstr>A126289394R_Data</vt:lpstr>
      <vt:lpstr>A126289394R_Latest</vt:lpstr>
      <vt:lpstr>A126289398X</vt:lpstr>
      <vt:lpstr>A126289398X_Data</vt:lpstr>
      <vt:lpstr>A126289398X_Latest</vt:lpstr>
      <vt:lpstr>A126289402C</vt:lpstr>
      <vt:lpstr>A126289402C_Data</vt:lpstr>
      <vt:lpstr>A126289402C_Latest</vt:lpstr>
      <vt:lpstr>A126289406L</vt:lpstr>
      <vt:lpstr>A126289406L_Data</vt:lpstr>
      <vt:lpstr>A126289406L_Latest</vt:lpstr>
      <vt:lpstr>A126289410C</vt:lpstr>
      <vt:lpstr>A126289410C_Data</vt:lpstr>
      <vt:lpstr>A126289410C_Latest</vt:lpstr>
      <vt:lpstr>A126289414L</vt:lpstr>
      <vt:lpstr>A126289414L_Data</vt:lpstr>
      <vt:lpstr>A126289414L_Latest</vt:lpstr>
      <vt:lpstr>A126289418W</vt:lpstr>
      <vt:lpstr>A126289418W_Data</vt:lpstr>
      <vt:lpstr>A126289418W_Latest</vt:lpstr>
      <vt:lpstr>A126289422L</vt:lpstr>
      <vt:lpstr>A126289422L_Data</vt:lpstr>
      <vt:lpstr>A126289422L_Latest</vt:lpstr>
      <vt:lpstr>A126289426W</vt:lpstr>
      <vt:lpstr>A126289426W_Data</vt:lpstr>
      <vt:lpstr>A126289426W_Latest</vt:lpstr>
      <vt:lpstr>A126289430L</vt:lpstr>
      <vt:lpstr>A126289430L_Data</vt:lpstr>
      <vt:lpstr>A126289430L_Latest</vt:lpstr>
      <vt:lpstr>A126289434W</vt:lpstr>
      <vt:lpstr>A126289434W_Data</vt:lpstr>
      <vt:lpstr>A126289434W_Latest</vt:lpstr>
      <vt:lpstr>A126289438F</vt:lpstr>
      <vt:lpstr>A126289438F_Data</vt:lpstr>
      <vt:lpstr>A126289438F_Latest</vt:lpstr>
      <vt:lpstr>A126289442W</vt:lpstr>
      <vt:lpstr>A126289442W_Data</vt:lpstr>
      <vt:lpstr>A126289442W_Latest</vt:lpstr>
      <vt:lpstr>A126289446F</vt:lpstr>
      <vt:lpstr>A126289446F_Data</vt:lpstr>
      <vt:lpstr>A126289446F_Latest</vt:lpstr>
      <vt:lpstr>A126289450W</vt:lpstr>
      <vt:lpstr>A126289450W_Data</vt:lpstr>
      <vt:lpstr>A126289450W_Latest</vt:lpstr>
      <vt:lpstr>A126289454F</vt:lpstr>
      <vt:lpstr>A126289454F_Data</vt:lpstr>
      <vt:lpstr>A126289454F_Latest</vt:lpstr>
      <vt:lpstr>A126289458R</vt:lpstr>
      <vt:lpstr>A126289458R_Data</vt:lpstr>
      <vt:lpstr>A126289458R_Latest</vt:lpstr>
      <vt:lpstr>A126289462F</vt:lpstr>
      <vt:lpstr>A126289462F_Data</vt:lpstr>
      <vt:lpstr>A126289462F_Latest</vt:lpstr>
      <vt:lpstr>A126291194L</vt:lpstr>
      <vt:lpstr>A126291194L_Data</vt:lpstr>
      <vt:lpstr>A126291194L_Latest</vt:lpstr>
      <vt:lpstr>A126291198W</vt:lpstr>
      <vt:lpstr>A126291198W_Data</vt:lpstr>
      <vt:lpstr>A126291198W_Latest</vt:lpstr>
      <vt:lpstr>A126291202A</vt:lpstr>
      <vt:lpstr>A126291202A_Data</vt:lpstr>
      <vt:lpstr>A126291202A_Latest</vt:lpstr>
      <vt:lpstr>A126291206K</vt:lpstr>
      <vt:lpstr>A126291206K_Data</vt:lpstr>
      <vt:lpstr>A126291206K_Latest</vt:lpstr>
      <vt:lpstr>A126291210A</vt:lpstr>
      <vt:lpstr>A126291210A_Data</vt:lpstr>
      <vt:lpstr>A126291210A_Latest</vt:lpstr>
      <vt:lpstr>A126291214K</vt:lpstr>
      <vt:lpstr>A126291214K_Data</vt:lpstr>
      <vt:lpstr>A126291214K_Latest</vt:lpstr>
      <vt:lpstr>A126291218V</vt:lpstr>
      <vt:lpstr>A126291218V_Data</vt:lpstr>
      <vt:lpstr>A126291218V_Latest</vt:lpstr>
      <vt:lpstr>A126291222K</vt:lpstr>
      <vt:lpstr>A126291222K_Data</vt:lpstr>
      <vt:lpstr>A126291222K_Latest</vt:lpstr>
      <vt:lpstr>A126291226V</vt:lpstr>
      <vt:lpstr>A126291226V_Data</vt:lpstr>
      <vt:lpstr>A126291226V_Latest</vt:lpstr>
      <vt:lpstr>A126291230K</vt:lpstr>
      <vt:lpstr>A126291230K_Data</vt:lpstr>
      <vt:lpstr>A126291230K_Latest</vt:lpstr>
      <vt:lpstr>A126291234V</vt:lpstr>
      <vt:lpstr>A126291234V_Data</vt:lpstr>
      <vt:lpstr>A126291234V_Latest</vt:lpstr>
      <vt:lpstr>A126291238C</vt:lpstr>
      <vt:lpstr>A126291238C_Data</vt:lpstr>
      <vt:lpstr>A126291238C_Latest</vt:lpstr>
      <vt:lpstr>A126291242V</vt:lpstr>
      <vt:lpstr>A126291242V_Data</vt:lpstr>
      <vt:lpstr>A126291242V_Latest</vt:lpstr>
      <vt:lpstr>A126291246C</vt:lpstr>
      <vt:lpstr>A126291246C_Data</vt:lpstr>
      <vt:lpstr>A126291246C_Latest</vt:lpstr>
      <vt:lpstr>A126291250V</vt:lpstr>
      <vt:lpstr>A126291250V_Data</vt:lpstr>
      <vt:lpstr>A126291250V_Latest</vt:lpstr>
      <vt:lpstr>A126291254C</vt:lpstr>
      <vt:lpstr>A126291254C_Data</vt:lpstr>
      <vt:lpstr>A126291254C_Latest</vt:lpstr>
      <vt:lpstr>A126291258L</vt:lpstr>
      <vt:lpstr>A126291258L_Data</vt:lpstr>
      <vt:lpstr>A126291258L_Latest</vt:lpstr>
      <vt:lpstr>A126291262C</vt:lpstr>
      <vt:lpstr>A126291262C_Data</vt:lpstr>
      <vt:lpstr>A126291262C_Latest</vt:lpstr>
      <vt:lpstr>A126291266L</vt:lpstr>
      <vt:lpstr>A126291266L_Data</vt:lpstr>
      <vt:lpstr>A126291266L_Latest</vt:lpstr>
      <vt:lpstr>A126291270C</vt:lpstr>
      <vt:lpstr>A126291270C_Data</vt:lpstr>
      <vt:lpstr>A126291270C_Latest</vt:lpstr>
      <vt:lpstr>A126291274L</vt:lpstr>
      <vt:lpstr>A126291274L_Data</vt:lpstr>
      <vt:lpstr>A126291274L_Latest</vt:lpstr>
      <vt:lpstr>A126291278W</vt:lpstr>
      <vt:lpstr>A126291278W_Data</vt:lpstr>
      <vt:lpstr>A126291278W_Latest</vt:lpstr>
      <vt:lpstr>A126291282L</vt:lpstr>
      <vt:lpstr>A126291282L_Data</vt:lpstr>
      <vt:lpstr>A126291282L_Latest</vt:lpstr>
      <vt:lpstr>A126291286W</vt:lpstr>
      <vt:lpstr>A126291286W_Data</vt:lpstr>
      <vt:lpstr>A126291286W_Latest</vt:lpstr>
      <vt:lpstr>A126291290L</vt:lpstr>
      <vt:lpstr>A126291290L_Data</vt:lpstr>
      <vt:lpstr>A126291290L_Latest</vt:lpstr>
      <vt:lpstr>A126291294W</vt:lpstr>
      <vt:lpstr>A126291294W_Data</vt:lpstr>
      <vt:lpstr>A126291294W_Latest</vt:lpstr>
      <vt:lpstr>A126291298F</vt:lpstr>
      <vt:lpstr>A126291298F_Data</vt:lpstr>
      <vt:lpstr>A126291298F_Latest</vt:lpstr>
      <vt:lpstr>A126291302K</vt:lpstr>
      <vt:lpstr>A126291302K_Data</vt:lpstr>
      <vt:lpstr>A126291302K_Latest</vt:lpstr>
      <vt:lpstr>A126291306V</vt:lpstr>
      <vt:lpstr>A126291306V_Data</vt:lpstr>
      <vt:lpstr>A126291306V_Latest</vt:lpstr>
      <vt:lpstr>A126291310K</vt:lpstr>
      <vt:lpstr>A126291310K_Data</vt:lpstr>
      <vt:lpstr>A126291310K_Latest</vt:lpstr>
      <vt:lpstr>A126291314V</vt:lpstr>
      <vt:lpstr>A126291314V_Data</vt:lpstr>
      <vt:lpstr>A126291314V_Latest</vt:lpstr>
      <vt:lpstr>A126291318C</vt:lpstr>
      <vt:lpstr>A126291318C_Data</vt:lpstr>
      <vt:lpstr>A126291318C_Latest</vt:lpstr>
      <vt:lpstr>A126291322V</vt:lpstr>
      <vt:lpstr>A126291322V_Data</vt:lpstr>
      <vt:lpstr>A126291322V_Latest</vt:lpstr>
      <vt:lpstr>A126291326C</vt:lpstr>
      <vt:lpstr>A126291326C_Data</vt:lpstr>
      <vt:lpstr>A126291326C_Latest</vt:lpstr>
      <vt:lpstr>A126291330V</vt:lpstr>
      <vt:lpstr>A126291330V_Data</vt:lpstr>
      <vt:lpstr>A126291330V_Latest</vt:lpstr>
      <vt:lpstr>A126291334C</vt:lpstr>
      <vt:lpstr>A126291334C_Data</vt:lpstr>
      <vt:lpstr>A126291334C_Latest</vt:lpstr>
      <vt:lpstr>A126291338L</vt:lpstr>
      <vt:lpstr>A126291338L_Data</vt:lpstr>
      <vt:lpstr>A126291338L_Latest</vt:lpstr>
      <vt:lpstr>A126291342C</vt:lpstr>
      <vt:lpstr>A126291342C_Data</vt:lpstr>
      <vt:lpstr>A126291342C_Latest</vt:lpstr>
      <vt:lpstr>A126291346L</vt:lpstr>
      <vt:lpstr>A126291346L_Data</vt:lpstr>
      <vt:lpstr>A126291346L_Latest</vt:lpstr>
      <vt:lpstr>A126291350C</vt:lpstr>
      <vt:lpstr>A126291350C_Data</vt:lpstr>
      <vt:lpstr>A126291350C_Latest</vt:lpstr>
      <vt:lpstr>A126291354L</vt:lpstr>
      <vt:lpstr>A126291354L_Data</vt:lpstr>
      <vt:lpstr>A126291354L_Latest</vt:lpstr>
      <vt:lpstr>A126291358W</vt:lpstr>
      <vt:lpstr>A126291358W_Data</vt:lpstr>
      <vt:lpstr>A126291358W_Latest</vt:lpstr>
      <vt:lpstr>A126291362L</vt:lpstr>
      <vt:lpstr>A126291362L_Data</vt:lpstr>
      <vt:lpstr>A126291362L_Latest</vt:lpstr>
      <vt:lpstr>A126291366W</vt:lpstr>
      <vt:lpstr>A126291366W_Data</vt:lpstr>
      <vt:lpstr>A126291366W_Latest</vt:lpstr>
      <vt:lpstr>A126291370L</vt:lpstr>
      <vt:lpstr>A126291370L_Data</vt:lpstr>
      <vt:lpstr>A126291370L_Latest</vt:lpstr>
      <vt:lpstr>A126291374W</vt:lpstr>
      <vt:lpstr>A126291374W_Data</vt:lpstr>
      <vt:lpstr>A126291374W_Latest</vt:lpstr>
      <vt:lpstr>A126291378F</vt:lpstr>
      <vt:lpstr>A126291378F_Data</vt:lpstr>
      <vt:lpstr>A126291378F_Latest</vt:lpstr>
      <vt:lpstr>A126291382W</vt:lpstr>
      <vt:lpstr>A126291382W_Data</vt:lpstr>
      <vt:lpstr>A126291382W_Latest</vt:lpstr>
      <vt:lpstr>A126291386F</vt:lpstr>
      <vt:lpstr>A126291386F_Data</vt:lpstr>
      <vt:lpstr>A126291386F_Latest</vt:lpstr>
      <vt:lpstr>A126291390W</vt:lpstr>
      <vt:lpstr>A126291390W_Data</vt:lpstr>
      <vt:lpstr>A126291390W_Latest</vt:lpstr>
      <vt:lpstr>A126291394F</vt:lpstr>
      <vt:lpstr>A126291394F_Data</vt:lpstr>
      <vt:lpstr>A126291394F_Latest</vt:lpstr>
      <vt:lpstr>A126291398R</vt:lpstr>
      <vt:lpstr>A126291398R_Data</vt:lpstr>
      <vt:lpstr>A126291398R_Latest</vt:lpstr>
      <vt:lpstr>A126291402V</vt:lpstr>
      <vt:lpstr>A126291402V_Data</vt:lpstr>
      <vt:lpstr>A126291402V_Latest</vt:lpstr>
      <vt:lpstr>A126291406C</vt:lpstr>
      <vt:lpstr>A126291406C_Data</vt:lpstr>
      <vt:lpstr>A126291406C_Latest</vt:lpstr>
      <vt:lpstr>A126293138F</vt:lpstr>
      <vt:lpstr>A126293138F_Data</vt:lpstr>
      <vt:lpstr>A126293138F_Latest</vt:lpstr>
      <vt:lpstr>A126293142W</vt:lpstr>
      <vt:lpstr>A126293142W_Data</vt:lpstr>
      <vt:lpstr>A126293142W_Latest</vt:lpstr>
      <vt:lpstr>A126293146F</vt:lpstr>
      <vt:lpstr>A126293146F_Data</vt:lpstr>
      <vt:lpstr>A126293146F_Latest</vt:lpstr>
      <vt:lpstr>A126293150W</vt:lpstr>
      <vt:lpstr>A126293150W_Data</vt:lpstr>
      <vt:lpstr>A126293150W_Latest</vt:lpstr>
      <vt:lpstr>A126293154F</vt:lpstr>
      <vt:lpstr>A126293154F_Data</vt:lpstr>
      <vt:lpstr>A126293154F_Latest</vt:lpstr>
      <vt:lpstr>A126293158R</vt:lpstr>
      <vt:lpstr>A126293158R_Data</vt:lpstr>
      <vt:lpstr>A126293158R_Latest</vt:lpstr>
      <vt:lpstr>A126293162F</vt:lpstr>
      <vt:lpstr>A126293162F_Data</vt:lpstr>
      <vt:lpstr>A126293162F_Latest</vt:lpstr>
      <vt:lpstr>A126293166R</vt:lpstr>
      <vt:lpstr>A126293166R_Data</vt:lpstr>
      <vt:lpstr>A126293166R_Latest</vt:lpstr>
      <vt:lpstr>A126293170F</vt:lpstr>
      <vt:lpstr>A126293170F_Data</vt:lpstr>
      <vt:lpstr>A126293170F_Latest</vt:lpstr>
      <vt:lpstr>A126293174R</vt:lpstr>
      <vt:lpstr>A126293174R_Data</vt:lpstr>
      <vt:lpstr>A126293174R_Latest</vt:lpstr>
      <vt:lpstr>A126293178X</vt:lpstr>
      <vt:lpstr>A126293178X_Data</vt:lpstr>
      <vt:lpstr>A126293178X_Latest</vt:lpstr>
      <vt:lpstr>A126293182R</vt:lpstr>
      <vt:lpstr>A126293182R_Data</vt:lpstr>
      <vt:lpstr>A126293182R_Latest</vt:lpstr>
      <vt:lpstr>A126293186X</vt:lpstr>
      <vt:lpstr>A126293186X_Data</vt:lpstr>
      <vt:lpstr>A126293186X_Latest</vt:lpstr>
      <vt:lpstr>A126293190R</vt:lpstr>
      <vt:lpstr>A126293190R_Data</vt:lpstr>
      <vt:lpstr>A126293190R_Latest</vt:lpstr>
      <vt:lpstr>A126293194X</vt:lpstr>
      <vt:lpstr>A126293194X_Data</vt:lpstr>
      <vt:lpstr>A126293194X_Latest</vt:lpstr>
      <vt:lpstr>A126293198J</vt:lpstr>
      <vt:lpstr>A126293198J_Data</vt:lpstr>
      <vt:lpstr>A126293198J_Latest</vt:lpstr>
      <vt:lpstr>A126293202L</vt:lpstr>
      <vt:lpstr>A126293202L_Data</vt:lpstr>
      <vt:lpstr>A126293202L_Latest</vt:lpstr>
      <vt:lpstr>A126293206W</vt:lpstr>
      <vt:lpstr>A126293206W_Data</vt:lpstr>
      <vt:lpstr>A126293206W_Latest</vt:lpstr>
      <vt:lpstr>A126293210L</vt:lpstr>
      <vt:lpstr>A126293210L_Data</vt:lpstr>
      <vt:lpstr>A126293210L_Latest</vt:lpstr>
      <vt:lpstr>A126293214W</vt:lpstr>
      <vt:lpstr>A126293214W_Data</vt:lpstr>
      <vt:lpstr>A126293214W_Latest</vt:lpstr>
      <vt:lpstr>A126293218F</vt:lpstr>
      <vt:lpstr>A126293218F_Data</vt:lpstr>
      <vt:lpstr>A126293218F_Latest</vt:lpstr>
      <vt:lpstr>A126293222W</vt:lpstr>
      <vt:lpstr>A126293222W_Data</vt:lpstr>
      <vt:lpstr>A126293222W_Latest</vt:lpstr>
      <vt:lpstr>A126293226F</vt:lpstr>
      <vt:lpstr>A126293226F_Data</vt:lpstr>
      <vt:lpstr>A126293226F_Latest</vt:lpstr>
      <vt:lpstr>A126293230W</vt:lpstr>
      <vt:lpstr>A126293230W_Data</vt:lpstr>
      <vt:lpstr>A126293230W_Latest</vt:lpstr>
      <vt:lpstr>A126293234F</vt:lpstr>
      <vt:lpstr>A126293234F_Data</vt:lpstr>
      <vt:lpstr>A126293234F_Latest</vt:lpstr>
      <vt:lpstr>A126293238R</vt:lpstr>
      <vt:lpstr>A126293238R_Data</vt:lpstr>
      <vt:lpstr>A126293238R_Latest</vt:lpstr>
      <vt:lpstr>A126293242F</vt:lpstr>
      <vt:lpstr>A126293242F_Data</vt:lpstr>
      <vt:lpstr>A126293242F_Latest</vt:lpstr>
      <vt:lpstr>A126293246R</vt:lpstr>
      <vt:lpstr>A126293246R_Data</vt:lpstr>
      <vt:lpstr>A126293246R_Latest</vt:lpstr>
      <vt:lpstr>A126293250F</vt:lpstr>
      <vt:lpstr>A126293250F_Data</vt:lpstr>
      <vt:lpstr>A126293250F_Latest</vt:lpstr>
      <vt:lpstr>A126293254R</vt:lpstr>
      <vt:lpstr>A126293254R_Data</vt:lpstr>
      <vt:lpstr>A126293254R_Latest</vt:lpstr>
      <vt:lpstr>A126293258X</vt:lpstr>
      <vt:lpstr>A126293258X_Data</vt:lpstr>
      <vt:lpstr>A126293258X_Latest</vt:lpstr>
      <vt:lpstr>A126293262R</vt:lpstr>
      <vt:lpstr>A126293262R_Data</vt:lpstr>
      <vt:lpstr>A126293262R_Latest</vt:lpstr>
      <vt:lpstr>A126293266X</vt:lpstr>
      <vt:lpstr>A126293266X_Data</vt:lpstr>
      <vt:lpstr>A126293266X_Latest</vt:lpstr>
      <vt:lpstr>A126293270R</vt:lpstr>
      <vt:lpstr>A126293270R_Data</vt:lpstr>
      <vt:lpstr>A126293270R_Latest</vt:lpstr>
      <vt:lpstr>A126293274X</vt:lpstr>
      <vt:lpstr>A126293274X_Data</vt:lpstr>
      <vt:lpstr>A126293274X_Latest</vt:lpstr>
      <vt:lpstr>A126293278J</vt:lpstr>
      <vt:lpstr>A126293278J_Data</vt:lpstr>
      <vt:lpstr>A126293278J_Latest</vt:lpstr>
      <vt:lpstr>A126293282X</vt:lpstr>
      <vt:lpstr>A126293282X_Data</vt:lpstr>
      <vt:lpstr>A126293282X_Latest</vt:lpstr>
      <vt:lpstr>A126293286J</vt:lpstr>
      <vt:lpstr>A126293286J_Data</vt:lpstr>
      <vt:lpstr>A126293286J_Latest</vt:lpstr>
      <vt:lpstr>A126293290X</vt:lpstr>
      <vt:lpstr>A126293290X_Data</vt:lpstr>
      <vt:lpstr>A126293290X_Latest</vt:lpstr>
      <vt:lpstr>A126293294J</vt:lpstr>
      <vt:lpstr>A126293294J_Data</vt:lpstr>
      <vt:lpstr>A126293294J_Latest</vt:lpstr>
      <vt:lpstr>A126293298T</vt:lpstr>
      <vt:lpstr>A126293298T_Data</vt:lpstr>
      <vt:lpstr>A126293298T_Latest</vt:lpstr>
      <vt:lpstr>A126293302W</vt:lpstr>
      <vt:lpstr>A126293302W_Data</vt:lpstr>
      <vt:lpstr>A126293302W_Latest</vt:lpstr>
      <vt:lpstr>A126293306F</vt:lpstr>
      <vt:lpstr>A126293306F_Data</vt:lpstr>
      <vt:lpstr>A126293306F_Latest</vt:lpstr>
      <vt:lpstr>A126293310W</vt:lpstr>
      <vt:lpstr>A126293310W_Data</vt:lpstr>
      <vt:lpstr>A126293310W_Latest</vt:lpstr>
      <vt:lpstr>A126293314F</vt:lpstr>
      <vt:lpstr>A126293314F_Data</vt:lpstr>
      <vt:lpstr>A126293314F_Latest</vt:lpstr>
      <vt:lpstr>A126293318R</vt:lpstr>
      <vt:lpstr>A126293318R_Data</vt:lpstr>
      <vt:lpstr>A126293318R_Latest</vt:lpstr>
      <vt:lpstr>A126293322F</vt:lpstr>
      <vt:lpstr>A126293322F_Data</vt:lpstr>
      <vt:lpstr>A126293322F_Latest</vt:lpstr>
      <vt:lpstr>A126293326R</vt:lpstr>
      <vt:lpstr>A126293326R_Data</vt:lpstr>
      <vt:lpstr>A126293326R_Latest</vt:lpstr>
      <vt:lpstr>A126293330F</vt:lpstr>
      <vt:lpstr>A126293330F_Data</vt:lpstr>
      <vt:lpstr>A126293330F_Latest</vt:lpstr>
      <vt:lpstr>A126293334R</vt:lpstr>
      <vt:lpstr>A126293334R_Data</vt:lpstr>
      <vt:lpstr>A126293334R_Latest</vt:lpstr>
      <vt:lpstr>A126293338X</vt:lpstr>
      <vt:lpstr>A126293338X_Data</vt:lpstr>
      <vt:lpstr>A126293338X_Latest</vt:lpstr>
      <vt:lpstr>A126293342R</vt:lpstr>
      <vt:lpstr>A126293342R_Data</vt:lpstr>
      <vt:lpstr>A126293342R_Latest</vt:lpstr>
      <vt:lpstr>A126293346X</vt:lpstr>
      <vt:lpstr>A126293346X_Data</vt:lpstr>
      <vt:lpstr>A126293346X_Latest</vt:lpstr>
      <vt:lpstr>A126293350R</vt:lpstr>
      <vt:lpstr>A126293350R_Data</vt:lpstr>
      <vt:lpstr>A126293350R_Latest</vt:lpstr>
      <vt:lpstr>A126295082T</vt:lpstr>
      <vt:lpstr>A126295082T_Data</vt:lpstr>
      <vt:lpstr>A126295082T_Latest</vt:lpstr>
      <vt:lpstr>A126295086A</vt:lpstr>
      <vt:lpstr>A126295086A_Data</vt:lpstr>
      <vt:lpstr>A126295086A_Latest</vt:lpstr>
      <vt:lpstr>A126295090T</vt:lpstr>
      <vt:lpstr>A126295090T_Data</vt:lpstr>
      <vt:lpstr>A126295090T_Latest</vt:lpstr>
      <vt:lpstr>A126295094A</vt:lpstr>
      <vt:lpstr>A126295094A_Data</vt:lpstr>
      <vt:lpstr>A126295094A_Latest</vt:lpstr>
      <vt:lpstr>A126295098K</vt:lpstr>
      <vt:lpstr>A126295098K_Data</vt:lpstr>
      <vt:lpstr>A126295098K_Latest</vt:lpstr>
      <vt:lpstr>A126295102R</vt:lpstr>
      <vt:lpstr>A126295102R_Data</vt:lpstr>
      <vt:lpstr>A126295102R_Latest</vt:lpstr>
      <vt:lpstr>A126295106X</vt:lpstr>
      <vt:lpstr>A126295106X_Data</vt:lpstr>
      <vt:lpstr>A126295106X_Latest</vt:lpstr>
      <vt:lpstr>A126295110R</vt:lpstr>
      <vt:lpstr>A126295110R_Data</vt:lpstr>
      <vt:lpstr>A126295110R_Latest</vt:lpstr>
      <vt:lpstr>A126295114X</vt:lpstr>
      <vt:lpstr>A126295114X_Data</vt:lpstr>
      <vt:lpstr>A126295114X_Latest</vt:lpstr>
      <vt:lpstr>A126295118J</vt:lpstr>
      <vt:lpstr>A126295118J_Data</vt:lpstr>
      <vt:lpstr>A126295118J_Latest</vt:lpstr>
      <vt:lpstr>A126295122X</vt:lpstr>
      <vt:lpstr>A126295122X_Data</vt:lpstr>
      <vt:lpstr>A126295122X_Latest</vt:lpstr>
      <vt:lpstr>A126295126J</vt:lpstr>
      <vt:lpstr>A126295126J_Data</vt:lpstr>
      <vt:lpstr>A126295126J_Latest</vt:lpstr>
      <vt:lpstr>A126295130X</vt:lpstr>
      <vt:lpstr>A126295130X_Data</vt:lpstr>
      <vt:lpstr>A126295130X_Latest</vt:lpstr>
      <vt:lpstr>A126295134J</vt:lpstr>
      <vt:lpstr>A126295134J_Data</vt:lpstr>
      <vt:lpstr>A126295134J_Latest</vt:lpstr>
      <vt:lpstr>A126295138T</vt:lpstr>
      <vt:lpstr>A126295138T_Data</vt:lpstr>
      <vt:lpstr>A126295138T_Latest</vt:lpstr>
      <vt:lpstr>A126295142J</vt:lpstr>
      <vt:lpstr>A126295142J_Data</vt:lpstr>
      <vt:lpstr>A126295142J_Latest</vt:lpstr>
      <vt:lpstr>A126295146T</vt:lpstr>
      <vt:lpstr>A126295146T_Data</vt:lpstr>
      <vt:lpstr>A126295146T_Latest</vt:lpstr>
      <vt:lpstr>A126295150J</vt:lpstr>
      <vt:lpstr>A126295150J_Data</vt:lpstr>
      <vt:lpstr>A126295150J_Latest</vt:lpstr>
      <vt:lpstr>A126295154T</vt:lpstr>
      <vt:lpstr>A126295154T_Data</vt:lpstr>
      <vt:lpstr>A126295154T_Latest</vt:lpstr>
      <vt:lpstr>A126295158A</vt:lpstr>
      <vt:lpstr>A126295158A_Data</vt:lpstr>
      <vt:lpstr>A126295158A_Latest</vt:lpstr>
      <vt:lpstr>A126295162T</vt:lpstr>
      <vt:lpstr>A126295162T_Data</vt:lpstr>
      <vt:lpstr>A126295162T_Latest</vt:lpstr>
      <vt:lpstr>A126295166A</vt:lpstr>
      <vt:lpstr>A126295166A_Data</vt:lpstr>
      <vt:lpstr>A126295166A_Latest</vt:lpstr>
      <vt:lpstr>A126295170T</vt:lpstr>
      <vt:lpstr>A126295170T_Data</vt:lpstr>
      <vt:lpstr>A126295170T_Latest</vt:lpstr>
      <vt:lpstr>A126295174A</vt:lpstr>
      <vt:lpstr>A126295174A_Data</vt:lpstr>
      <vt:lpstr>A126295174A_Latest</vt:lpstr>
      <vt:lpstr>A126295178K</vt:lpstr>
      <vt:lpstr>A126295178K_Data</vt:lpstr>
      <vt:lpstr>A126295178K_Latest</vt:lpstr>
      <vt:lpstr>A126295182A</vt:lpstr>
      <vt:lpstr>A126295182A_Data</vt:lpstr>
      <vt:lpstr>A126295182A_Latest</vt:lpstr>
      <vt:lpstr>A126295186K</vt:lpstr>
      <vt:lpstr>A126295186K_Data</vt:lpstr>
      <vt:lpstr>A126295186K_Latest</vt:lpstr>
      <vt:lpstr>A126295190A</vt:lpstr>
      <vt:lpstr>A126295190A_Data</vt:lpstr>
      <vt:lpstr>A126295190A_Latest</vt:lpstr>
      <vt:lpstr>A126295194K</vt:lpstr>
      <vt:lpstr>A126295194K_Data</vt:lpstr>
      <vt:lpstr>A126295194K_Latest</vt:lpstr>
      <vt:lpstr>A126295198V</vt:lpstr>
      <vt:lpstr>A126295198V_Data</vt:lpstr>
      <vt:lpstr>A126295198V_Latest</vt:lpstr>
      <vt:lpstr>A126295202X</vt:lpstr>
      <vt:lpstr>A126295202X_Data</vt:lpstr>
      <vt:lpstr>A126295202X_Latest</vt:lpstr>
      <vt:lpstr>A126295206J</vt:lpstr>
      <vt:lpstr>A126295206J_Data</vt:lpstr>
      <vt:lpstr>A126295206J_Latest</vt:lpstr>
      <vt:lpstr>A126295210X</vt:lpstr>
      <vt:lpstr>A126295210X_Data</vt:lpstr>
      <vt:lpstr>A126295210X_Latest</vt:lpstr>
      <vt:lpstr>A126295214J</vt:lpstr>
      <vt:lpstr>A126295214J_Data</vt:lpstr>
      <vt:lpstr>A126295214J_Latest</vt:lpstr>
      <vt:lpstr>A126295218T</vt:lpstr>
      <vt:lpstr>A126295218T_Data</vt:lpstr>
      <vt:lpstr>A126295218T_Latest</vt:lpstr>
      <vt:lpstr>A126295222J</vt:lpstr>
      <vt:lpstr>A126295222J_Data</vt:lpstr>
      <vt:lpstr>A126295222J_Latest</vt:lpstr>
      <vt:lpstr>A126295226T</vt:lpstr>
      <vt:lpstr>A126295226T_Data</vt:lpstr>
      <vt:lpstr>A126295226T_Latest</vt:lpstr>
      <vt:lpstr>A126295230J</vt:lpstr>
      <vt:lpstr>A126295230J_Data</vt:lpstr>
      <vt:lpstr>A126295230J_Latest</vt:lpstr>
      <vt:lpstr>A126295234T</vt:lpstr>
      <vt:lpstr>A126295234T_Data</vt:lpstr>
      <vt:lpstr>A126295234T_Latest</vt:lpstr>
      <vt:lpstr>A126295238A</vt:lpstr>
      <vt:lpstr>A126295238A_Data</vt:lpstr>
      <vt:lpstr>A126295238A_Latest</vt:lpstr>
      <vt:lpstr>A126295242T</vt:lpstr>
      <vt:lpstr>A126295242T_Data</vt:lpstr>
      <vt:lpstr>A126295242T_Latest</vt:lpstr>
      <vt:lpstr>A126295246A</vt:lpstr>
      <vt:lpstr>A126295246A_Data</vt:lpstr>
      <vt:lpstr>A126295246A_Latest</vt:lpstr>
      <vt:lpstr>A126295250T</vt:lpstr>
      <vt:lpstr>A126295250T_Data</vt:lpstr>
      <vt:lpstr>A126295250T_Latest</vt:lpstr>
      <vt:lpstr>A126295254A</vt:lpstr>
      <vt:lpstr>A126295254A_Data</vt:lpstr>
      <vt:lpstr>A126295254A_Latest</vt:lpstr>
      <vt:lpstr>A126295258K</vt:lpstr>
      <vt:lpstr>A126295258K_Data</vt:lpstr>
      <vt:lpstr>A126295258K_Latest</vt:lpstr>
      <vt:lpstr>A126295262A</vt:lpstr>
      <vt:lpstr>A126295262A_Data</vt:lpstr>
      <vt:lpstr>A126295262A_Latest</vt:lpstr>
      <vt:lpstr>A126295266K</vt:lpstr>
      <vt:lpstr>A126295266K_Data</vt:lpstr>
      <vt:lpstr>A126295266K_Latest</vt:lpstr>
      <vt:lpstr>A126295270A</vt:lpstr>
      <vt:lpstr>A126295270A_Data</vt:lpstr>
      <vt:lpstr>A126295270A_Latest</vt:lpstr>
      <vt:lpstr>A126295274K</vt:lpstr>
      <vt:lpstr>A126295274K_Data</vt:lpstr>
      <vt:lpstr>A126295274K_Latest</vt:lpstr>
      <vt:lpstr>A126295278V</vt:lpstr>
      <vt:lpstr>A126295278V_Data</vt:lpstr>
      <vt:lpstr>A126295278V_Latest</vt:lpstr>
      <vt:lpstr>A126295282K</vt:lpstr>
      <vt:lpstr>A126295282K_Data</vt:lpstr>
      <vt:lpstr>A126295282K_Latest</vt:lpstr>
      <vt:lpstr>A126295286V</vt:lpstr>
      <vt:lpstr>A126295286V_Data</vt:lpstr>
      <vt:lpstr>A126295286V_Latest</vt:lpstr>
      <vt:lpstr>A126295290K</vt:lpstr>
      <vt:lpstr>A126295290K_Data</vt:lpstr>
      <vt:lpstr>A126295290K_Latest</vt:lpstr>
      <vt:lpstr>A126295294V</vt:lpstr>
      <vt:lpstr>A126295294V_Data</vt:lpstr>
      <vt:lpstr>A126295294V_Latest</vt:lpstr>
      <vt:lpstr>A126297026K</vt:lpstr>
      <vt:lpstr>A126297026K_Data</vt:lpstr>
      <vt:lpstr>A126297026K_Latest</vt:lpstr>
      <vt:lpstr>A126297030A</vt:lpstr>
      <vt:lpstr>A126297030A_Data</vt:lpstr>
      <vt:lpstr>A126297030A_Latest</vt:lpstr>
      <vt:lpstr>A126297034K</vt:lpstr>
      <vt:lpstr>A126297034K_Data</vt:lpstr>
      <vt:lpstr>A126297034K_Latest</vt:lpstr>
      <vt:lpstr>A126297038V</vt:lpstr>
      <vt:lpstr>A126297038V_Data</vt:lpstr>
      <vt:lpstr>A126297038V_Latest</vt:lpstr>
      <vt:lpstr>A126297042K</vt:lpstr>
      <vt:lpstr>A126297042K_Data</vt:lpstr>
      <vt:lpstr>A126297042K_Latest</vt:lpstr>
      <vt:lpstr>A126297046V</vt:lpstr>
      <vt:lpstr>A126297046V_Data</vt:lpstr>
      <vt:lpstr>A126297046V_Latest</vt:lpstr>
      <vt:lpstr>A126297050K</vt:lpstr>
      <vt:lpstr>A126297050K_Data</vt:lpstr>
      <vt:lpstr>A126297050K_Latest</vt:lpstr>
      <vt:lpstr>A126297054V</vt:lpstr>
      <vt:lpstr>A126297054V_Data</vt:lpstr>
      <vt:lpstr>A126297054V_Latest</vt:lpstr>
      <vt:lpstr>A126297058C</vt:lpstr>
      <vt:lpstr>A126297058C_Data</vt:lpstr>
      <vt:lpstr>A126297058C_Latest</vt:lpstr>
      <vt:lpstr>A126297062V</vt:lpstr>
      <vt:lpstr>A126297062V_Data</vt:lpstr>
      <vt:lpstr>A126297062V_Latest</vt:lpstr>
      <vt:lpstr>A126297066C</vt:lpstr>
      <vt:lpstr>A126297066C_Data</vt:lpstr>
      <vt:lpstr>A126297066C_Latest</vt:lpstr>
      <vt:lpstr>A126297070V</vt:lpstr>
      <vt:lpstr>A126297070V_Data</vt:lpstr>
      <vt:lpstr>A126297070V_Latest</vt:lpstr>
      <vt:lpstr>A126297074C</vt:lpstr>
      <vt:lpstr>A126297074C_Data</vt:lpstr>
      <vt:lpstr>A126297074C_Latest</vt:lpstr>
      <vt:lpstr>A126297078L</vt:lpstr>
      <vt:lpstr>A126297078L_Data</vt:lpstr>
      <vt:lpstr>A126297078L_Latest</vt:lpstr>
      <vt:lpstr>A126297082C</vt:lpstr>
      <vt:lpstr>A126297082C_Data</vt:lpstr>
      <vt:lpstr>A126297082C_Latest</vt:lpstr>
      <vt:lpstr>A126297086L</vt:lpstr>
      <vt:lpstr>A126297086L_Data</vt:lpstr>
      <vt:lpstr>A126297086L_Latest</vt:lpstr>
      <vt:lpstr>A126297090C</vt:lpstr>
      <vt:lpstr>A126297090C_Data</vt:lpstr>
      <vt:lpstr>A126297090C_Latest</vt:lpstr>
      <vt:lpstr>A126297094L</vt:lpstr>
      <vt:lpstr>A126297094L_Data</vt:lpstr>
      <vt:lpstr>A126297094L_Latest</vt:lpstr>
      <vt:lpstr>A126297098W</vt:lpstr>
      <vt:lpstr>A126297098W_Data</vt:lpstr>
      <vt:lpstr>A126297098W_Latest</vt:lpstr>
      <vt:lpstr>A126297102A</vt:lpstr>
      <vt:lpstr>A126297102A_Data</vt:lpstr>
      <vt:lpstr>A126297102A_Latest</vt:lpstr>
      <vt:lpstr>A126297106K</vt:lpstr>
      <vt:lpstr>A126297106K_Data</vt:lpstr>
      <vt:lpstr>A126297106K_Latest</vt:lpstr>
      <vt:lpstr>A126297110A</vt:lpstr>
      <vt:lpstr>A126297110A_Data</vt:lpstr>
      <vt:lpstr>A126297110A_Latest</vt:lpstr>
      <vt:lpstr>A126297114K</vt:lpstr>
      <vt:lpstr>A126297114K_Data</vt:lpstr>
      <vt:lpstr>A126297114K_Latest</vt:lpstr>
      <vt:lpstr>A126297118V</vt:lpstr>
      <vt:lpstr>A126297118V_Data</vt:lpstr>
      <vt:lpstr>A126297118V_Latest</vt:lpstr>
      <vt:lpstr>A126297122K</vt:lpstr>
      <vt:lpstr>A126297122K_Data</vt:lpstr>
      <vt:lpstr>A126297122K_Latest</vt:lpstr>
      <vt:lpstr>A126297126V</vt:lpstr>
      <vt:lpstr>A126297126V_Data</vt:lpstr>
      <vt:lpstr>A126297126V_Latest</vt:lpstr>
      <vt:lpstr>A126297130K</vt:lpstr>
      <vt:lpstr>A126297130K_Data</vt:lpstr>
      <vt:lpstr>A126297130K_Latest</vt:lpstr>
      <vt:lpstr>A126297134V</vt:lpstr>
      <vt:lpstr>A126297134V_Data</vt:lpstr>
      <vt:lpstr>A126297134V_Latest</vt:lpstr>
      <vt:lpstr>A126297138C</vt:lpstr>
      <vt:lpstr>A126297138C_Data</vt:lpstr>
      <vt:lpstr>A126297138C_Latest</vt:lpstr>
      <vt:lpstr>A126297142V</vt:lpstr>
      <vt:lpstr>A126297142V_Data</vt:lpstr>
      <vt:lpstr>A126297142V_Latest</vt:lpstr>
      <vt:lpstr>A126297146C</vt:lpstr>
      <vt:lpstr>A126297146C_Data</vt:lpstr>
      <vt:lpstr>A126297146C_Latest</vt:lpstr>
      <vt:lpstr>A126297150V</vt:lpstr>
      <vt:lpstr>A126297150V_Data</vt:lpstr>
      <vt:lpstr>A126297150V_Latest</vt:lpstr>
      <vt:lpstr>A126297154C</vt:lpstr>
      <vt:lpstr>A126297154C_Data</vt:lpstr>
      <vt:lpstr>A126297154C_Latest</vt:lpstr>
      <vt:lpstr>A126297158L</vt:lpstr>
      <vt:lpstr>A126297158L_Data</vt:lpstr>
      <vt:lpstr>A126297158L_Latest</vt:lpstr>
      <vt:lpstr>A126297162C</vt:lpstr>
      <vt:lpstr>A126297162C_Data</vt:lpstr>
      <vt:lpstr>A126297162C_Latest</vt:lpstr>
      <vt:lpstr>A126297166L</vt:lpstr>
      <vt:lpstr>A126297166L_Data</vt:lpstr>
      <vt:lpstr>A126297166L_Latest</vt:lpstr>
      <vt:lpstr>A126297170C</vt:lpstr>
      <vt:lpstr>A126297170C_Data</vt:lpstr>
      <vt:lpstr>A126297170C_Latest</vt:lpstr>
      <vt:lpstr>A126297174L</vt:lpstr>
      <vt:lpstr>A126297174L_Data</vt:lpstr>
      <vt:lpstr>A126297174L_Latest</vt:lpstr>
      <vt:lpstr>A126297178W</vt:lpstr>
      <vt:lpstr>A126297178W_Data</vt:lpstr>
      <vt:lpstr>A126297178W_Latest</vt:lpstr>
      <vt:lpstr>A126297182L</vt:lpstr>
      <vt:lpstr>A126297182L_Data</vt:lpstr>
      <vt:lpstr>A126297182L_Latest</vt:lpstr>
      <vt:lpstr>A126297186W</vt:lpstr>
      <vt:lpstr>A126297186W_Data</vt:lpstr>
      <vt:lpstr>A126297186W_Latest</vt:lpstr>
      <vt:lpstr>A126297190L</vt:lpstr>
      <vt:lpstr>A126297190L_Data</vt:lpstr>
      <vt:lpstr>A126297190L_Latest</vt:lpstr>
      <vt:lpstr>A126297194W</vt:lpstr>
      <vt:lpstr>A126297194W_Data</vt:lpstr>
      <vt:lpstr>A126297194W_Latest</vt:lpstr>
      <vt:lpstr>A126297198F</vt:lpstr>
      <vt:lpstr>A126297198F_Data</vt:lpstr>
      <vt:lpstr>A126297198F_Latest</vt:lpstr>
      <vt:lpstr>A126297202K</vt:lpstr>
      <vt:lpstr>A126297202K_Data</vt:lpstr>
      <vt:lpstr>A126297202K_Latest</vt:lpstr>
      <vt:lpstr>A126297206V</vt:lpstr>
      <vt:lpstr>A126297206V_Data</vt:lpstr>
      <vt:lpstr>A126297206V_Latest</vt:lpstr>
      <vt:lpstr>A126297210K</vt:lpstr>
      <vt:lpstr>A126297210K_Data</vt:lpstr>
      <vt:lpstr>A126297210K_Latest</vt:lpstr>
      <vt:lpstr>A126297214V</vt:lpstr>
      <vt:lpstr>A126297214V_Data</vt:lpstr>
      <vt:lpstr>A126297214V_Latest</vt:lpstr>
      <vt:lpstr>A126297218C</vt:lpstr>
      <vt:lpstr>A126297218C_Data</vt:lpstr>
      <vt:lpstr>A126297218C_Latest</vt:lpstr>
      <vt:lpstr>A126297222V</vt:lpstr>
      <vt:lpstr>A126297222V_Data</vt:lpstr>
      <vt:lpstr>A126297222V_Latest</vt:lpstr>
      <vt:lpstr>A126297226C</vt:lpstr>
      <vt:lpstr>A126297226C_Data</vt:lpstr>
      <vt:lpstr>A126297226C_Latest</vt:lpstr>
      <vt:lpstr>A126297230V</vt:lpstr>
      <vt:lpstr>A126297230V_Data</vt:lpstr>
      <vt:lpstr>A126297230V_Latest</vt:lpstr>
      <vt:lpstr>A126297234C</vt:lpstr>
      <vt:lpstr>A126297234C_Data</vt:lpstr>
      <vt:lpstr>A126297234C_Latest</vt:lpstr>
      <vt:lpstr>A126297238L</vt:lpstr>
      <vt:lpstr>A126297238L_Data</vt:lpstr>
      <vt:lpstr>A126297238L_Latest</vt:lpstr>
      <vt:lpstr>A126297242C</vt:lpstr>
      <vt:lpstr>A126297242C_Data</vt:lpstr>
      <vt:lpstr>A126297242C_Latest</vt:lpstr>
      <vt:lpstr>A126297246L</vt:lpstr>
      <vt:lpstr>A126297246L_Data</vt:lpstr>
      <vt:lpstr>A126297246L_Latest</vt:lpstr>
      <vt:lpstr>A126297250C</vt:lpstr>
      <vt:lpstr>A126297250C_Data</vt:lpstr>
      <vt:lpstr>A126297250C_Latest</vt:lpstr>
      <vt:lpstr>A126297254L</vt:lpstr>
      <vt:lpstr>A126297254L_Data</vt:lpstr>
      <vt:lpstr>A126297254L_Latest</vt:lpstr>
      <vt:lpstr>A126297258W</vt:lpstr>
      <vt:lpstr>A126297258W_Data</vt:lpstr>
      <vt:lpstr>A126297258W_Latest</vt:lpstr>
      <vt:lpstr>A126297262L</vt:lpstr>
      <vt:lpstr>A126297262L_Data</vt:lpstr>
      <vt:lpstr>A126297262L_Latest</vt:lpstr>
      <vt:lpstr>A126297266W</vt:lpstr>
      <vt:lpstr>A126297266W_Data</vt:lpstr>
      <vt:lpstr>A126297266W_Latest</vt:lpstr>
      <vt:lpstr>A126297270L</vt:lpstr>
      <vt:lpstr>A126297270L_Data</vt:lpstr>
      <vt:lpstr>A126297270L_Latest</vt:lpstr>
      <vt:lpstr>A126297274W</vt:lpstr>
      <vt:lpstr>A126297274W_Data</vt:lpstr>
      <vt:lpstr>A126297274W_Latest</vt:lpstr>
      <vt:lpstr>A126297278F</vt:lpstr>
      <vt:lpstr>A126297278F_Data</vt:lpstr>
      <vt:lpstr>A126297278F_Latest</vt:lpstr>
      <vt:lpstr>A126297282W</vt:lpstr>
      <vt:lpstr>A126297282W_Data</vt:lpstr>
      <vt:lpstr>A126297282W_Latest</vt:lpstr>
      <vt:lpstr>A126297286F</vt:lpstr>
      <vt:lpstr>A126297286F_Data</vt:lpstr>
      <vt:lpstr>A126297286F_Latest</vt:lpstr>
      <vt:lpstr>A126297290W</vt:lpstr>
      <vt:lpstr>A126297290W_Data</vt:lpstr>
      <vt:lpstr>A126297290W_Latest</vt:lpstr>
      <vt:lpstr>A126297294F</vt:lpstr>
      <vt:lpstr>A126297294F_Data</vt:lpstr>
      <vt:lpstr>A126297294F_Latest</vt:lpstr>
      <vt:lpstr>A126297298R</vt:lpstr>
      <vt:lpstr>A126297298R_Data</vt:lpstr>
      <vt:lpstr>A126297298R_Latest</vt:lpstr>
      <vt:lpstr>A126297302V</vt:lpstr>
      <vt:lpstr>A126297302V_Data</vt:lpstr>
      <vt:lpstr>A126297302V_Latest</vt:lpstr>
      <vt:lpstr>A126297306C</vt:lpstr>
      <vt:lpstr>A126297306C_Data</vt:lpstr>
      <vt:lpstr>A126297306C_Latest</vt:lpstr>
      <vt:lpstr>A126297310V</vt:lpstr>
      <vt:lpstr>A126297310V_Data</vt:lpstr>
      <vt:lpstr>A126297310V_Latest</vt:lpstr>
      <vt:lpstr>A126297314C</vt:lpstr>
      <vt:lpstr>A126297314C_Data</vt:lpstr>
      <vt:lpstr>A126297314C_Latest</vt:lpstr>
      <vt:lpstr>A126297318L</vt:lpstr>
      <vt:lpstr>A126297318L_Data</vt:lpstr>
      <vt:lpstr>A126297318L_Latest</vt:lpstr>
      <vt:lpstr>A126297322C</vt:lpstr>
      <vt:lpstr>A126297322C_Data</vt:lpstr>
      <vt:lpstr>A126297322C_Latest</vt:lpstr>
      <vt:lpstr>A126297326L</vt:lpstr>
      <vt:lpstr>A126297326L_Data</vt:lpstr>
      <vt:lpstr>A126297326L_Latest</vt:lpstr>
      <vt:lpstr>A126297330C</vt:lpstr>
      <vt:lpstr>A126297330C_Data</vt:lpstr>
      <vt:lpstr>A126297330C_Latest</vt:lpstr>
      <vt:lpstr>A126297334L</vt:lpstr>
      <vt:lpstr>A126297334L_Data</vt:lpstr>
      <vt:lpstr>A126297334L_Latest</vt:lpstr>
      <vt:lpstr>A126297338W</vt:lpstr>
      <vt:lpstr>A126297338W_Data</vt:lpstr>
      <vt:lpstr>A126297338W_Latest</vt:lpstr>
      <vt:lpstr>A126297342L</vt:lpstr>
      <vt:lpstr>A126297342L_Data</vt:lpstr>
      <vt:lpstr>A126297342L_Latest</vt:lpstr>
      <vt:lpstr>A126297346W</vt:lpstr>
      <vt:lpstr>A126297346W_Data</vt:lpstr>
      <vt:lpstr>A126297346W_Latest</vt:lpstr>
      <vt:lpstr>A126297350L</vt:lpstr>
      <vt:lpstr>A126297350L_Data</vt:lpstr>
      <vt:lpstr>A126297350L_Latest</vt:lpstr>
      <vt:lpstr>A126297354W</vt:lpstr>
      <vt:lpstr>A126297354W_Data</vt:lpstr>
      <vt:lpstr>A126297354W_Latest</vt:lpstr>
      <vt:lpstr>A126297358F</vt:lpstr>
      <vt:lpstr>A126297358F_Data</vt:lpstr>
      <vt:lpstr>A126297358F_Latest</vt:lpstr>
      <vt:lpstr>A126297362W</vt:lpstr>
      <vt:lpstr>A126297362W_Data</vt:lpstr>
      <vt:lpstr>A126297362W_Latest</vt:lpstr>
      <vt:lpstr>A126297366F</vt:lpstr>
      <vt:lpstr>A126297366F_Data</vt:lpstr>
      <vt:lpstr>A126297366F_Latest</vt:lpstr>
      <vt:lpstr>A126297370W</vt:lpstr>
      <vt:lpstr>A126297370W_Data</vt:lpstr>
      <vt:lpstr>A126297370W_Latest</vt:lpstr>
      <vt:lpstr>A126297374F</vt:lpstr>
      <vt:lpstr>A126297374F_Data</vt:lpstr>
      <vt:lpstr>A126297374F_Latest</vt:lpstr>
      <vt:lpstr>A126297378R</vt:lpstr>
      <vt:lpstr>A126297378R_Data</vt:lpstr>
      <vt:lpstr>A126297378R_Latest</vt:lpstr>
      <vt:lpstr>A126297382F</vt:lpstr>
      <vt:lpstr>A126297382F_Data</vt:lpstr>
      <vt:lpstr>A126297382F_Latest</vt:lpstr>
      <vt:lpstr>A126297386R</vt:lpstr>
      <vt:lpstr>A126297386R_Data</vt:lpstr>
      <vt:lpstr>A126297386R_Latest</vt:lpstr>
      <vt:lpstr>A126297390F</vt:lpstr>
      <vt:lpstr>A126297390F_Data</vt:lpstr>
      <vt:lpstr>A126297390F_Latest</vt:lpstr>
      <vt:lpstr>A126297394R</vt:lpstr>
      <vt:lpstr>A126297394R_Data</vt:lpstr>
      <vt:lpstr>A126297394R_Latest</vt:lpstr>
      <vt:lpstr>A126297398X</vt:lpstr>
      <vt:lpstr>A126297398X_Data</vt:lpstr>
      <vt:lpstr>A126297398X_Latest</vt:lpstr>
      <vt:lpstr>A126297402C</vt:lpstr>
      <vt:lpstr>A126297402C_Data</vt:lpstr>
      <vt:lpstr>A126297402C_Latest</vt:lpstr>
      <vt:lpstr>A126297406L</vt:lpstr>
      <vt:lpstr>A126297406L_Data</vt:lpstr>
      <vt:lpstr>A126297406L_Latest</vt:lpstr>
      <vt:lpstr>A126297410C</vt:lpstr>
      <vt:lpstr>A126297410C_Data</vt:lpstr>
      <vt:lpstr>A126297410C_Latest</vt:lpstr>
      <vt:lpstr>A126297414L</vt:lpstr>
      <vt:lpstr>A126297414L_Data</vt:lpstr>
      <vt:lpstr>A126297414L_Latest</vt:lpstr>
      <vt:lpstr>A126297418W</vt:lpstr>
      <vt:lpstr>A126297418W_Data</vt:lpstr>
      <vt:lpstr>A126297418W_Latest</vt:lpstr>
      <vt:lpstr>A126297422L</vt:lpstr>
      <vt:lpstr>A126297422L_Data</vt:lpstr>
      <vt:lpstr>A126297422L_Latest</vt:lpstr>
      <vt:lpstr>A126297426W</vt:lpstr>
      <vt:lpstr>A126297426W_Data</vt:lpstr>
      <vt:lpstr>A126297426W_Latest</vt:lpstr>
      <vt:lpstr>A126297430L</vt:lpstr>
      <vt:lpstr>A126297430L_Data</vt:lpstr>
      <vt:lpstr>A126297430L_Latest</vt:lpstr>
      <vt:lpstr>A126297434W</vt:lpstr>
      <vt:lpstr>A126297434W_Data</vt:lpstr>
      <vt:lpstr>A126297434W_Latest</vt:lpstr>
      <vt:lpstr>A126297438F</vt:lpstr>
      <vt:lpstr>A126297438F_Data</vt:lpstr>
      <vt:lpstr>A126297438F_Latest</vt:lpstr>
      <vt:lpstr>A126297442W</vt:lpstr>
      <vt:lpstr>A126297442W_Data</vt:lpstr>
      <vt:lpstr>A126297442W_Latest</vt:lpstr>
      <vt:lpstr>A126297446F</vt:lpstr>
      <vt:lpstr>A126297446F_Data</vt:lpstr>
      <vt:lpstr>A126297446F_Latest</vt:lpstr>
      <vt:lpstr>A126297450W</vt:lpstr>
      <vt:lpstr>A126297450W_Data</vt:lpstr>
      <vt:lpstr>A126297450W_Latest</vt:lpstr>
      <vt:lpstr>A126297454F</vt:lpstr>
      <vt:lpstr>A126297454F_Data</vt:lpstr>
      <vt:lpstr>A126297454F_Latest</vt:lpstr>
      <vt:lpstr>A126297458R</vt:lpstr>
      <vt:lpstr>A126297458R_Data</vt:lpstr>
      <vt:lpstr>A126297458R_Latest</vt:lpstr>
      <vt:lpstr>A126297462F</vt:lpstr>
      <vt:lpstr>A126297462F_Data</vt:lpstr>
      <vt:lpstr>A126297462F_Latest</vt:lpstr>
      <vt:lpstr>A126297466R</vt:lpstr>
      <vt:lpstr>A126297466R_Data</vt:lpstr>
      <vt:lpstr>A126297466R_Latest</vt:lpstr>
      <vt:lpstr>A126297470F</vt:lpstr>
      <vt:lpstr>A126297470F_Data</vt:lpstr>
      <vt:lpstr>A126297470F_Latest</vt:lpstr>
      <vt:lpstr>A126297474R</vt:lpstr>
      <vt:lpstr>A126297474R_Data</vt:lpstr>
      <vt:lpstr>A126297474R_Latest</vt:lpstr>
      <vt:lpstr>A126297478X</vt:lpstr>
      <vt:lpstr>A126297478X_Data</vt:lpstr>
      <vt:lpstr>A126297478X_Latest</vt:lpstr>
      <vt:lpstr>A126297482R</vt:lpstr>
      <vt:lpstr>A126297482R_Data</vt:lpstr>
      <vt:lpstr>A126297482R_Latest</vt:lpstr>
      <vt:lpstr>A126297486X</vt:lpstr>
      <vt:lpstr>A126297486X_Data</vt:lpstr>
      <vt:lpstr>A126297486X_Latest</vt:lpstr>
      <vt:lpstr>A126297490R</vt:lpstr>
      <vt:lpstr>A126297490R_Data</vt:lpstr>
      <vt:lpstr>A126297490R_Latest</vt:lpstr>
      <vt:lpstr>A126297494X</vt:lpstr>
      <vt:lpstr>A126297494X_Data</vt:lpstr>
      <vt:lpstr>A126297494X_Latest</vt:lpstr>
      <vt:lpstr>A126297498J</vt:lpstr>
      <vt:lpstr>A126297498J_Data</vt:lpstr>
      <vt:lpstr>A126297498J_Latest</vt:lpstr>
      <vt:lpstr>A126297502L</vt:lpstr>
      <vt:lpstr>A126297502L_Data</vt:lpstr>
      <vt:lpstr>A126297502L_Latest</vt:lpstr>
      <vt:lpstr>A126297506W</vt:lpstr>
      <vt:lpstr>A126297506W_Data</vt:lpstr>
      <vt:lpstr>A126297506W_Latest</vt:lpstr>
      <vt:lpstr>A126297510L</vt:lpstr>
      <vt:lpstr>A126297510L_Data</vt:lpstr>
      <vt:lpstr>A126297510L_Latest</vt:lpstr>
      <vt:lpstr>A126297514W</vt:lpstr>
      <vt:lpstr>A126297514W_Data</vt:lpstr>
      <vt:lpstr>A126297514W_Latest</vt:lpstr>
      <vt:lpstr>A126297518F</vt:lpstr>
      <vt:lpstr>A126297518F_Data</vt:lpstr>
      <vt:lpstr>A126297518F_Latest</vt:lpstr>
      <vt:lpstr>A126297522W</vt:lpstr>
      <vt:lpstr>A126297522W_Data</vt:lpstr>
      <vt:lpstr>A126297522W_Latest</vt:lpstr>
      <vt:lpstr>A126297526F</vt:lpstr>
      <vt:lpstr>A126297526F_Data</vt:lpstr>
      <vt:lpstr>A126297526F_Latest</vt:lpstr>
      <vt:lpstr>A126297530W</vt:lpstr>
      <vt:lpstr>A126297530W_Data</vt:lpstr>
      <vt:lpstr>A126297530W_Latest</vt:lpstr>
      <vt:lpstr>A126297534F</vt:lpstr>
      <vt:lpstr>A126297534F_Data</vt:lpstr>
      <vt:lpstr>A126297534F_Latest</vt:lpstr>
      <vt:lpstr>A126297538R</vt:lpstr>
      <vt:lpstr>A126297538R_Data</vt:lpstr>
      <vt:lpstr>A126297538R_Latest</vt:lpstr>
      <vt:lpstr>A126297542F</vt:lpstr>
      <vt:lpstr>A126297542F_Data</vt:lpstr>
      <vt:lpstr>A126297542F_Latest</vt:lpstr>
      <vt:lpstr>A126297546R</vt:lpstr>
      <vt:lpstr>A126297546R_Data</vt:lpstr>
      <vt:lpstr>A126297546R_Latest</vt:lpstr>
      <vt:lpstr>A126297550F</vt:lpstr>
      <vt:lpstr>A126297550F_Data</vt:lpstr>
      <vt:lpstr>A126297550F_Latest</vt:lpstr>
      <vt:lpstr>A126297554R</vt:lpstr>
      <vt:lpstr>A126297554R_Data</vt:lpstr>
      <vt:lpstr>A126297554R_Latest</vt:lpstr>
      <vt:lpstr>A126297558X</vt:lpstr>
      <vt:lpstr>A126297558X_Data</vt:lpstr>
      <vt:lpstr>A126297558X_Latest</vt:lpstr>
      <vt:lpstr>A126297562R</vt:lpstr>
      <vt:lpstr>A126297562R_Data</vt:lpstr>
      <vt:lpstr>A126297562R_Latest</vt:lpstr>
      <vt:lpstr>A126297566X</vt:lpstr>
      <vt:lpstr>A126297566X_Data</vt:lpstr>
      <vt:lpstr>A126297566X_Latest</vt:lpstr>
      <vt:lpstr>A126297570R</vt:lpstr>
      <vt:lpstr>A126297570R_Data</vt:lpstr>
      <vt:lpstr>A126297570R_Latest</vt:lpstr>
      <vt:lpstr>A126297574X</vt:lpstr>
      <vt:lpstr>A126297574X_Data</vt:lpstr>
      <vt:lpstr>A126297574X_Latest</vt:lpstr>
      <vt:lpstr>A126297578J</vt:lpstr>
      <vt:lpstr>A126297578J_Data</vt:lpstr>
      <vt:lpstr>A126297578J_Latest</vt:lpstr>
      <vt:lpstr>A126297582X</vt:lpstr>
      <vt:lpstr>A126297582X_Data</vt:lpstr>
      <vt:lpstr>A126297582X_Latest</vt:lpstr>
      <vt:lpstr>A126297586J</vt:lpstr>
      <vt:lpstr>A126297586J_Data</vt:lpstr>
      <vt:lpstr>A126297586J_Latest</vt:lpstr>
      <vt:lpstr>A126297590X</vt:lpstr>
      <vt:lpstr>A126297590X_Data</vt:lpstr>
      <vt:lpstr>A126297590X_Latest</vt:lpstr>
      <vt:lpstr>A126297594J</vt:lpstr>
      <vt:lpstr>A126297594J_Data</vt:lpstr>
      <vt:lpstr>A126297594J_Latest</vt:lpstr>
      <vt:lpstr>A126297598T</vt:lpstr>
      <vt:lpstr>A126297598T_Data</vt:lpstr>
      <vt:lpstr>A126297598T_Latest</vt:lpstr>
      <vt:lpstr>A126297602W</vt:lpstr>
      <vt:lpstr>A126297602W_Data</vt:lpstr>
      <vt:lpstr>A126297602W_Latest</vt:lpstr>
      <vt:lpstr>A126297606F</vt:lpstr>
      <vt:lpstr>A126297606F_Data</vt:lpstr>
      <vt:lpstr>A126297606F_Latest</vt:lpstr>
      <vt:lpstr>A126297610W</vt:lpstr>
      <vt:lpstr>A126297610W_Data</vt:lpstr>
      <vt:lpstr>A126297610W_Latest</vt:lpstr>
      <vt:lpstr>A126297614F</vt:lpstr>
      <vt:lpstr>A126297614F_Data</vt:lpstr>
      <vt:lpstr>A126297614F_Latest</vt:lpstr>
      <vt:lpstr>A126297618R</vt:lpstr>
      <vt:lpstr>A126297618R_Data</vt:lpstr>
      <vt:lpstr>A126297618R_Latest</vt:lpstr>
      <vt:lpstr>A126297622F</vt:lpstr>
      <vt:lpstr>A126297622F_Data</vt:lpstr>
      <vt:lpstr>A126297622F_Latest</vt:lpstr>
      <vt:lpstr>A126297626R</vt:lpstr>
      <vt:lpstr>A126297626R_Data</vt:lpstr>
      <vt:lpstr>A126297626R_Latest</vt:lpstr>
      <vt:lpstr>A126297630F</vt:lpstr>
      <vt:lpstr>A126297630F_Data</vt:lpstr>
      <vt:lpstr>A126297630F_Latest</vt:lpstr>
      <vt:lpstr>A126297634R</vt:lpstr>
      <vt:lpstr>A126297634R_Data</vt:lpstr>
      <vt:lpstr>A126297634R_Latest</vt:lpstr>
      <vt:lpstr>A126297638X</vt:lpstr>
      <vt:lpstr>A126297638X_Data</vt:lpstr>
      <vt:lpstr>A126297638X_Latest</vt:lpstr>
      <vt:lpstr>A126297642R</vt:lpstr>
      <vt:lpstr>A126297642R_Data</vt:lpstr>
      <vt:lpstr>A126297642R_Latest</vt:lpstr>
      <vt:lpstr>A126297646X</vt:lpstr>
      <vt:lpstr>A126297646X_Data</vt:lpstr>
      <vt:lpstr>A126297646X_Latest</vt:lpstr>
      <vt:lpstr>A126297650R</vt:lpstr>
      <vt:lpstr>A126297650R_Data</vt:lpstr>
      <vt:lpstr>A126297650R_Latest</vt:lpstr>
      <vt:lpstr>A126297654X</vt:lpstr>
      <vt:lpstr>A126297654X_Data</vt:lpstr>
      <vt:lpstr>A126297654X_Latest</vt:lpstr>
      <vt:lpstr>A126297658J</vt:lpstr>
      <vt:lpstr>A126297658J_Data</vt:lpstr>
      <vt:lpstr>A126297658J_Latest</vt:lpstr>
      <vt:lpstr>A126297662X</vt:lpstr>
      <vt:lpstr>A126297662X_Data</vt:lpstr>
      <vt:lpstr>A126297662X_Latest</vt:lpstr>
      <vt:lpstr>A126297666J</vt:lpstr>
      <vt:lpstr>A126297666J_Data</vt:lpstr>
      <vt:lpstr>A126297666J_Latest</vt:lpstr>
      <vt:lpstr>A126297670X</vt:lpstr>
      <vt:lpstr>A126297670X_Data</vt:lpstr>
      <vt:lpstr>A126297670X_Latest</vt:lpstr>
      <vt:lpstr>A126297674J</vt:lpstr>
      <vt:lpstr>A126297674J_Data</vt:lpstr>
      <vt:lpstr>A126297674J_Latest</vt:lpstr>
      <vt:lpstr>A126297678T</vt:lpstr>
      <vt:lpstr>A126297678T_Data</vt:lpstr>
      <vt:lpstr>A126297678T_Latest</vt:lpstr>
      <vt:lpstr>A126297682J</vt:lpstr>
      <vt:lpstr>A126297682J_Data</vt:lpstr>
      <vt:lpstr>A126297682J_Latest</vt:lpstr>
      <vt:lpstr>A126297686T</vt:lpstr>
      <vt:lpstr>A126297686T_Data</vt:lpstr>
      <vt:lpstr>A126297686T_Latest</vt:lpstr>
      <vt:lpstr>A126297690J</vt:lpstr>
      <vt:lpstr>A126297690J_Data</vt:lpstr>
      <vt:lpstr>A126297690J_Latest</vt:lpstr>
      <vt:lpstr>A126297694T</vt:lpstr>
      <vt:lpstr>A126297694T_Data</vt:lpstr>
      <vt:lpstr>A126297694T_Latest</vt:lpstr>
      <vt:lpstr>A126297698A</vt:lpstr>
      <vt:lpstr>A126297698A_Data</vt:lpstr>
      <vt:lpstr>A126297698A_Latest</vt:lpstr>
      <vt:lpstr>A126297702F</vt:lpstr>
      <vt:lpstr>A126297702F_Data</vt:lpstr>
      <vt:lpstr>A126297702F_Latest</vt:lpstr>
      <vt:lpstr>A126297706R</vt:lpstr>
      <vt:lpstr>A126297706R_Data</vt:lpstr>
      <vt:lpstr>A126297706R_Latest</vt:lpstr>
      <vt:lpstr>A126297710F</vt:lpstr>
      <vt:lpstr>A126297710F_Data</vt:lpstr>
      <vt:lpstr>A126297710F_Latest</vt:lpstr>
      <vt:lpstr>A126297714R</vt:lpstr>
      <vt:lpstr>A126297714R_Data</vt:lpstr>
      <vt:lpstr>A126297714R_Latest</vt:lpstr>
      <vt:lpstr>A126297718X</vt:lpstr>
      <vt:lpstr>A126297718X_Data</vt:lpstr>
      <vt:lpstr>A126297718X_Latest</vt:lpstr>
      <vt:lpstr>A126297722R</vt:lpstr>
      <vt:lpstr>A126297722R_Data</vt:lpstr>
      <vt:lpstr>A126297722R_Latest</vt:lpstr>
      <vt:lpstr>A126297726X</vt:lpstr>
      <vt:lpstr>A126297726X_Data</vt:lpstr>
      <vt:lpstr>A126297726X_Latest</vt:lpstr>
      <vt:lpstr>A126297730R</vt:lpstr>
      <vt:lpstr>A126297730R_Data</vt:lpstr>
      <vt:lpstr>A126297730R_Latest</vt:lpstr>
      <vt:lpstr>A126297734X</vt:lpstr>
      <vt:lpstr>A126297734X_Data</vt:lpstr>
      <vt:lpstr>A126297734X_Latest</vt:lpstr>
      <vt:lpstr>A126297738J</vt:lpstr>
      <vt:lpstr>A126297738J_Data</vt:lpstr>
      <vt:lpstr>A126297738J_Latest</vt:lpstr>
      <vt:lpstr>A126297742X</vt:lpstr>
      <vt:lpstr>A126297742X_Data</vt:lpstr>
      <vt:lpstr>A126297742X_Latest</vt:lpstr>
      <vt:lpstr>A126297746J</vt:lpstr>
      <vt:lpstr>A126297746J_Data</vt:lpstr>
      <vt:lpstr>A126297746J_Latest</vt:lpstr>
      <vt:lpstr>A126297750X</vt:lpstr>
      <vt:lpstr>A126297750X_Data</vt:lpstr>
      <vt:lpstr>A126297750X_Latest</vt:lpstr>
      <vt:lpstr>A126297754J</vt:lpstr>
      <vt:lpstr>A126297754J_Data</vt:lpstr>
      <vt:lpstr>A126297754J_Latest</vt:lpstr>
      <vt:lpstr>A126297758T</vt:lpstr>
      <vt:lpstr>A126297758T_Data</vt:lpstr>
      <vt:lpstr>A126297758T_Latest</vt:lpstr>
      <vt:lpstr>A126297762J</vt:lpstr>
      <vt:lpstr>A126297762J_Data</vt:lpstr>
      <vt:lpstr>A126297762J_Latest</vt:lpstr>
      <vt:lpstr>A126297766T</vt:lpstr>
      <vt:lpstr>A126297766T_Data</vt:lpstr>
      <vt:lpstr>A126297766T_Latest</vt:lpstr>
      <vt:lpstr>A126297770J</vt:lpstr>
      <vt:lpstr>A126297770J_Data</vt:lpstr>
      <vt:lpstr>A126297770J_Latest</vt:lpstr>
      <vt:lpstr>A126297774T</vt:lpstr>
      <vt:lpstr>A126297774T_Data</vt:lpstr>
      <vt:lpstr>A126297774T_Latest</vt:lpstr>
      <vt:lpstr>A126297778A</vt:lpstr>
      <vt:lpstr>A126297778A_Data</vt:lpstr>
      <vt:lpstr>A126297778A_Latest</vt:lpstr>
      <vt:lpstr>A126297782T</vt:lpstr>
      <vt:lpstr>A126297782T_Data</vt:lpstr>
      <vt:lpstr>A126297782T_Latest</vt:lpstr>
      <vt:lpstr>A126297786A</vt:lpstr>
      <vt:lpstr>A126297786A_Data</vt:lpstr>
      <vt:lpstr>A126297786A_Latest</vt:lpstr>
      <vt:lpstr>A126297790T</vt:lpstr>
      <vt:lpstr>A126297790T_Data</vt:lpstr>
      <vt:lpstr>A126297790T_Latest</vt:lpstr>
      <vt:lpstr>A126297794A</vt:lpstr>
      <vt:lpstr>A126297794A_Data</vt:lpstr>
      <vt:lpstr>A126297794A_Latest</vt:lpstr>
      <vt:lpstr>A126297798K</vt:lpstr>
      <vt:lpstr>A126297798K_Data</vt:lpstr>
      <vt:lpstr>A126297798K_Latest</vt:lpstr>
      <vt:lpstr>A126297802R</vt:lpstr>
      <vt:lpstr>A126297802R_Data</vt:lpstr>
      <vt:lpstr>A126297802R_Latest</vt:lpstr>
      <vt:lpstr>A126297806X</vt:lpstr>
      <vt:lpstr>A126297806X_Data</vt:lpstr>
      <vt:lpstr>A126297806X_Latest</vt:lpstr>
      <vt:lpstr>A126297810R</vt:lpstr>
      <vt:lpstr>A126297810R_Data</vt:lpstr>
      <vt:lpstr>A126297810R_Latest</vt:lpstr>
      <vt:lpstr>A126297814X</vt:lpstr>
      <vt:lpstr>A126297814X_Data</vt:lpstr>
      <vt:lpstr>A126297814X_Latest</vt:lpstr>
      <vt:lpstr>A126297818J</vt:lpstr>
      <vt:lpstr>A126297818J_Data</vt:lpstr>
      <vt:lpstr>A126297818J_Latest</vt:lpstr>
      <vt:lpstr>A126297822X</vt:lpstr>
      <vt:lpstr>A126297822X_Data</vt:lpstr>
      <vt:lpstr>A126297822X_Latest</vt:lpstr>
      <vt:lpstr>A126297826J</vt:lpstr>
      <vt:lpstr>A126297826J_Data</vt:lpstr>
      <vt:lpstr>A126297826J_Latest</vt:lpstr>
      <vt:lpstr>A126297830X</vt:lpstr>
      <vt:lpstr>A126297830X_Data</vt:lpstr>
      <vt:lpstr>A126297830X_Latest</vt:lpstr>
      <vt:lpstr>A126297834J</vt:lpstr>
      <vt:lpstr>A126297834J_Data</vt:lpstr>
      <vt:lpstr>A126297834J_Latest</vt:lpstr>
      <vt:lpstr>A126297838T</vt:lpstr>
      <vt:lpstr>A126297838T_Data</vt:lpstr>
      <vt:lpstr>A126297838T_Latest</vt:lpstr>
      <vt:lpstr>A126297842J</vt:lpstr>
      <vt:lpstr>A126297842J_Data</vt:lpstr>
      <vt:lpstr>A126297842J_Latest</vt:lpstr>
      <vt:lpstr>A126297846T</vt:lpstr>
      <vt:lpstr>A126297846T_Data</vt:lpstr>
      <vt:lpstr>A126297846T_Latest</vt:lpstr>
      <vt:lpstr>A126297850J</vt:lpstr>
      <vt:lpstr>A126297850J_Data</vt:lpstr>
      <vt:lpstr>A126297850J_Latest</vt:lpstr>
      <vt:lpstr>A126297854T</vt:lpstr>
      <vt:lpstr>A126297854T_Data</vt:lpstr>
      <vt:lpstr>A126297854T_Latest</vt:lpstr>
      <vt:lpstr>A126297858A</vt:lpstr>
      <vt:lpstr>A126297858A_Data</vt:lpstr>
      <vt:lpstr>A126297858A_Latest</vt:lpstr>
      <vt:lpstr>A126297862T</vt:lpstr>
      <vt:lpstr>A126297862T_Data</vt:lpstr>
      <vt:lpstr>A126297862T_Latest</vt:lpstr>
      <vt:lpstr>A126297866A</vt:lpstr>
      <vt:lpstr>A126297866A_Data</vt:lpstr>
      <vt:lpstr>A126297866A_Latest</vt:lpstr>
      <vt:lpstr>A126297870T</vt:lpstr>
      <vt:lpstr>A126297870T_Data</vt:lpstr>
      <vt:lpstr>A126297870T_Latest</vt:lpstr>
      <vt:lpstr>A126297874A</vt:lpstr>
      <vt:lpstr>A126297874A_Data</vt:lpstr>
      <vt:lpstr>A126297874A_Latest</vt:lpstr>
      <vt:lpstr>A126297878K</vt:lpstr>
      <vt:lpstr>A126297878K_Data</vt:lpstr>
      <vt:lpstr>A126297878K_Latest</vt:lpstr>
      <vt:lpstr>A126297882A</vt:lpstr>
      <vt:lpstr>A126297882A_Data</vt:lpstr>
      <vt:lpstr>A126297882A_Latest</vt:lpstr>
      <vt:lpstr>A126297886K</vt:lpstr>
      <vt:lpstr>A126297886K_Data</vt:lpstr>
      <vt:lpstr>A126297886K_Latest</vt:lpstr>
      <vt:lpstr>A126297890A</vt:lpstr>
      <vt:lpstr>A126297890A_Data</vt:lpstr>
      <vt:lpstr>A126297890A_Latest</vt:lpstr>
      <vt:lpstr>A126297894K</vt:lpstr>
      <vt:lpstr>A126297894K_Data</vt:lpstr>
      <vt:lpstr>A126297894K_Latest</vt:lpstr>
      <vt:lpstr>A126297898V</vt:lpstr>
      <vt:lpstr>A126297898V_Data</vt:lpstr>
      <vt:lpstr>A126297898V_Latest</vt:lpstr>
      <vt:lpstr>A126297902X</vt:lpstr>
      <vt:lpstr>A126297902X_Data</vt:lpstr>
      <vt:lpstr>A126297902X_Latest</vt:lpstr>
      <vt:lpstr>A126297906J</vt:lpstr>
      <vt:lpstr>A126297906J_Data</vt:lpstr>
      <vt:lpstr>A126297906J_Latest</vt:lpstr>
      <vt:lpstr>A126297910X</vt:lpstr>
      <vt:lpstr>A126297910X_Data</vt:lpstr>
      <vt:lpstr>A126297910X_Latest</vt:lpstr>
      <vt:lpstr>A126297914J</vt:lpstr>
      <vt:lpstr>A126297914J_Data</vt:lpstr>
      <vt:lpstr>A126297914J_Latest</vt:lpstr>
      <vt:lpstr>A126297918T</vt:lpstr>
      <vt:lpstr>A126297918T_Data</vt:lpstr>
      <vt:lpstr>A126297918T_Latest</vt:lpstr>
      <vt:lpstr>A126297922J</vt:lpstr>
      <vt:lpstr>A126297922J_Data</vt:lpstr>
      <vt:lpstr>A126297922J_Latest</vt:lpstr>
      <vt:lpstr>A126297926T</vt:lpstr>
      <vt:lpstr>A126297926T_Data</vt:lpstr>
      <vt:lpstr>A126297926T_Latest</vt:lpstr>
      <vt:lpstr>A126297930J</vt:lpstr>
      <vt:lpstr>A126297930J_Data</vt:lpstr>
      <vt:lpstr>A126297930J_Latest</vt:lpstr>
      <vt:lpstr>A126297934T</vt:lpstr>
      <vt:lpstr>A126297934T_Data</vt:lpstr>
      <vt:lpstr>A126297934T_Latest</vt:lpstr>
      <vt:lpstr>A126297938A</vt:lpstr>
      <vt:lpstr>A126297938A_Data</vt:lpstr>
      <vt:lpstr>A126297938A_Latest</vt:lpstr>
      <vt:lpstr>A126297942T</vt:lpstr>
      <vt:lpstr>A126297942T_Data</vt:lpstr>
      <vt:lpstr>A126297942T_Latest</vt:lpstr>
      <vt:lpstr>A126297946A</vt:lpstr>
      <vt:lpstr>A126297946A_Data</vt:lpstr>
      <vt:lpstr>A126297946A_Latest</vt:lpstr>
      <vt:lpstr>A126297950T</vt:lpstr>
      <vt:lpstr>A126297950T_Data</vt:lpstr>
      <vt:lpstr>A126297950T_Latest</vt:lpstr>
      <vt:lpstr>A126297954A</vt:lpstr>
      <vt:lpstr>A126297954A_Data</vt:lpstr>
      <vt:lpstr>A126297954A_Latest</vt:lpstr>
      <vt:lpstr>A126297958K</vt:lpstr>
      <vt:lpstr>A126297958K_Data</vt:lpstr>
      <vt:lpstr>A126297958K_Latest</vt:lpstr>
      <vt:lpstr>A126297962A</vt:lpstr>
      <vt:lpstr>A126297962A_Data</vt:lpstr>
      <vt:lpstr>A126297962A_Latest</vt:lpstr>
      <vt:lpstr>A126297966K</vt:lpstr>
      <vt:lpstr>A126297966K_Data</vt:lpstr>
      <vt:lpstr>A126297966K_Latest</vt:lpstr>
      <vt:lpstr>A126297970A</vt:lpstr>
      <vt:lpstr>A126297970A_Data</vt:lpstr>
      <vt:lpstr>A126297970A_Latest</vt:lpstr>
      <vt:lpstr>A126297974K</vt:lpstr>
      <vt:lpstr>A126297974K_Data</vt:lpstr>
      <vt:lpstr>A126297974K_Latest</vt:lpstr>
      <vt:lpstr>A126297978V</vt:lpstr>
      <vt:lpstr>A126297978V_Data</vt:lpstr>
      <vt:lpstr>A126297978V_Latest</vt:lpstr>
      <vt:lpstr>A126297982K</vt:lpstr>
      <vt:lpstr>A126297982K_Data</vt:lpstr>
      <vt:lpstr>A126297982K_Latest</vt:lpstr>
      <vt:lpstr>A126297986V</vt:lpstr>
      <vt:lpstr>A126297986V_Data</vt:lpstr>
      <vt:lpstr>A126297986V_Latest</vt:lpstr>
      <vt:lpstr>A126297990K</vt:lpstr>
      <vt:lpstr>A126297990K_Data</vt:lpstr>
      <vt:lpstr>A126297990K_Latest</vt:lpstr>
      <vt:lpstr>A126297994V</vt:lpstr>
      <vt:lpstr>A126297994V_Data</vt:lpstr>
      <vt:lpstr>A126297994V_Latest</vt:lpstr>
      <vt:lpstr>A126297998C</vt:lpstr>
      <vt:lpstr>A126297998C_Data</vt:lpstr>
      <vt:lpstr>A126297998C_Latest</vt:lpstr>
      <vt:lpstr>A126298002K</vt:lpstr>
      <vt:lpstr>A126298002K_Data</vt:lpstr>
      <vt:lpstr>A126298002K_Latest</vt:lpstr>
      <vt:lpstr>A126298006V</vt:lpstr>
      <vt:lpstr>A126298006V_Data</vt:lpstr>
      <vt:lpstr>A126298006V_Latest</vt:lpstr>
      <vt:lpstr>A126298010K</vt:lpstr>
      <vt:lpstr>A126298010K_Data</vt:lpstr>
      <vt:lpstr>A126298010K_Latest</vt:lpstr>
      <vt:lpstr>A126298014V</vt:lpstr>
      <vt:lpstr>A126298014V_Data</vt:lpstr>
      <vt:lpstr>A126298014V_Latest</vt:lpstr>
      <vt:lpstr>A126298018C</vt:lpstr>
      <vt:lpstr>A126298018C_Data</vt:lpstr>
      <vt:lpstr>A126298018C_Latest</vt:lpstr>
      <vt:lpstr>A126298022V</vt:lpstr>
      <vt:lpstr>A126298022V_Data</vt:lpstr>
      <vt:lpstr>A126298022V_Latest</vt:lpstr>
      <vt:lpstr>A126298026C</vt:lpstr>
      <vt:lpstr>A126298026C_Data</vt:lpstr>
      <vt:lpstr>A126298026C_Latest</vt:lpstr>
      <vt:lpstr>A126298030V</vt:lpstr>
      <vt:lpstr>A126298030V_Data</vt:lpstr>
      <vt:lpstr>A126298030V_Latest</vt:lpstr>
      <vt:lpstr>A126298034C</vt:lpstr>
      <vt:lpstr>A126298034C_Data</vt:lpstr>
      <vt:lpstr>A126298034C_Latest</vt:lpstr>
      <vt:lpstr>A126298038L</vt:lpstr>
      <vt:lpstr>A126298038L_Data</vt:lpstr>
      <vt:lpstr>A126298038L_Latest</vt:lpstr>
      <vt:lpstr>A126298042C</vt:lpstr>
      <vt:lpstr>A126298042C_Data</vt:lpstr>
      <vt:lpstr>A126298042C_Latest</vt:lpstr>
      <vt:lpstr>A126298046L</vt:lpstr>
      <vt:lpstr>A126298046L_Data</vt:lpstr>
      <vt:lpstr>A126298046L_Latest</vt:lpstr>
      <vt:lpstr>A126298050C</vt:lpstr>
      <vt:lpstr>A126298050C_Data</vt:lpstr>
      <vt:lpstr>A126298050C_Latest</vt:lpstr>
      <vt:lpstr>A126298054L</vt:lpstr>
      <vt:lpstr>A126298054L_Data</vt:lpstr>
      <vt:lpstr>A126298054L_Latest</vt:lpstr>
      <vt:lpstr>A126298058W</vt:lpstr>
      <vt:lpstr>A126298058W_Data</vt:lpstr>
      <vt:lpstr>A126298058W_Latest</vt:lpstr>
      <vt:lpstr>A126298062L</vt:lpstr>
      <vt:lpstr>A126298062L_Data</vt:lpstr>
      <vt:lpstr>A126298062L_Latest</vt:lpstr>
      <vt:lpstr>A126298066W</vt:lpstr>
      <vt:lpstr>A126298066W_Data</vt:lpstr>
      <vt:lpstr>A126298066W_Latest</vt:lpstr>
      <vt:lpstr>A126298070L</vt:lpstr>
      <vt:lpstr>A126298070L_Data</vt:lpstr>
      <vt:lpstr>A126298070L_Latest</vt:lpstr>
      <vt:lpstr>A126298074W</vt:lpstr>
      <vt:lpstr>A126298074W_Data</vt:lpstr>
      <vt:lpstr>A126298074W_Latest</vt:lpstr>
      <vt:lpstr>A126298078F</vt:lpstr>
      <vt:lpstr>A126298078F_Data</vt:lpstr>
      <vt:lpstr>A126298078F_Latest</vt:lpstr>
      <vt:lpstr>A126298082W</vt:lpstr>
      <vt:lpstr>A126298082W_Data</vt:lpstr>
      <vt:lpstr>A126298082W_Latest</vt:lpstr>
      <vt:lpstr>A126298086F</vt:lpstr>
      <vt:lpstr>A126298086F_Data</vt:lpstr>
      <vt:lpstr>A126298086F_Latest</vt:lpstr>
      <vt:lpstr>A126298090W</vt:lpstr>
      <vt:lpstr>A126298090W_Data</vt:lpstr>
      <vt:lpstr>A126298090W_Latest</vt:lpstr>
      <vt:lpstr>A126298094F</vt:lpstr>
      <vt:lpstr>A126298094F_Data</vt:lpstr>
      <vt:lpstr>A126298094F_Latest</vt:lpstr>
      <vt:lpstr>A126298098R</vt:lpstr>
      <vt:lpstr>A126298098R_Data</vt:lpstr>
      <vt:lpstr>A126298098R_Latest</vt:lpstr>
      <vt:lpstr>A126298102V</vt:lpstr>
      <vt:lpstr>A126298102V_Data</vt:lpstr>
      <vt:lpstr>A126298102V_Latest</vt:lpstr>
      <vt:lpstr>A126298106C</vt:lpstr>
      <vt:lpstr>A126298106C_Data</vt:lpstr>
      <vt:lpstr>A126298106C_Latest</vt:lpstr>
      <vt:lpstr>A126298110V</vt:lpstr>
      <vt:lpstr>A126298110V_Data</vt:lpstr>
      <vt:lpstr>A126298110V_Latest</vt:lpstr>
      <vt:lpstr>A126298114C</vt:lpstr>
      <vt:lpstr>A126298114C_Data</vt:lpstr>
      <vt:lpstr>A126298114C_Latest</vt:lpstr>
      <vt:lpstr>A126298118L</vt:lpstr>
      <vt:lpstr>A126298118L_Data</vt:lpstr>
      <vt:lpstr>A126298118L_Latest</vt:lpstr>
      <vt:lpstr>A126298122C</vt:lpstr>
      <vt:lpstr>A126298122C_Data</vt:lpstr>
      <vt:lpstr>A126298122C_Latest</vt:lpstr>
      <vt:lpstr>A126298126L</vt:lpstr>
      <vt:lpstr>A126298126L_Data</vt:lpstr>
      <vt:lpstr>A126298126L_Latest</vt:lpstr>
      <vt:lpstr>A126298130C</vt:lpstr>
      <vt:lpstr>A126298130C_Data</vt:lpstr>
      <vt:lpstr>A126298130C_Latest</vt:lpstr>
      <vt:lpstr>A126298134L</vt:lpstr>
      <vt:lpstr>A126298134L_Data</vt:lpstr>
      <vt:lpstr>A126298134L_Latest</vt:lpstr>
      <vt:lpstr>A126298138W</vt:lpstr>
      <vt:lpstr>A126298138W_Data</vt:lpstr>
      <vt:lpstr>A126298138W_Latest</vt:lpstr>
      <vt:lpstr>A126298142L</vt:lpstr>
      <vt:lpstr>A126298142L_Data</vt:lpstr>
      <vt:lpstr>A126298142L_Latest</vt:lpstr>
      <vt:lpstr>A126298146W</vt:lpstr>
      <vt:lpstr>A126298146W_Data</vt:lpstr>
      <vt:lpstr>A126298146W_Latest</vt:lpstr>
      <vt:lpstr>A126298150L</vt:lpstr>
      <vt:lpstr>A126298150L_Data</vt:lpstr>
      <vt:lpstr>A126298150L_Latest</vt:lpstr>
      <vt:lpstr>A126298154W</vt:lpstr>
      <vt:lpstr>A126298154W_Data</vt:lpstr>
      <vt:lpstr>A126298154W_Latest</vt:lpstr>
      <vt:lpstr>A126298158F</vt:lpstr>
      <vt:lpstr>A126298158F_Data</vt:lpstr>
      <vt:lpstr>A126298158F_Latest</vt:lpstr>
      <vt:lpstr>A126298162W</vt:lpstr>
      <vt:lpstr>A126298162W_Data</vt:lpstr>
      <vt:lpstr>A126298162W_Latest</vt:lpstr>
      <vt:lpstr>A126298166F</vt:lpstr>
      <vt:lpstr>A126298166F_Data</vt:lpstr>
      <vt:lpstr>A126298166F_Latest</vt:lpstr>
      <vt:lpstr>A126298170W</vt:lpstr>
      <vt:lpstr>A126298170W_Data</vt:lpstr>
      <vt:lpstr>A126298170W_Latest</vt:lpstr>
      <vt:lpstr>A126298174F</vt:lpstr>
      <vt:lpstr>A126298174F_Data</vt:lpstr>
      <vt:lpstr>A126298174F_Latest</vt:lpstr>
      <vt:lpstr>A126298178R</vt:lpstr>
      <vt:lpstr>A126298178R_Data</vt:lpstr>
      <vt:lpstr>A126298178R_Latest</vt:lpstr>
      <vt:lpstr>A126298182F</vt:lpstr>
      <vt:lpstr>A126298182F_Data</vt:lpstr>
      <vt:lpstr>A126298182F_Latest</vt:lpstr>
      <vt:lpstr>A126298186R</vt:lpstr>
      <vt:lpstr>A126298186R_Data</vt:lpstr>
      <vt:lpstr>A126298186R_Latest</vt:lpstr>
      <vt:lpstr>A126298190F</vt:lpstr>
      <vt:lpstr>A126298190F_Data</vt:lpstr>
      <vt:lpstr>A126298190F_Latest</vt:lpstr>
      <vt:lpstr>A126298194R</vt:lpstr>
      <vt:lpstr>A126298194R_Data</vt:lpstr>
      <vt:lpstr>A126298194R_Latest</vt:lpstr>
      <vt:lpstr>A126298198X</vt:lpstr>
      <vt:lpstr>A126298198X_Data</vt:lpstr>
      <vt:lpstr>A126298198X_Latest</vt:lpstr>
      <vt:lpstr>A126298202C</vt:lpstr>
      <vt:lpstr>A126298202C_Data</vt:lpstr>
      <vt:lpstr>A126298202C_Latest</vt:lpstr>
      <vt:lpstr>A126298206L</vt:lpstr>
      <vt:lpstr>A126298206L_Data</vt:lpstr>
      <vt:lpstr>A126298206L_Latest</vt:lpstr>
      <vt:lpstr>A126298210C</vt:lpstr>
      <vt:lpstr>A126298210C_Data</vt:lpstr>
      <vt:lpstr>A126298210C_Latest</vt:lpstr>
      <vt:lpstr>A126298214L</vt:lpstr>
      <vt:lpstr>A126298214L_Data</vt:lpstr>
      <vt:lpstr>A126298214L_Latest</vt:lpstr>
      <vt:lpstr>A126298218W</vt:lpstr>
      <vt:lpstr>A126298218W_Data</vt:lpstr>
      <vt:lpstr>A126298218W_Latest</vt:lpstr>
      <vt:lpstr>A126298222L</vt:lpstr>
      <vt:lpstr>A126298222L_Data</vt:lpstr>
      <vt:lpstr>A126298222L_Latest</vt:lpstr>
      <vt:lpstr>A126298226W</vt:lpstr>
      <vt:lpstr>A126298226W_Data</vt:lpstr>
      <vt:lpstr>A126298226W_Latest</vt:lpstr>
      <vt:lpstr>A126298230L</vt:lpstr>
      <vt:lpstr>A126298230L_Data</vt:lpstr>
      <vt:lpstr>A126298230L_Latest</vt:lpstr>
      <vt:lpstr>A126298234W</vt:lpstr>
      <vt:lpstr>A126298234W_Data</vt:lpstr>
      <vt:lpstr>A126298234W_Latest</vt:lpstr>
      <vt:lpstr>A126298238F</vt:lpstr>
      <vt:lpstr>A126298238F_Data</vt:lpstr>
      <vt:lpstr>A126298238F_Latest</vt:lpstr>
      <vt:lpstr>A126298242W</vt:lpstr>
      <vt:lpstr>A126298242W_Data</vt:lpstr>
      <vt:lpstr>A126298242W_Latest</vt:lpstr>
      <vt:lpstr>A126298246F</vt:lpstr>
      <vt:lpstr>A126298246F_Data</vt:lpstr>
      <vt:lpstr>A126298246F_Latest</vt:lpstr>
      <vt:lpstr>A126298250W</vt:lpstr>
      <vt:lpstr>A126298250W_Data</vt:lpstr>
      <vt:lpstr>A126298250W_Latest</vt:lpstr>
      <vt:lpstr>A126298254F</vt:lpstr>
      <vt:lpstr>A126298254F_Data</vt:lpstr>
      <vt:lpstr>A126298254F_Latest</vt:lpstr>
      <vt:lpstr>A126298258R</vt:lpstr>
      <vt:lpstr>A126298258R_Data</vt:lpstr>
      <vt:lpstr>A126298258R_Latest</vt:lpstr>
      <vt:lpstr>A126298262F</vt:lpstr>
      <vt:lpstr>A126298262F_Data</vt:lpstr>
      <vt:lpstr>A126298262F_Latest</vt:lpstr>
      <vt:lpstr>A126298266R</vt:lpstr>
      <vt:lpstr>A126298266R_Data</vt:lpstr>
      <vt:lpstr>A126298266R_Latest</vt:lpstr>
      <vt:lpstr>A126298270F</vt:lpstr>
      <vt:lpstr>A126298270F_Data</vt:lpstr>
      <vt:lpstr>A126298270F_Latest</vt:lpstr>
      <vt:lpstr>A126298274R</vt:lpstr>
      <vt:lpstr>A126298274R_Data</vt:lpstr>
      <vt:lpstr>A126298274R_Latest</vt:lpstr>
      <vt:lpstr>A126298278X</vt:lpstr>
      <vt:lpstr>A126298278X_Data</vt:lpstr>
      <vt:lpstr>A126298278X_Latest</vt:lpstr>
      <vt:lpstr>A126298282R</vt:lpstr>
      <vt:lpstr>A126298282R_Data</vt:lpstr>
      <vt:lpstr>A126298282R_Latest</vt:lpstr>
      <vt:lpstr>A126298286X</vt:lpstr>
      <vt:lpstr>A126298286X_Data</vt:lpstr>
      <vt:lpstr>A126298286X_Latest</vt:lpstr>
      <vt:lpstr>A126298290R</vt:lpstr>
      <vt:lpstr>A126298290R_Data</vt:lpstr>
      <vt:lpstr>A126298290R_Latest</vt:lpstr>
      <vt:lpstr>A126298294X</vt:lpstr>
      <vt:lpstr>A126298294X_Data</vt:lpstr>
      <vt:lpstr>A126298294X_Latest</vt:lpstr>
      <vt:lpstr>A126298298J</vt:lpstr>
      <vt:lpstr>A126298298J_Data</vt:lpstr>
      <vt:lpstr>A126298298J_Latest</vt:lpstr>
      <vt:lpstr>A126298302L</vt:lpstr>
      <vt:lpstr>A126298302L_Data</vt:lpstr>
      <vt:lpstr>A126298302L_Latest</vt:lpstr>
      <vt:lpstr>A126298306W</vt:lpstr>
      <vt:lpstr>A126298306W_Data</vt:lpstr>
      <vt:lpstr>A126298306W_Latest</vt:lpstr>
      <vt:lpstr>A126298310L</vt:lpstr>
      <vt:lpstr>A126298310L_Data</vt:lpstr>
      <vt:lpstr>A126298310L_Latest</vt:lpstr>
      <vt:lpstr>A126298314W</vt:lpstr>
      <vt:lpstr>A126298314W_Data</vt:lpstr>
      <vt:lpstr>A126298314W_Latest</vt:lpstr>
      <vt:lpstr>A126298318F</vt:lpstr>
      <vt:lpstr>A126298318F_Data</vt:lpstr>
      <vt:lpstr>A126298318F_Latest</vt:lpstr>
      <vt:lpstr>A126298322W</vt:lpstr>
      <vt:lpstr>A126298322W_Data</vt:lpstr>
      <vt:lpstr>A126298322W_Latest</vt:lpstr>
      <vt:lpstr>A126298326F</vt:lpstr>
      <vt:lpstr>A126298326F_Data</vt:lpstr>
      <vt:lpstr>A126298326F_Latest</vt:lpstr>
      <vt:lpstr>A126298330W</vt:lpstr>
      <vt:lpstr>A126298330W_Data</vt:lpstr>
      <vt:lpstr>A126298330W_Latest</vt:lpstr>
      <vt:lpstr>A126298334F</vt:lpstr>
      <vt:lpstr>A126298334F_Data</vt:lpstr>
      <vt:lpstr>A126298334F_Latest</vt:lpstr>
      <vt:lpstr>A126298338R</vt:lpstr>
      <vt:lpstr>A126298338R_Data</vt:lpstr>
      <vt:lpstr>A126298338R_Latest</vt:lpstr>
      <vt:lpstr>A126298342F</vt:lpstr>
      <vt:lpstr>A126298342F_Data</vt:lpstr>
      <vt:lpstr>A126298342F_Latest</vt:lpstr>
      <vt:lpstr>A126298346R</vt:lpstr>
      <vt:lpstr>A126298346R_Data</vt:lpstr>
      <vt:lpstr>A126298346R_Latest</vt:lpstr>
      <vt:lpstr>A126298350F</vt:lpstr>
      <vt:lpstr>A126298350F_Data</vt:lpstr>
      <vt:lpstr>A126298350F_Latest</vt:lpstr>
      <vt:lpstr>A126298354R</vt:lpstr>
      <vt:lpstr>A126298354R_Data</vt:lpstr>
      <vt:lpstr>A126298354R_Latest</vt:lpstr>
      <vt:lpstr>A126298358X</vt:lpstr>
      <vt:lpstr>A126298358X_Data</vt:lpstr>
      <vt:lpstr>A126298358X_Latest</vt:lpstr>
      <vt:lpstr>A126298362R</vt:lpstr>
      <vt:lpstr>A126298362R_Data</vt:lpstr>
      <vt:lpstr>A126298362R_Latest</vt:lpstr>
      <vt:lpstr>A126298366X</vt:lpstr>
      <vt:lpstr>A126298366X_Data</vt:lpstr>
      <vt:lpstr>A126298366X_Latest</vt:lpstr>
      <vt:lpstr>A126298370R</vt:lpstr>
      <vt:lpstr>A126298370R_Data</vt:lpstr>
      <vt:lpstr>A126298370R_Latest</vt:lpstr>
      <vt:lpstr>A126298374X</vt:lpstr>
      <vt:lpstr>A126298374X_Data</vt:lpstr>
      <vt:lpstr>A126298374X_Latest</vt:lpstr>
      <vt:lpstr>A126298378J</vt:lpstr>
      <vt:lpstr>A126298378J_Data</vt:lpstr>
      <vt:lpstr>A126298378J_Latest</vt:lpstr>
      <vt:lpstr>A126298382X</vt:lpstr>
      <vt:lpstr>A126298382X_Data</vt:lpstr>
      <vt:lpstr>A126298382X_Latest</vt:lpstr>
      <vt:lpstr>A126298386J</vt:lpstr>
      <vt:lpstr>A126298386J_Data</vt:lpstr>
      <vt:lpstr>A126298386J_Latest</vt:lpstr>
      <vt:lpstr>A126298390X</vt:lpstr>
      <vt:lpstr>A126298390X_Data</vt:lpstr>
      <vt:lpstr>A126298390X_Latest</vt:lpstr>
      <vt:lpstr>A126298394J</vt:lpstr>
      <vt:lpstr>A126298394J_Data</vt:lpstr>
      <vt:lpstr>A126298394J_Latest</vt:lpstr>
      <vt:lpstr>A126298398T</vt:lpstr>
      <vt:lpstr>A126298398T_Data</vt:lpstr>
      <vt:lpstr>A126298398T_Latest</vt:lpstr>
      <vt:lpstr>A126298402W</vt:lpstr>
      <vt:lpstr>A126298402W_Data</vt:lpstr>
      <vt:lpstr>A126298402W_Latest</vt:lpstr>
      <vt:lpstr>A126298406F</vt:lpstr>
      <vt:lpstr>A126298406F_Data</vt:lpstr>
      <vt:lpstr>A126298406F_Latest</vt:lpstr>
      <vt:lpstr>A126298410W</vt:lpstr>
      <vt:lpstr>A126298410W_Data</vt:lpstr>
      <vt:lpstr>A126298410W_Latest</vt:lpstr>
      <vt:lpstr>A126298414F</vt:lpstr>
      <vt:lpstr>A126298414F_Data</vt:lpstr>
      <vt:lpstr>A126298414F_Latest</vt:lpstr>
      <vt:lpstr>A126298418R</vt:lpstr>
      <vt:lpstr>A126298418R_Data</vt:lpstr>
      <vt:lpstr>A126298418R_Latest</vt:lpstr>
      <vt:lpstr>A126298422F</vt:lpstr>
      <vt:lpstr>A126298422F_Data</vt:lpstr>
      <vt:lpstr>A126298422F_Latest</vt:lpstr>
      <vt:lpstr>A126298426R</vt:lpstr>
      <vt:lpstr>A126298426R_Data</vt:lpstr>
      <vt:lpstr>A126298426R_Latest</vt:lpstr>
      <vt:lpstr>A126298430F</vt:lpstr>
      <vt:lpstr>A126298430F_Data</vt:lpstr>
      <vt:lpstr>A126298430F_Latest</vt:lpstr>
      <vt:lpstr>A126298434R</vt:lpstr>
      <vt:lpstr>A126298434R_Data</vt:lpstr>
      <vt:lpstr>A126298434R_Latest</vt:lpstr>
      <vt:lpstr>A126298438X</vt:lpstr>
      <vt:lpstr>A126298438X_Data</vt:lpstr>
      <vt:lpstr>A126298438X_Latest</vt:lpstr>
      <vt:lpstr>A126298442R</vt:lpstr>
      <vt:lpstr>A126298442R_Data</vt:lpstr>
      <vt:lpstr>A126298442R_Latest</vt:lpstr>
      <vt:lpstr>A126298446X</vt:lpstr>
      <vt:lpstr>A126298446X_Data</vt:lpstr>
      <vt:lpstr>A126298446X_Latest</vt:lpstr>
      <vt:lpstr>A126298450R</vt:lpstr>
      <vt:lpstr>A126298450R_Data</vt:lpstr>
      <vt:lpstr>A126298450R_Latest</vt:lpstr>
      <vt:lpstr>A126298454X</vt:lpstr>
      <vt:lpstr>A126298454X_Data</vt:lpstr>
      <vt:lpstr>A126298454X_Latest</vt:lpstr>
      <vt:lpstr>A126298458J</vt:lpstr>
      <vt:lpstr>A126298458J_Data</vt:lpstr>
      <vt:lpstr>A126298458J_Latest</vt:lpstr>
      <vt:lpstr>A126298462X</vt:lpstr>
      <vt:lpstr>A126298462X_Data</vt:lpstr>
      <vt:lpstr>A126298462X_Latest</vt:lpstr>
      <vt:lpstr>A126298466J</vt:lpstr>
      <vt:lpstr>A126298466J_Data</vt:lpstr>
      <vt:lpstr>A126298466J_Latest</vt:lpstr>
      <vt:lpstr>A126298470X</vt:lpstr>
      <vt:lpstr>A126298470X_Data</vt:lpstr>
      <vt:lpstr>A126298470X_Latest</vt:lpstr>
      <vt:lpstr>A126298474J</vt:lpstr>
      <vt:lpstr>A126298474J_Data</vt:lpstr>
      <vt:lpstr>A126298474J_Latest</vt:lpstr>
      <vt:lpstr>A126298478T</vt:lpstr>
      <vt:lpstr>A126298478T_Data</vt:lpstr>
      <vt:lpstr>A126298478T_Latest</vt:lpstr>
      <vt:lpstr>A126298482J</vt:lpstr>
      <vt:lpstr>A126298482J_Data</vt:lpstr>
      <vt:lpstr>A126298482J_Latest</vt:lpstr>
      <vt:lpstr>A126298486T</vt:lpstr>
      <vt:lpstr>A126298486T_Data</vt:lpstr>
      <vt:lpstr>A126298486T_Latest</vt:lpstr>
      <vt:lpstr>A126298490J</vt:lpstr>
      <vt:lpstr>A126298490J_Data</vt:lpstr>
      <vt:lpstr>A126298490J_Latest</vt:lpstr>
      <vt:lpstr>A126298494T</vt:lpstr>
      <vt:lpstr>A126298494T_Data</vt:lpstr>
      <vt:lpstr>A126298494T_Latest</vt:lpstr>
      <vt:lpstr>A126298498A</vt:lpstr>
      <vt:lpstr>A126298498A_Data</vt:lpstr>
      <vt:lpstr>A126298498A_Latest</vt:lpstr>
      <vt:lpstr>A126298502F</vt:lpstr>
      <vt:lpstr>A126298502F_Data</vt:lpstr>
      <vt:lpstr>A126298502F_Latest</vt:lpstr>
      <vt:lpstr>A126298506R</vt:lpstr>
      <vt:lpstr>A126298506R_Data</vt:lpstr>
      <vt:lpstr>A126298506R_Latest</vt:lpstr>
      <vt:lpstr>A126298510F</vt:lpstr>
      <vt:lpstr>A126298510F_Data</vt:lpstr>
      <vt:lpstr>A126298510F_Latest</vt:lpstr>
      <vt:lpstr>A126298514R</vt:lpstr>
      <vt:lpstr>A126298514R_Data</vt:lpstr>
      <vt:lpstr>A126298514R_Latest</vt:lpstr>
      <vt:lpstr>A126298518X</vt:lpstr>
      <vt:lpstr>A126298518X_Data</vt:lpstr>
      <vt:lpstr>A126298518X_Latest</vt:lpstr>
      <vt:lpstr>A126298522R</vt:lpstr>
      <vt:lpstr>A126298522R_Data</vt:lpstr>
      <vt:lpstr>A126298522R_Latest</vt:lpstr>
      <vt:lpstr>A126298526X</vt:lpstr>
      <vt:lpstr>A126298526X_Data</vt:lpstr>
      <vt:lpstr>A126298526X_Latest</vt:lpstr>
      <vt:lpstr>A126298530R</vt:lpstr>
      <vt:lpstr>A126298530R_Data</vt:lpstr>
      <vt:lpstr>A126298530R_Latest</vt:lpstr>
      <vt:lpstr>A126298534X</vt:lpstr>
      <vt:lpstr>A126298534X_Data</vt:lpstr>
      <vt:lpstr>A126298534X_Latest</vt:lpstr>
      <vt:lpstr>A126298538J</vt:lpstr>
      <vt:lpstr>A126298538J_Data</vt:lpstr>
      <vt:lpstr>A126298538J_Latest</vt:lpstr>
      <vt:lpstr>A126298542X</vt:lpstr>
      <vt:lpstr>A126298542X_Data</vt:lpstr>
      <vt:lpstr>A126298542X_Latest</vt:lpstr>
      <vt:lpstr>A126298546J</vt:lpstr>
      <vt:lpstr>A126298546J_Data</vt:lpstr>
      <vt:lpstr>A126298546J_Latest</vt:lpstr>
      <vt:lpstr>A126298550X</vt:lpstr>
      <vt:lpstr>A126298550X_Data</vt:lpstr>
      <vt:lpstr>A126298550X_Latest</vt:lpstr>
      <vt:lpstr>A126298554J</vt:lpstr>
      <vt:lpstr>A126298554J_Data</vt:lpstr>
      <vt:lpstr>A126298554J_Latest</vt:lpstr>
      <vt:lpstr>A126298558T</vt:lpstr>
      <vt:lpstr>A126298558T_Data</vt:lpstr>
      <vt:lpstr>A126298558T_Latest</vt:lpstr>
      <vt:lpstr>A126298562J</vt:lpstr>
      <vt:lpstr>A126298562J_Data</vt:lpstr>
      <vt:lpstr>A126298562J_Latest</vt:lpstr>
      <vt:lpstr>A126298566T</vt:lpstr>
      <vt:lpstr>A126298566T_Data</vt:lpstr>
      <vt:lpstr>A126298566T_Latest</vt:lpstr>
      <vt:lpstr>A126298570J</vt:lpstr>
      <vt:lpstr>A126298570J_Data</vt:lpstr>
      <vt:lpstr>A126298570J_Latest</vt:lpstr>
      <vt:lpstr>A126298574T</vt:lpstr>
      <vt:lpstr>A126298574T_Data</vt:lpstr>
      <vt:lpstr>A126298574T_Latest</vt:lpstr>
      <vt:lpstr>A126298578A</vt:lpstr>
      <vt:lpstr>A126298578A_Data</vt:lpstr>
      <vt:lpstr>A126298578A_Latest</vt:lpstr>
      <vt:lpstr>A126298582T</vt:lpstr>
      <vt:lpstr>A126298582T_Data</vt:lpstr>
      <vt:lpstr>A126298582T_Latest</vt:lpstr>
      <vt:lpstr>A126298586A</vt:lpstr>
      <vt:lpstr>A126298586A_Data</vt:lpstr>
      <vt:lpstr>A126298586A_Latest</vt:lpstr>
      <vt:lpstr>A126298590T</vt:lpstr>
      <vt:lpstr>A126298590T_Data</vt:lpstr>
      <vt:lpstr>A126298590T_Latest</vt:lpstr>
      <vt:lpstr>A126298594A</vt:lpstr>
      <vt:lpstr>A126298594A_Data</vt:lpstr>
      <vt:lpstr>A126298594A_Latest</vt:lpstr>
      <vt:lpstr>A126298598K</vt:lpstr>
      <vt:lpstr>A126298598K_Data</vt:lpstr>
      <vt:lpstr>A126298598K_Latest</vt:lpstr>
      <vt:lpstr>A126298602R</vt:lpstr>
      <vt:lpstr>A126298602R_Data</vt:lpstr>
      <vt:lpstr>A126298602R_Latest</vt:lpstr>
      <vt:lpstr>A126298606X</vt:lpstr>
      <vt:lpstr>A126298606X_Data</vt:lpstr>
      <vt:lpstr>A126298606X_Latest</vt:lpstr>
      <vt:lpstr>A126298610R</vt:lpstr>
      <vt:lpstr>A126298610R_Data</vt:lpstr>
      <vt:lpstr>A126298610R_Latest</vt:lpstr>
      <vt:lpstr>A126298614X</vt:lpstr>
      <vt:lpstr>A126298614X_Data</vt:lpstr>
      <vt:lpstr>A126298614X_Latest</vt:lpstr>
      <vt:lpstr>A126298618J</vt:lpstr>
      <vt:lpstr>A126298618J_Data</vt:lpstr>
      <vt:lpstr>A126298618J_Latest</vt:lpstr>
      <vt:lpstr>A126298622X</vt:lpstr>
      <vt:lpstr>A126298622X_Data</vt:lpstr>
      <vt:lpstr>A126298622X_Latest</vt:lpstr>
      <vt:lpstr>A126298626J</vt:lpstr>
      <vt:lpstr>A126298626J_Data</vt:lpstr>
      <vt:lpstr>A126298626J_Latest</vt:lpstr>
      <vt:lpstr>A126298630X</vt:lpstr>
      <vt:lpstr>A126298630X_Data</vt:lpstr>
      <vt:lpstr>A126298630X_Latest</vt:lpstr>
      <vt:lpstr>A126298634J</vt:lpstr>
      <vt:lpstr>A126298634J_Data</vt:lpstr>
      <vt:lpstr>A126298634J_Latest</vt:lpstr>
      <vt:lpstr>A126298638T</vt:lpstr>
      <vt:lpstr>A126298638T_Data</vt:lpstr>
      <vt:lpstr>A126298638T_Latest</vt:lpstr>
      <vt:lpstr>A126298642J</vt:lpstr>
      <vt:lpstr>A126298642J_Data</vt:lpstr>
      <vt:lpstr>A126298642J_Latest</vt:lpstr>
      <vt:lpstr>A126298646T</vt:lpstr>
      <vt:lpstr>A126298646T_Data</vt:lpstr>
      <vt:lpstr>A126298646T_Latest</vt:lpstr>
      <vt:lpstr>A126298650J</vt:lpstr>
      <vt:lpstr>A126298650J_Data</vt:lpstr>
      <vt:lpstr>A126298650J_Latest</vt:lpstr>
      <vt:lpstr>A126298654T</vt:lpstr>
      <vt:lpstr>A126298654T_Data</vt:lpstr>
      <vt:lpstr>A126298654T_Latest</vt:lpstr>
      <vt:lpstr>A126298658A</vt:lpstr>
      <vt:lpstr>A126298658A_Data</vt:lpstr>
      <vt:lpstr>A126298658A_Latest</vt:lpstr>
      <vt:lpstr>A126298662T</vt:lpstr>
      <vt:lpstr>A126298662T_Data</vt:lpstr>
      <vt:lpstr>A126298662T_Latest</vt:lpstr>
      <vt:lpstr>A126298666A</vt:lpstr>
      <vt:lpstr>A126298666A_Data</vt:lpstr>
      <vt:lpstr>A126298666A_Latest</vt:lpstr>
      <vt:lpstr>A126298670T</vt:lpstr>
      <vt:lpstr>A126298670T_Data</vt:lpstr>
      <vt:lpstr>A126298670T_Latest</vt:lpstr>
      <vt:lpstr>A126298674A</vt:lpstr>
      <vt:lpstr>A126298674A_Data</vt:lpstr>
      <vt:lpstr>A126298674A_Latest</vt:lpstr>
      <vt:lpstr>A126298678K</vt:lpstr>
      <vt:lpstr>A126298678K_Data</vt:lpstr>
      <vt:lpstr>A126298678K_Latest</vt:lpstr>
      <vt:lpstr>A126298682A</vt:lpstr>
      <vt:lpstr>A126298682A_Data</vt:lpstr>
      <vt:lpstr>A126298682A_Latest</vt:lpstr>
      <vt:lpstr>A126298686K</vt:lpstr>
      <vt:lpstr>A126298686K_Data</vt:lpstr>
      <vt:lpstr>A126298686K_Latest</vt:lpstr>
      <vt:lpstr>A126298690A</vt:lpstr>
      <vt:lpstr>A126298690A_Data</vt:lpstr>
      <vt:lpstr>A126298690A_Latest</vt:lpstr>
      <vt:lpstr>A126298694K</vt:lpstr>
      <vt:lpstr>A126298694K_Data</vt:lpstr>
      <vt:lpstr>A126298694K_Latest</vt:lpstr>
      <vt:lpstr>A126298698V</vt:lpstr>
      <vt:lpstr>A126298698V_Data</vt:lpstr>
      <vt:lpstr>A126298698V_Latest</vt:lpstr>
      <vt:lpstr>A126298702X</vt:lpstr>
      <vt:lpstr>A126298702X_Data</vt:lpstr>
      <vt:lpstr>A126298702X_Latest</vt:lpstr>
      <vt:lpstr>A126298706J</vt:lpstr>
      <vt:lpstr>A126298706J_Data</vt:lpstr>
      <vt:lpstr>A126298706J_Latest</vt:lpstr>
      <vt:lpstr>A126298710X</vt:lpstr>
      <vt:lpstr>A126298710X_Data</vt:lpstr>
      <vt:lpstr>A126298710X_Latest</vt:lpstr>
      <vt:lpstr>A126298714J</vt:lpstr>
      <vt:lpstr>A126298714J_Data</vt:lpstr>
      <vt:lpstr>A126298714J_Latest</vt:lpstr>
      <vt:lpstr>A126298718T</vt:lpstr>
      <vt:lpstr>A126298718T_Data</vt:lpstr>
      <vt:lpstr>A126298718T_Latest</vt:lpstr>
      <vt:lpstr>A126298722J</vt:lpstr>
      <vt:lpstr>A126298722J_Data</vt:lpstr>
      <vt:lpstr>A126298722J_Latest</vt:lpstr>
      <vt:lpstr>A126298726T</vt:lpstr>
      <vt:lpstr>A126298726T_Data</vt:lpstr>
      <vt:lpstr>A126298726T_Latest</vt:lpstr>
      <vt:lpstr>A126298730J</vt:lpstr>
      <vt:lpstr>A126298730J_Data</vt:lpstr>
      <vt:lpstr>A126298730J_Latest</vt:lpstr>
      <vt:lpstr>A126298734T</vt:lpstr>
      <vt:lpstr>A126298734T_Data</vt:lpstr>
      <vt:lpstr>A126298734T_Latest</vt:lpstr>
      <vt:lpstr>A126298738A</vt:lpstr>
      <vt:lpstr>A126298738A_Data</vt:lpstr>
      <vt:lpstr>A126298738A_Latest</vt:lpstr>
      <vt:lpstr>A126298742T</vt:lpstr>
      <vt:lpstr>A126298742T_Data</vt:lpstr>
      <vt:lpstr>A126298742T_Latest</vt:lpstr>
      <vt:lpstr>A126298746A</vt:lpstr>
      <vt:lpstr>A126298746A_Data</vt:lpstr>
      <vt:lpstr>A126298746A_Latest</vt:lpstr>
      <vt:lpstr>A126298750T</vt:lpstr>
      <vt:lpstr>A126298750T_Data</vt:lpstr>
      <vt:lpstr>A126298750T_Latest</vt:lpstr>
      <vt:lpstr>A126298754A</vt:lpstr>
      <vt:lpstr>A126298754A_Data</vt:lpstr>
      <vt:lpstr>A126298754A_Latest</vt:lpstr>
      <vt:lpstr>A126298758K</vt:lpstr>
      <vt:lpstr>A126298758K_Data</vt:lpstr>
      <vt:lpstr>A126298758K_Latest</vt:lpstr>
      <vt:lpstr>A126298762A</vt:lpstr>
      <vt:lpstr>A126298762A_Data</vt:lpstr>
      <vt:lpstr>A126298762A_Latest</vt:lpstr>
      <vt:lpstr>A126298766K</vt:lpstr>
      <vt:lpstr>A126298766K_Data</vt:lpstr>
      <vt:lpstr>A126298766K_Latest</vt:lpstr>
      <vt:lpstr>A126298770A</vt:lpstr>
      <vt:lpstr>A126298770A_Data</vt:lpstr>
      <vt:lpstr>A126298770A_Latest</vt:lpstr>
      <vt:lpstr>A126298774K</vt:lpstr>
      <vt:lpstr>A126298774K_Data</vt:lpstr>
      <vt:lpstr>A126298774K_Latest</vt:lpstr>
      <vt:lpstr>A126298778V</vt:lpstr>
      <vt:lpstr>A126298778V_Data</vt:lpstr>
      <vt:lpstr>A126298778V_Latest</vt:lpstr>
      <vt:lpstr>A126298782K</vt:lpstr>
      <vt:lpstr>A126298782K_Data</vt:lpstr>
      <vt:lpstr>A126298782K_Latest</vt:lpstr>
      <vt:lpstr>A126298786V</vt:lpstr>
      <vt:lpstr>A126298786V_Data</vt:lpstr>
      <vt:lpstr>A126298786V_Latest</vt:lpstr>
      <vt:lpstr>A126298790K</vt:lpstr>
      <vt:lpstr>A126298790K_Data</vt:lpstr>
      <vt:lpstr>A126298790K_Latest</vt:lpstr>
      <vt:lpstr>A126298794V</vt:lpstr>
      <vt:lpstr>A126298794V_Data</vt:lpstr>
      <vt:lpstr>A126298794V_Latest</vt:lpstr>
      <vt:lpstr>A126298798C</vt:lpstr>
      <vt:lpstr>A126298798C_Data</vt:lpstr>
      <vt:lpstr>A126298798C_Latest</vt:lpstr>
      <vt:lpstr>A126298802J</vt:lpstr>
      <vt:lpstr>A126298802J_Data</vt:lpstr>
      <vt:lpstr>A126298802J_Latest</vt:lpstr>
      <vt:lpstr>A126298806T</vt:lpstr>
      <vt:lpstr>A126298806T_Data</vt:lpstr>
      <vt:lpstr>A126298806T_Latest</vt:lpstr>
      <vt:lpstr>A126298810J</vt:lpstr>
      <vt:lpstr>A126298810J_Data</vt:lpstr>
      <vt:lpstr>A126298810J_Latest</vt:lpstr>
      <vt:lpstr>A126298814T</vt:lpstr>
      <vt:lpstr>A126298814T_Data</vt:lpstr>
      <vt:lpstr>A126298814T_Latest</vt:lpstr>
      <vt:lpstr>A126298818A</vt:lpstr>
      <vt:lpstr>A126298818A_Data</vt:lpstr>
      <vt:lpstr>A126298818A_Latest</vt:lpstr>
      <vt:lpstr>A126298822T</vt:lpstr>
      <vt:lpstr>A126298822T_Data</vt:lpstr>
      <vt:lpstr>A126298822T_Latest</vt:lpstr>
      <vt:lpstr>A126298826A</vt:lpstr>
      <vt:lpstr>A126298826A_Data</vt:lpstr>
      <vt:lpstr>A126298826A_Latest</vt:lpstr>
      <vt:lpstr>A126298830T</vt:lpstr>
      <vt:lpstr>A126298830T_Data</vt:lpstr>
      <vt:lpstr>A126298830T_Latest</vt:lpstr>
      <vt:lpstr>A126298834A</vt:lpstr>
      <vt:lpstr>A126298834A_Data</vt:lpstr>
      <vt:lpstr>A126298834A_Latest</vt:lpstr>
      <vt:lpstr>A126298838K</vt:lpstr>
      <vt:lpstr>A126298838K_Data</vt:lpstr>
      <vt:lpstr>A126298838K_Latest</vt:lpstr>
      <vt:lpstr>A126298842A</vt:lpstr>
      <vt:lpstr>A126298842A_Data</vt:lpstr>
      <vt:lpstr>A126298842A_Latest</vt:lpstr>
      <vt:lpstr>A126298846K</vt:lpstr>
      <vt:lpstr>A126298846K_Data</vt:lpstr>
      <vt:lpstr>A126298846K_Latest</vt:lpstr>
      <vt:lpstr>A126298850A</vt:lpstr>
      <vt:lpstr>A126298850A_Data</vt:lpstr>
      <vt:lpstr>A126298850A_Latest</vt:lpstr>
      <vt:lpstr>A126298854K</vt:lpstr>
      <vt:lpstr>A126298854K_Data</vt:lpstr>
      <vt:lpstr>A126298854K_Latest</vt:lpstr>
      <vt:lpstr>A126298858V</vt:lpstr>
      <vt:lpstr>A126298858V_Data</vt:lpstr>
      <vt:lpstr>A126298858V_Latest</vt:lpstr>
      <vt:lpstr>A126298862K</vt:lpstr>
      <vt:lpstr>A126298862K_Data</vt:lpstr>
      <vt:lpstr>A126298862K_Latest</vt:lpstr>
      <vt:lpstr>A126298866V</vt:lpstr>
      <vt:lpstr>A126298866V_Data</vt:lpstr>
      <vt:lpstr>A126298866V_Latest</vt:lpstr>
      <vt:lpstr>A126298870K</vt:lpstr>
      <vt:lpstr>A126298870K_Data</vt:lpstr>
      <vt:lpstr>A126298870K_Latest</vt:lpstr>
      <vt:lpstr>A126298874V</vt:lpstr>
      <vt:lpstr>A126298874V_Data</vt:lpstr>
      <vt:lpstr>A126298874V_Latest</vt:lpstr>
      <vt:lpstr>A126298878C</vt:lpstr>
      <vt:lpstr>A126298878C_Data</vt:lpstr>
      <vt:lpstr>A126298878C_Latest</vt:lpstr>
      <vt:lpstr>A126298882V</vt:lpstr>
      <vt:lpstr>A126298882V_Data</vt:lpstr>
      <vt:lpstr>A126298882V_Latest</vt:lpstr>
      <vt:lpstr>A126298886C</vt:lpstr>
      <vt:lpstr>A126298886C_Data</vt:lpstr>
      <vt:lpstr>A126298886C_Latest</vt:lpstr>
      <vt:lpstr>A126298890V</vt:lpstr>
      <vt:lpstr>A126298890V_Data</vt:lpstr>
      <vt:lpstr>A126298890V_Latest</vt:lpstr>
      <vt:lpstr>A126298894C</vt:lpstr>
      <vt:lpstr>A126298894C_Data</vt:lpstr>
      <vt:lpstr>A126298894C_Latest</vt:lpstr>
      <vt:lpstr>A126298898L</vt:lpstr>
      <vt:lpstr>A126298898L_Data</vt:lpstr>
      <vt:lpstr>A126298898L_Latest</vt:lpstr>
      <vt:lpstr>A126298902T</vt:lpstr>
      <vt:lpstr>A126298902T_Data</vt:lpstr>
      <vt:lpstr>A126298902T_Latest</vt:lpstr>
      <vt:lpstr>A126298906A</vt:lpstr>
      <vt:lpstr>A126298906A_Data</vt:lpstr>
      <vt:lpstr>A126298906A_Latest</vt:lpstr>
      <vt:lpstr>A126298910T</vt:lpstr>
      <vt:lpstr>A126298910T_Data</vt:lpstr>
      <vt:lpstr>A126298910T_Latest</vt:lpstr>
      <vt:lpstr>A126298914A</vt:lpstr>
      <vt:lpstr>A126298914A_Data</vt:lpstr>
      <vt:lpstr>A126298914A_Latest</vt:lpstr>
      <vt:lpstr>A126298918K</vt:lpstr>
      <vt:lpstr>A126298918K_Data</vt:lpstr>
      <vt:lpstr>A126298918K_Latest</vt:lpstr>
      <vt:lpstr>A126298922A</vt:lpstr>
      <vt:lpstr>A126298922A_Data</vt:lpstr>
      <vt:lpstr>A126298922A_Latest</vt:lpstr>
      <vt:lpstr>A126298926K</vt:lpstr>
      <vt:lpstr>A126298926K_Data</vt:lpstr>
      <vt:lpstr>A126298926K_Latest</vt:lpstr>
      <vt:lpstr>A126298930A</vt:lpstr>
      <vt:lpstr>A126298930A_Data</vt:lpstr>
      <vt:lpstr>A126298930A_Latest</vt:lpstr>
      <vt:lpstr>A126298934K</vt:lpstr>
      <vt:lpstr>A126298934K_Data</vt:lpstr>
      <vt:lpstr>A126298934K_Latest</vt:lpstr>
      <vt:lpstr>A126298938V</vt:lpstr>
      <vt:lpstr>A126298938V_Data</vt:lpstr>
      <vt:lpstr>A126298938V_Latest</vt:lpstr>
      <vt:lpstr>A126298942K</vt:lpstr>
      <vt:lpstr>A126298942K_Data</vt:lpstr>
      <vt:lpstr>A126298942K_Latest</vt:lpstr>
      <vt:lpstr>A126298946V</vt:lpstr>
      <vt:lpstr>A126298946V_Data</vt:lpstr>
      <vt:lpstr>A126298946V_Latest</vt:lpstr>
      <vt:lpstr>A126298950K</vt:lpstr>
      <vt:lpstr>A126298950K_Data</vt:lpstr>
      <vt:lpstr>A126298950K_Latest</vt:lpstr>
      <vt:lpstr>A126298954V</vt:lpstr>
      <vt:lpstr>A126298954V_Data</vt:lpstr>
      <vt:lpstr>A126298954V_Latest</vt:lpstr>
      <vt:lpstr>A126298958C</vt:lpstr>
      <vt:lpstr>A126298958C_Data</vt:lpstr>
      <vt:lpstr>A126298958C_Latest</vt:lpstr>
      <vt:lpstr>A126298962V</vt:lpstr>
      <vt:lpstr>A126298962V_Data</vt:lpstr>
      <vt:lpstr>A126298962V_Latest</vt:lpstr>
      <vt:lpstr>A126298966C</vt:lpstr>
      <vt:lpstr>A126298966C_Data</vt:lpstr>
      <vt:lpstr>A126298966C_Latest</vt:lpstr>
      <vt:lpstr>A126298970V</vt:lpstr>
      <vt:lpstr>A126298970V_Data</vt:lpstr>
      <vt:lpstr>A126298970V_Latest</vt:lpstr>
      <vt:lpstr>A126298974C</vt:lpstr>
      <vt:lpstr>A126298974C_Data</vt:lpstr>
      <vt:lpstr>A126298974C_Latest</vt:lpstr>
      <vt:lpstr>A126298978L</vt:lpstr>
      <vt:lpstr>A126298978L_Data</vt:lpstr>
      <vt:lpstr>A126298978L_Latest</vt:lpstr>
      <vt:lpstr>A126298982C</vt:lpstr>
      <vt:lpstr>A126298982C_Data</vt:lpstr>
      <vt:lpstr>A126298982C_Latest</vt:lpstr>
      <vt:lpstr>A126298986L</vt:lpstr>
      <vt:lpstr>A126298986L_Data</vt:lpstr>
      <vt:lpstr>A126298986L_Latest</vt:lpstr>
      <vt:lpstr>A126298990C</vt:lpstr>
      <vt:lpstr>A126298990C_Data</vt:lpstr>
      <vt:lpstr>A126298990C_Latest</vt:lpstr>
      <vt:lpstr>A126298994L</vt:lpstr>
      <vt:lpstr>A126298994L_Data</vt:lpstr>
      <vt:lpstr>A126298994L_Latest</vt:lpstr>
      <vt:lpstr>A126298998W</vt:lpstr>
      <vt:lpstr>A126298998W_Data</vt:lpstr>
      <vt:lpstr>A126298998W_Latest</vt:lpstr>
      <vt:lpstr>A126299002C</vt:lpstr>
      <vt:lpstr>A126299002C_Data</vt:lpstr>
      <vt:lpstr>A126299002C_Latest</vt:lpstr>
      <vt:lpstr>A126299006L</vt:lpstr>
      <vt:lpstr>A126299006L_Data</vt:lpstr>
      <vt:lpstr>A126299006L_Latest</vt:lpstr>
      <vt:lpstr>A126299010C</vt:lpstr>
      <vt:lpstr>A126299010C_Data</vt:lpstr>
      <vt:lpstr>A126299010C_Latest</vt:lpstr>
      <vt:lpstr>A126299014L</vt:lpstr>
      <vt:lpstr>A126299014L_Data</vt:lpstr>
      <vt:lpstr>A126299014L_Latest</vt:lpstr>
      <vt:lpstr>A126299018W</vt:lpstr>
      <vt:lpstr>A126299018W_Data</vt:lpstr>
      <vt:lpstr>A126299018W_Latest</vt:lpstr>
      <vt:lpstr>A126299022L</vt:lpstr>
      <vt:lpstr>A126299022L_Data</vt:lpstr>
      <vt:lpstr>A126299022L_Latest</vt:lpstr>
      <vt:lpstr>A126299026W</vt:lpstr>
      <vt:lpstr>A126299026W_Data</vt:lpstr>
      <vt:lpstr>A126299026W_Latest</vt:lpstr>
      <vt:lpstr>A126299030L</vt:lpstr>
      <vt:lpstr>A126299030L_Data</vt:lpstr>
      <vt:lpstr>A126299030L_Latest</vt:lpstr>
      <vt:lpstr>A126299034W</vt:lpstr>
      <vt:lpstr>A126299034W_Data</vt:lpstr>
      <vt:lpstr>A126299034W_Latest</vt:lpstr>
      <vt:lpstr>A126299038F</vt:lpstr>
      <vt:lpstr>A126299038F_Data</vt:lpstr>
      <vt:lpstr>A126299038F_Latest</vt:lpstr>
      <vt:lpstr>A126299042W</vt:lpstr>
      <vt:lpstr>A126299042W_Data</vt:lpstr>
      <vt:lpstr>A126299042W_Latest</vt:lpstr>
      <vt:lpstr>A126299046F</vt:lpstr>
      <vt:lpstr>A126299046F_Data</vt:lpstr>
      <vt:lpstr>A126299046F_Latest</vt:lpstr>
      <vt:lpstr>A126299050W</vt:lpstr>
      <vt:lpstr>A126299050W_Data</vt:lpstr>
      <vt:lpstr>A126299050W_Latest</vt:lpstr>
      <vt:lpstr>A126299054F</vt:lpstr>
      <vt:lpstr>A126299054F_Data</vt:lpstr>
      <vt:lpstr>A126299054F_Latest</vt:lpstr>
      <vt:lpstr>A126299058R</vt:lpstr>
      <vt:lpstr>A126299058R_Data</vt:lpstr>
      <vt:lpstr>A126299058R_Latest</vt:lpstr>
      <vt:lpstr>A126299062F</vt:lpstr>
      <vt:lpstr>A126299062F_Data</vt:lpstr>
      <vt:lpstr>A126299062F_Latest</vt:lpstr>
      <vt:lpstr>A126299066R</vt:lpstr>
      <vt:lpstr>A126299066R_Data</vt:lpstr>
      <vt:lpstr>A126299066R_Latest</vt:lpstr>
      <vt:lpstr>A126299070F</vt:lpstr>
      <vt:lpstr>A126299070F_Data</vt:lpstr>
      <vt:lpstr>A126299070F_Latest</vt:lpstr>
      <vt:lpstr>A126299074R</vt:lpstr>
      <vt:lpstr>A126299074R_Data</vt:lpstr>
      <vt:lpstr>A126299074R_Latest</vt:lpstr>
      <vt:lpstr>A126299078X</vt:lpstr>
      <vt:lpstr>A126299078X_Data</vt:lpstr>
      <vt:lpstr>A126299078X_Latest</vt:lpstr>
      <vt:lpstr>A126299082R</vt:lpstr>
      <vt:lpstr>A126299082R_Data</vt:lpstr>
      <vt:lpstr>A126299082R_Latest</vt:lpstr>
      <vt:lpstr>A126299086X</vt:lpstr>
      <vt:lpstr>A126299086X_Data</vt:lpstr>
      <vt:lpstr>A126299086X_Latest</vt:lpstr>
      <vt:lpstr>A126299090R</vt:lpstr>
      <vt:lpstr>A126299090R_Data</vt:lpstr>
      <vt:lpstr>A126299090R_Latest</vt:lpstr>
      <vt:lpstr>A126299094X</vt:lpstr>
      <vt:lpstr>A126299094X_Data</vt:lpstr>
      <vt:lpstr>A126299094X_Latest</vt:lpstr>
      <vt:lpstr>A126299098J</vt:lpstr>
      <vt:lpstr>A126299098J_Data</vt:lpstr>
      <vt:lpstr>A126299098J_Latest</vt:lpstr>
      <vt:lpstr>A126299102L</vt:lpstr>
      <vt:lpstr>A126299102L_Data</vt:lpstr>
      <vt:lpstr>A126299102L_Latest</vt:lpstr>
      <vt:lpstr>A126299106W</vt:lpstr>
      <vt:lpstr>A126299106W_Data</vt:lpstr>
      <vt:lpstr>A126299106W_Latest</vt:lpstr>
      <vt:lpstr>A126299110L</vt:lpstr>
      <vt:lpstr>A126299110L_Data</vt:lpstr>
      <vt:lpstr>A126299110L_Latest</vt:lpstr>
      <vt:lpstr>A126299114W</vt:lpstr>
      <vt:lpstr>A126299114W_Data</vt:lpstr>
      <vt:lpstr>A126299114W_Latest</vt:lpstr>
      <vt:lpstr>A126299118F</vt:lpstr>
      <vt:lpstr>A126299118F_Data</vt:lpstr>
      <vt:lpstr>A126299118F_Latest</vt:lpstr>
      <vt:lpstr>A126299122W</vt:lpstr>
      <vt:lpstr>A126299122W_Data</vt:lpstr>
      <vt:lpstr>A126299122W_Latest</vt:lpstr>
      <vt:lpstr>A126299126F</vt:lpstr>
      <vt:lpstr>A126299126F_Data</vt:lpstr>
      <vt:lpstr>A126299126F_Latest</vt:lpstr>
      <vt:lpstr>A126299130W</vt:lpstr>
      <vt:lpstr>A126299130W_Data</vt:lpstr>
      <vt:lpstr>A126299130W_Latest</vt:lpstr>
      <vt:lpstr>A126299134F</vt:lpstr>
      <vt:lpstr>A126299134F_Data</vt:lpstr>
      <vt:lpstr>A126299134F_Latest</vt:lpstr>
      <vt:lpstr>A126299138R</vt:lpstr>
      <vt:lpstr>A126299138R_Data</vt:lpstr>
      <vt:lpstr>A126299138R_Latest</vt:lpstr>
      <vt:lpstr>A126299142F</vt:lpstr>
      <vt:lpstr>A126299142F_Data</vt:lpstr>
      <vt:lpstr>A126299142F_Latest</vt:lpstr>
      <vt:lpstr>A126299146R</vt:lpstr>
      <vt:lpstr>A126299146R_Data</vt:lpstr>
      <vt:lpstr>A126299146R_Latest</vt:lpstr>
      <vt:lpstr>A126299150F</vt:lpstr>
      <vt:lpstr>A126299150F_Data</vt:lpstr>
      <vt:lpstr>A126299150F_Latest</vt:lpstr>
      <vt:lpstr>A126299154R</vt:lpstr>
      <vt:lpstr>A126299154R_Data</vt:lpstr>
      <vt:lpstr>A126299154R_Latest</vt:lpstr>
      <vt:lpstr>A126299158X</vt:lpstr>
      <vt:lpstr>A126299158X_Data</vt:lpstr>
      <vt:lpstr>A126299158X_Latest</vt:lpstr>
      <vt:lpstr>A126299162R</vt:lpstr>
      <vt:lpstr>A126299162R_Data</vt:lpstr>
      <vt:lpstr>A126299162R_Latest</vt:lpstr>
      <vt:lpstr>A126299166X</vt:lpstr>
      <vt:lpstr>A126299166X_Data</vt:lpstr>
      <vt:lpstr>A126299166X_Latest</vt:lpstr>
      <vt:lpstr>A126299170R</vt:lpstr>
      <vt:lpstr>A126299170R_Data</vt:lpstr>
      <vt:lpstr>A126299170R_Latest</vt:lpstr>
      <vt:lpstr>A126299174X</vt:lpstr>
      <vt:lpstr>A126299174X_Data</vt:lpstr>
      <vt:lpstr>A126299174X_Latest</vt:lpstr>
      <vt:lpstr>A126299178J</vt:lpstr>
      <vt:lpstr>A126299178J_Data</vt:lpstr>
      <vt:lpstr>A126299178J_Latest</vt:lpstr>
      <vt:lpstr>A126299182X</vt:lpstr>
      <vt:lpstr>A126299182X_Data</vt:lpstr>
      <vt:lpstr>A126299182X_Latest</vt:lpstr>
      <vt:lpstr>A126300914A</vt:lpstr>
      <vt:lpstr>A126300914A_Data</vt:lpstr>
      <vt:lpstr>A126300914A_Latest</vt:lpstr>
      <vt:lpstr>A126300918K</vt:lpstr>
      <vt:lpstr>A126300918K_Data</vt:lpstr>
      <vt:lpstr>A126300918K_Latest</vt:lpstr>
      <vt:lpstr>A126300922A</vt:lpstr>
      <vt:lpstr>A126300922A_Data</vt:lpstr>
      <vt:lpstr>A126300922A_Latest</vt:lpstr>
      <vt:lpstr>A126300926K</vt:lpstr>
      <vt:lpstr>A126300926K_Data</vt:lpstr>
      <vt:lpstr>A126300926K_Latest</vt:lpstr>
      <vt:lpstr>A126300930A</vt:lpstr>
      <vt:lpstr>A126300930A_Data</vt:lpstr>
      <vt:lpstr>A126300930A_Latest</vt:lpstr>
      <vt:lpstr>A126300934K</vt:lpstr>
      <vt:lpstr>A126300934K_Data</vt:lpstr>
      <vt:lpstr>A126300934K_Latest</vt:lpstr>
      <vt:lpstr>A126300938V</vt:lpstr>
      <vt:lpstr>A126300938V_Data</vt:lpstr>
      <vt:lpstr>A126300938V_Latest</vt:lpstr>
      <vt:lpstr>A126300942K</vt:lpstr>
      <vt:lpstr>A126300942K_Data</vt:lpstr>
      <vt:lpstr>A126300942K_Latest</vt:lpstr>
      <vt:lpstr>A126300946V</vt:lpstr>
      <vt:lpstr>A126300946V_Data</vt:lpstr>
      <vt:lpstr>A126300946V_Latest</vt:lpstr>
      <vt:lpstr>A126300950K</vt:lpstr>
      <vt:lpstr>A126300950K_Data</vt:lpstr>
      <vt:lpstr>A126300950K_Latest</vt:lpstr>
      <vt:lpstr>A126300954V</vt:lpstr>
      <vt:lpstr>A126300954V_Data</vt:lpstr>
      <vt:lpstr>A126300954V_Latest</vt:lpstr>
      <vt:lpstr>A126300958C</vt:lpstr>
      <vt:lpstr>A126300958C_Data</vt:lpstr>
      <vt:lpstr>A126300958C_Latest</vt:lpstr>
      <vt:lpstr>A126300962V</vt:lpstr>
      <vt:lpstr>A126300962V_Data</vt:lpstr>
      <vt:lpstr>A126300962V_Latest</vt:lpstr>
      <vt:lpstr>A126300966C</vt:lpstr>
      <vt:lpstr>A126300966C_Data</vt:lpstr>
      <vt:lpstr>A126300966C_Latest</vt:lpstr>
      <vt:lpstr>A126300970V</vt:lpstr>
      <vt:lpstr>A126300970V_Data</vt:lpstr>
      <vt:lpstr>A126300970V_Latest</vt:lpstr>
      <vt:lpstr>A126300974C</vt:lpstr>
      <vt:lpstr>A126300974C_Data</vt:lpstr>
      <vt:lpstr>A126300974C_Latest</vt:lpstr>
      <vt:lpstr>A126300978L</vt:lpstr>
      <vt:lpstr>A126300978L_Data</vt:lpstr>
      <vt:lpstr>A126300978L_Latest</vt:lpstr>
      <vt:lpstr>A126300982C</vt:lpstr>
      <vt:lpstr>A126300982C_Data</vt:lpstr>
      <vt:lpstr>A126300982C_Latest</vt:lpstr>
      <vt:lpstr>A126300986L</vt:lpstr>
      <vt:lpstr>A126300986L_Data</vt:lpstr>
      <vt:lpstr>A126300986L_Latest</vt:lpstr>
      <vt:lpstr>A126300990C</vt:lpstr>
      <vt:lpstr>A126300990C_Data</vt:lpstr>
      <vt:lpstr>A126300990C_Latest</vt:lpstr>
      <vt:lpstr>A126300994L</vt:lpstr>
      <vt:lpstr>A126300994L_Data</vt:lpstr>
      <vt:lpstr>A126300994L_Latest</vt:lpstr>
      <vt:lpstr>A126300998W</vt:lpstr>
      <vt:lpstr>A126300998W_Data</vt:lpstr>
      <vt:lpstr>A126300998W_Latest</vt:lpstr>
      <vt:lpstr>A126301002C</vt:lpstr>
      <vt:lpstr>A126301002C_Data</vt:lpstr>
      <vt:lpstr>A126301002C_Latest</vt:lpstr>
      <vt:lpstr>A126301006L</vt:lpstr>
      <vt:lpstr>A126301006L_Data</vt:lpstr>
      <vt:lpstr>A126301006L_Latest</vt:lpstr>
      <vt:lpstr>A126301010C</vt:lpstr>
      <vt:lpstr>A126301010C_Data</vt:lpstr>
      <vt:lpstr>A126301010C_Latest</vt:lpstr>
      <vt:lpstr>A126301014L</vt:lpstr>
      <vt:lpstr>A126301014L_Data</vt:lpstr>
      <vt:lpstr>A126301014L_Latest</vt:lpstr>
      <vt:lpstr>A126301018W</vt:lpstr>
      <vt:lpstr>A126301018W_Data</vt:lpstr>
      <vt:lpstr>A126301018W_Latest</vt:lpstr>
      <vt:lpstr>A126301022L</vt:lpstr>
      <vt:lpstr>A126301022L_Data</vt:lpstr>
      <vt:lpstr>A126301022L_Latest</vt:lpstr>
      <vt:lpstr>A126301026W</vt:lpstr>
      <vt:lpstr>A126301026W_Data</vt:lpstr>
      <vt:lpstr>A126301026W_Latest</vt:lpstr>
      <vt:lpstr>A126301030L</vt:lpstr>
      <vt:lpstr>A126301030L_Data</vt:lpstr>
      <vt:lpstr>A126301030L_Latest</vt:lpstr>
      <vt:lpstr>A126301034W</vt:lpstr>
      <vt:lpstr>A126301034W_Data</vt:lpstr>
      <vt:lpstr>A126301034W_Latest</vt:lpstr>
      <vt:lpstr>A126301038F</vt:lpstr>
      <vt:lpstr>A126301038F_Data</vt:lpstr>
      <vt:lpstr>A126301038F_Latest</vt:lpstr>
      <vt:lpstr>A126301042W</vt:lpstr>
      <vt:lpstr>A126301042W_Data</vt:lpstr>
      <vt:lpstr>A126301042W_Latest</vt:lpstr>
      <vt:lpstr>A126301046F</vt:lpstr>
      <vt:lpstr>A126301046F_Data</vt:lpstr>
      <vt:lpstr>A126301046F_Latest</vt:lpstr>
      <vt:lpstr>A126301050W</vt:lpstr>
      <vt:lpstr>A126301050W_Data</vt:lpstr>
      <vt:lpstr>A126301050W_Latest</vt:lpstr>
      <vt:lpstr>A126301054F</vt:lpstr>
      <vt:lpstr>A126301054F_Data</vt:lpstr>
      <vt:lpstr>A126301054F_Latest</vt:lpstr>
      <vt:lpstr>A126301058R</vt:lpstr>
      <vt:lpstr>A126301058R_Data</vt:lpstr>
      <vt:lpstr>A126301058R_Latest</vt:lpstr>
      <vt:lpstr>A126301062F</vt:lpstr>
      <vt:lpstr>A126301062F_Data</vt:lpstr>
      <vt:lpstr>A126301062F_Latest</vt:lpstr>
      <vt:lpstr>A126301066R</vt:lpstr>
      <vt:lpstr>A126301066R_Data</vt:lpstr>
      <vt:lpstr>A126301066R_Latest</vt:lpstr>
      <vt:lpstr>A126301070F</vt:lpstr>
      <vt:lpstr>A126301070F_Data</vt:lpstr>
      <vt:lpstr>A126301070F_Latest</vt:lpstr>
      <vt:lpstr>A126301074R</vt:lpstr>
      <vt:lpstr>A126301074R_Data</vt:lpstr>
      <vt:lpstr>A126301074R_Latest</vt:lpstr>
      <vt:lpstr>A126301078X</vt:lpstr>
      <vt:lpstr>A126301078X_Data</vt:lpstr>
      <vt:lpstr>A126301078X_Latest</vt:lpstr>
      <vt:lpstr>A126301082R</vt:lpstr>
      <vt:lpstr>A126301082R_Data</vt:lpstr>
      <vt:lpstr>A126301082R_Latest</vt:lpstr>
      <vt:lpstr>A126301086X</vt:lpstr>
      <vt:lpstr>A126301086X_Data</vt:lpstr>
      <vt:lpstr>A126301086X_Latest</vt:lpstr>
      <vt:lpstr>A126301090R</vt:lpstr>
      <vt:lpstr>A126301090R_Data</vt:lpstr>
      <vt:lpstr>A126301090R_Latest</vt:lpstr>
      <vt:lpstr>A126301094X</vt:lpstr>
      <vt:lpstr>A126301094X_Data</vt:lpstr>
      <vt:lpstr>A126301094X_Latest</vt:lpstr>
      <vt:lpstr>A126301098J</vt:lpstr>
      <vt:lpstr>A126301098J_Data</vt:lpstr>
      <vt:lpstr>A126301098J_Latest</vt:lpstr>
      <vt:lpstr>A126301102L</vt:lpstr>
      <vt:lpstr>A126301102L_Data</vt:lpstr>
      <vt:lpstr>A126301102L_Latest</vt:lpstr>
      <vt:lpstr>A126301106W</vt:lpstr>
      <vt:lpstr>A126301106W_Data</vt:lpstr>
      <vt:lpstr>A126301106W_Latest</vt:lpstr>
      <vt:lpstr>A126301110L</vt:lpstr>
      <vt:lpstr>A126301110L_Data</vt:lpstr>
      <vt:lpstr>A126301110L_Latest</vt:lpstr>
      <vt:lpstr>A126301114W</vt:lpstr>
      <vt:lpstr>A126301114W_Data</vt:lpstr>
      <vt:lpstr>A126301114W_Latest</vt:lpstr>
      <vt:lpstr>A126301118F</vt:lpstr>
      <vt:lpstr>A126301118F_Data</vt:lpstr>
      <vt:lpstr>A126301118F_Latest</vt:lpstr>
      <vt:lpstr>A126301122W</vt:lpstr>
      <vt:lpstr>A126301122W_Data</vt:lpstr>
      <vt:lpstr>A126301122W_Latest</vt:lpstr>
      <vt:lpstr>A126301126F</vt:lpstr>
      <vt:lpstr>A126301126F_Data</vt:lpstr>
      <vt:lpstr>A126301126F_Latest</vt:lpstr>
      <vt:lpstr>A126302858F</vt:lpstr>
      <vt:lpstr>A126302858F_Data</vt:lpstr>
      <vt:lpstr>A126302858F_Latest</vt:lpstr>
      <vt:lpstr>A126302862W</vt:lpstr>
      <vt:lpstr>A126302862W_Data</vt:lpstr>
      <vt:lpstr>A126302862W_Latest</vt:lpstr>
      <vt:lpstr>A126302866F</vt:lpstr>
      <vt:lpstr>A126302866F_Data</vt:lpstr>
      <vt:lpstr>A126302866F_Latest</vt:lpstr>
      <vt:lpstr>A126302870W</vt:lpstr>
      <vt:lpstr>A126302870W_Data</vt:lpstr>
      <vt:lpstr>A126302870W_Latest</vt:lpstr>
      <vt:lpstr>A126302874F</vt:lpstr>
      <vt:lpstr>A126302874F_Data</vt:lpstr>
      <vt:lpstr>A126302874F_Latest</vt:lpstr>
      <vt:lpstr>A126302878R</vt:lpstr>
      <vt:lpstr>A126302878R_Data</vt:lpstr>
      <vt:lpstr>A126302878R_Latest</vt:lpstr>
      <vt:lpstr>A126302882F</vt:lpstr>
      <vt:lpstr>A126302882F_Data</vt:lpstr>
      <vt:lpstr>A126302882F_Latest</vt:lpstr>
      <vt:lpstr>A126302886R</vt:lpstr>
      <vt:lpstr>A126302886R_Data</vt:lpstr>
      <vt:lpstr>A126302886R_Latest</vt:lpstr>
      <vt:lpstr>A126302890F</vt:lpstr>
      <vt:lpstr>A126302890F_Data</vt:lpstr>
      <vt:lpstr>A126302890F_Latest</vt:lpstr>
      <vt:lpstr>A126302894R</vt:lpstr>
      <vt:lpstr>A126302894R_Data</vt:lpstr>
      <vt:lpstr>A126302894R_Latest</vt:lpstr>
      <vt:lpstr>A126302898X</vt:lpstr>
      <vt:lpstr>A126302898X_Data</vt:lpstr>
      <vt:lpstr>A126302898X_Latest</vt:lpstr>
      <vt:lpstr>A126302902C</vt:lpstr>
      <vt:lpstr>A126302902C_Data</vt:lpstr>
      <vt:lpstr>A126302902C_Latest</vt:lpstr>
      <vt:lpstr>A126302906L</vt:lpstr>
      <vt:lpstr>A126302906L_Data</vt:lpstr>
      <vt:lpstr>A126302906L_Latest</vt:lpstr>
      <vt:lpstr>A126302910C</vt:lpstr>
      <vt:lpstr>A126302910C_Data</vt:lpstr>
      <vt:lpstr>A126302910C_Latest</vt:lpstr>
      <vt:lpstr>A126302914L</vt:lpstr>
      <vt:lpstr>A126302914L_Data</vt:lpstr>
      <vt:lpstr>A126302914L_Latest</vt:lpstr>
      <vt:lpstr>A126302918W</vt:lpstr>
      <vt:lpstr>A126302918W_Data</vt:lpstr>
      <vt:lpstr>A126302918W_Latest</vt:lpstr>
      <vt:lpstr>A126302922L</vt:lpstr>
      <vt:lpstr>A126302922L_Data</vt:lpstr>
      <vt:lpstr>A126302922L_Latest</vt:lpstr>
      <vt:lpstr>A126302926W</vt:lpstr>
      <vt:lpstr>A126302926W_Data</vt:lpstr>
      <vt:lpstr>A126302926W_Latest</vt:lpstr>
      <vt:lpstr>A126302930L</vt:lpstr>
      <vt:lpstr>A126302930L_Data</vt:lpstr>
      <vt:lpstr>A126302930L_Latest</vt:lpstr>
      <vt:lpstr>A126302934W</vt:lpstr>
      <vt:lpstr>A126302934W_Data</vt:lpstr>
      <vt:lpstr>A126302934W_Latest</vt:lpstr>
      <vt:lpstr>A126302938F</vt:lpstr>
      <vt:lpstr>A126302938F_Data</vt:lpstr>
      <vt:lpstr>A126302938F_Latest</vt:lpstr>
      <vt:lpstr>A126302942W</vt:lpstr>
      <vt:lpstr>A126302942W_Data</vt:lpstr>
      <vt:lpstr>A126302942W_Latest</vt:lpstr>
      <vt:lpstr>A126302946F</vt:lpstr>
      <vt:lpstr>A126302946F_Data</vt:lpstr>
      <vt:lpstr>A126302946F_Latest</vt:lpstr>
      <vt:lpstr>A126302950W</vt:lpstr>
      <vt:lpstr>A126302950W_Data</vt:lpstr>
      <vt:lpstr>A126302950W_Latest</vt:lpstr>
      <vt:lpstr>A126302954F</vt:lpstr>
      <vt:lpstr>A126302954F_Data</vt:lpstr>
      <vt:lpstr>A126302954F_Latest</vt:lpstr>
      <vt:lpstr>A126302958R</vt:lpstr>
      <vt:lpstr>A126302958R_Data</vt:lpstr>
      <vt:lpstr>A126302958R_Latest</vt:lpstr>
      <vt:lpstr>A126302962F</vt:lpstr>
      <vt:lpstr>A126302962F_Data</vt:lpstr>
      <vt:lpstr>A126302962F_Latest</vt:lpstr>
      <vt:lpstr>A126302966R</vt:lpstr>
      <vt:lpstr>A126302966R_Data</vt:lpstr>
      <vt:lpstr>A126302966R_Latest</vt:lpstr>
      <vt:lpstr>A126302970F</vt:lpstr>
      <vt:lpstr>A126302970F_Data</vt:lpstr>
      <vt:lpstr>A126302970F_Latest</vt:lpstr>
      <vt:lpstr>A126302974R</vt:lpstr>
      <vt:lpstr>A126302974R_Data</vt:lpstr>
      <vt:lpstr>A126302974R_Latest</vt:lpstr>
      <vt:lpstr>A126302978X</vt:lpstr>
      <vt:lpstr>A126302978X_Data</vt:lpstr>
      <vt:lpstr>A126302978X_Latest</vt:lpstr>
      <vt:lpstr>A126302982R</vt:lpstr>
      <vt:lpstr>A126302982R_Data</vt:lpstr>
      <vt:lpstr>A126302982R_Latest</vt:lpstr>
      <vt:lpstr>A126302986X</vt:lpstr>
      <vt:lpstr>A126302986X_Data</vt:lpstr>
      <vt:lpstr>A126302986X_Latest</vt:lpstr>
      <vt:lpstr>A126302990R</vt:lpstr>
      <vt:lpstr>A126302990R_Data</vt:lpstr>
      <vt:lpstr>A126302990R_Latest</vt:lpstr>
      <vt:lpstr>A126302994X</vt:lpstr>
      <vt:lpstr>A126302994X_Data</vt:lpstr>
      <vt:lpstr>A126302994X_Latest</vt:lpstr>
      <vt:lpstr>A126302998J</vt:lpstr>
      <vt:lpstr>A126302998J_Data</vt:lpstr>
      <vt:lpstr>A126302998J_Latest</vt:lpstr>
      <vt:lpstr>A126303002R</vt:lpstr>
      <vt:lpstr>A126303002R_Data</vt:lpstr>
      <vt:lpstr>A126303002R_Latest</vt:lpstr>
      <vt:lpstr>A126303006X</vt:lpstr>
      <vt:lpstr>A126303006X_Data</vt:lpstr>
      <vt:lpstr>A126303006X_Latest</vt:lpstr>
      <vt:lpstr>A126303010R</vt:lpstr>
      <vt:lpstr>A126303010R_Data</vt:lpstr>
      <vt:lpstr>A126303010R_Latest</vt:lpstr>
      <vt:lpstr>A126303014X</vt:lpstr>
      <vt:lpstr>A126303014X_Data</vt:lpstr>
      <vt:lpstr>A126303014X_Latest</vt:lpstr>
      <vt:lpstr>A126303018J</vt:lpstr>
      <vt:lpstr>A126303018J_Data</vt:lpstr>
      <vt:lpstr>A126303018J_Latest</vt:lpstr>
      <vt:lpstr>A126303022X</vt:lpstr>
      <vt:lpstr>A126303022X_Data</vt:lpstr>
      <vt:lpstr>A126303022X_Latest</vt:lpstr>
      <vt:lpstr>A126303026J</vt:lpstr>
      <vt:lpstr>A126303026J_Data</vt:lpstr>
      <vt:lpstr>A126303026J_Latest</vt:lpstr>
      <vt:lpstr>A126303030X</vt:lpstr>
      <vt:lpstr>A126303030X_Data</vt:lpstr>
      <vt:lpstr>A126303030X_Latest</vt:lpstr>
      <vt:lpstr>A126303034J</vt:lpstr>
      <vt:lpstr>A126303034J_Data</vt:lpstr>
      <vt:lpstr>A126303034J_Latest</vt:lpstr>
      <vt:lpstr>A126303038T</vt:lpstr>
      <vt:lpstr>A126303038T_Data</vt:lpstr>
      <vt:lpstr>A126303038T_Latest</vt:lpstr>
      <vt:lpstr>A126303042J</vt:lpstr>
      <vt:lpstr>A126303042J_Data</vt:lpstr>
      <vt:lpstr>A126303042J_Latest</vt:lpstr>
      <vt:lpstr>A126303046T</vt:lpstr>
      <vt:lpstr>A126303046T_Data</vt:lpstr>
      <vt:lpstr>A126303046T_Latest</vt:lpstr>
      <vt:lpstr>A126303050J</vt:lpstr>
      <vt:lpstr>A126303050J_Data</vt:lpstr>
      <vt:lpstr>A126303050J_Latest</vt:lpstr>
      <vt:lpstr>A126303054T</vt:lpstr>
      <vt:lpstr>A126303054T_Data</vt:lpstr>
      <vt:lpstr>A126303054T_Latest</vt:lpstr>
      <vt:lpstr>A126303058A</vt:lpstr>
      <vt:lpstr>A126303058A_Data</vt:lpstr>
      <vt:lpstr>A126303058A_Latest</vt:lpstr>
      <vt:lpstr>A126303062T</vt:lpstr>
      <vt:lpstr>A126303062T_Data</vt:lpstr>
      <vt:lpstr>A126303062T_Latest</vt:lpstr>
      <vt:lpstr>A126303066A</vt:lpstr>
      <vt:lpstr>A126303066A_Data</vt:lpstr>
      <vt:lpstr>A126303066A_Latest</vt:lpstr>
      <vt:lpstr>A126303070T</vt:lpstr>
      <vt:lpstr>A126303070T_Data</vt:lpstr>
      <vt:lpstr>A126303070T_Latest</vt:lpstr>
      <vt:lpstr>A126304802F</vt:lpstr>
      <vt:lpstr>A126304802F_Data</vt:lpstr>
      <vt:lpstr>A126304802F_Latest</vt:lpstr>
      <vt:lpstr>A126304806R</vt:lpstr>
      <vt:lpstr>A126304806R_Data</vt:lpstr>
      <vt:lpstr>A126304806R_Latest</vt:lpstr>
      <vt:lpstr>A126304810F</vt:lpstr>
      <vt:lpstr>A126304810F_Data</vt:lpstr>
      <vt:lpstr>A126304810F_Latest</vt:lpstr>
      <vt:lpstr>A126304814R</vt:lpstr>
      <vt:lpstr>A126304814R_Data</vt:lpstr>
      <vt:lpstr>A126304814R_Latest</vt:lpstr>
      <vt:lpstr>A126304818X</vt:lpstr>
      <vt:lpstr>A126304818X_Data</vt:lpstr>
      <vt:lpstr>A126304818X_Latest</vt:lpstr>
      <vt:lpstr>A126304822R</vt:lpstr>
      <vt:lpstr>A126304822R_Data</vt:lpstr>
      <vt:lpstr>A126304822R_Latest</vt:lpstr>
      <vt:lpstr>A126304826X</vt:lpstr>
      <vt:lpstr>A126304826X_Data</vt:lpstr>
      <vt:lpstr>A126304826X_Latest</vt:lpstr>
      <vt:lpstr>A126304830R</vt:lpstr>
      <vt:lpstr>A126304830R_Data</vt:lpstr>
      <vt:lpstr>A126304830R_Latest</vt:lpstr>
      <vt:lpstr>A126304834X</vt:lpstr>
      <vt:lpstr>A126304834X_Data</vt:lpstr>
      <vt:lpstr>A126304834X_Latest</vt:lpstr>
      <vt:lpstr>A126304838J</vt:lpstr>
      <vt:lpstr>A126304838J_Data</vt:lpstr>
      <vt:lpstr>A126304838J_Latest</vt:lpstr>
      <vt:lpstr>A126304842X</vt:lpstr>
      <vt:lpstr>A126304842X_Data</vt:lpstr>
      <vt:lpstr>A126304842X_Latest</vt:lpstr>
      <vt:lpstr>A126304846J</vt:lpstr>
      <vt:lpstr>A126304846J_Data</vt:lpstr>
      <vt:lpstr>A126304846J_Latest</vt:lpstr>
      <vt:lpstr>A126304850X</vt:lpstr>
      <vt:lpstr>A126304850X_Data</vt:lpstr>
      <vt:lpstr>A126304850X_Latest</vt:lpstr>
      <vt:lpstr>A126304854J</vt:lpstr>
      <vt:lpstr>A126304854J_Data</vt:lpstr>
      <vt:lpstr>A126304854J_Latest</vt:lpstr>
      <vt:lpstr>A126304858T</vt:lpstr>
      <vt:lpstr>A126304858T_Data</vt:lpstr>
      <vt:lpstr>A126304858T_Latest</vt:lpstr>
      <vt:lpstr>A126304862J</vt:lpstr>
      <vt:lpstr>A126304862J_Data</vt:lpstr>
      <vt:lpstr>A126304862J_Latest</vt:lpstr>
      <vt:lpstr>A126304866T</vt:lpstr>
      <vt:lpstr>A126304866T_Data</vt:lpstr>
      <vt:lpstr>A126304866T_Latest</vt:lpstr>
      <vt:lpstr>A126304870J</vt:lpstr>
      <vt:lpstr>A126304870J_Data</vt:lpstr>
      <vt:lpstr>A126304870J_Latest</vt:lpstr>
      <vt:lpstr>A126304874T</vt:lpstr>
      <vt:lpstr>A126304874T_Data</vt:lpstr>
      <vt:lpstr>A126304874T_Latest</vt:lpstr>
      <vt:lpstr>A126304878A</vt:lpstr>
      <vt:lpstr>A126304878A_Data</vt:lpstr>
      <vt:lpstr>A126304878A_Latest</vt:lpstr>
      <vt:lpstr>A126304882T</vt:lpstr>
      <vt:lpstr>A126304882T_Data</vt:lpstr>
      <vt:lpstr>A126304882T_Latest</vt:lpstr>
      <vt:lpstr>A126304886A</vt:lpstr>
      <vt:lpstr>A126304886A_Data</vt:lpstr>
      <vt:lpstr>A126304886A_Latest</vt:lpstr>
      <vt:lpstr>A126304890T</vt:lpstr>
      <vt:lpstr>A126304890T_Data</vt:lpstr>
      <vt:lpstr>A126304890T_Latest</vt:lpstr>
      <vt:lpstr>A126304894A</vt:lpstr>
      <vt:lpstr>A126304894A_Data</vt:lpstr>
      <vt:lpstr>A126304894A_Latest</vt:lpstr>
      <vt:lpstr>A126304898K</vt:lpstr>
      <vt:lpstr>A126304898K_Data</vt:lpstr>
      <vt:lpstr>A126304898K_Latest</vt:lpstr>
      <vt:lpstr>A126304902R</vt:lpstr>
      <vt:lpstr>A126304902R_Data</vt:lpstr>
      <vt:lpstr>A126304902R_Latest</vt:lpstr>
      <vt:lpstr>A126304906X</vt:lpstr>
      <vt:lpstr>A126304906X_Data</vt:lpstr>
      <vt:lpstr>A126304906X_Latest</vt:lpstr>
      <vt:lpstr>A126304910R</vt:lpstr>
      <vt:lpstr>A126304910R_Data</vt:lpstr>
      <vt:lpstr>A126304910R_Latest</vt:lpstr>
      <vt:lpstr>A126304914X</vt:lpstr>
      <vt:lpstr>A126304914X_Data</vt:lpstr>
      <vt:lpstr>A126304914X_Latest</vt:lpstr>
      <vt:lpstr>A126304918J</vt:lpstr>
      <vt:lpstr>A126304918J_Data</vt:lpstr>
      <vt:lpstr>A126304918J_Latest</vt:lpstr>
      <vt:lpstr>A126304922X</vt:lpstr>
      <vt:lpstr>A126304922X_Data</vt:lpstr>
      <vt:lpstr>A126304922X_Latest</vt:lpstr>
      <vt:lpstr>A126304926J</vt:lpstr>
      <vt:lpstr>A126304926J_Data</vt:lpstr>
      <vt:lpstr>A126304926J_Latest</vt:lpstr>
      <vt:lpstr>A126304930X</vt:lpstr>
      <vt:lpstr>A126304930X_Data</vt:lpstr>
      <vt:lpstr>A126304930X_Latest</vt:lpstr>
      <vt:lpstr>A126304934J</vt:lpstr>
      <vt:lpstr>A126304934J_Data</vt:lpstr>
      <vt:lpstr>A126304934J_Latest</vt:lpstr>
      <vt:lpstr>A126304938T</vt:lpstr>
      <vt:lpstr>A126304938T_Data</vt:lpstr>
      <vt:lpstr>A126304938T_Latest</vt:lpstr>
      <vt:lpstr>A126304942J</vt:lpstr>
      <vt:lpstr>A126304942J_Data</vt:lpstr>
      <vt:lpstr>A126304942J_Latest</vt:lpstr>
      <vt:lpstr>A126304946T</vt:lpstr>
      <vt:lpstr>A126304946T_Data</vt:lpstr>
      <vt:lpstr>A126304946T_Latest</vt:lpstr>
      <vt:lpstr>A126304950J</vt:lpstr>
      <vt:lpstr>A126304950J_Data</vt:lpstr>
      <vt:lpstr>A126304950J_Latest</vt:lpstr>
      <vt:lpstr>A126304954T</vt:lpstr>
      <vt:lpstr>A126304954T_Data</vt:lpstr>
      <vt:lpstr>A126304954T_Latest</vt:lpstr>
      <vt:lpstr>A126304958A</vt:lpstr>
      <vt:lpstr>A126304958A_Data</vt:lpstr>
      <vt:lpstr>A126304958A_Latest</vt:lpstr>
      <vt:lpstr>A126304962T</vt:lpstr>
      <vt:lpstr>A126304962T_Data</vt:lpstr>
      <vt:lpstr>A126304962T_Latest</vt:lpstr>
      <vt:lpstr>A126304966A</vt:lpstr>
      <vt:lpstr>A126304966A_Data</vt:lpstr>
      <vt:lpstr>A126304966A_Latest</vt:lpstr>
      <vt:lpstr>A126304970T</vt:lpstr>
      <vt:lpstr>A126304970T_Data</vt:lpstr>
      <vt:lpstr>A126304970T_Latest</vt:lpstr>
      <vt:lpstr>A126304974A</vt:lpstr>
      <vt:lpstr>A126304974A_Data</vt:lpstr>
      <vt:lpstr>A126304974A_Latest</vt:lpstr>
      <vt:lpstr>A126304978K</vt:lpstr>
      <vt:lpstr>A126304978K_Data</vt:lpstr>
      <vt:lpstr>A126304978K_Latest</vt:lpstr>
      <vt:lpstr>A126304982A</vt:lpstr>
      <vt:lpstr>A126304982A_Data</vt:lpstr>
      <vt:lpstr>A126304982A_Latest</vt:lpstr>
      <vt:lpstr>A126304986K</vt:lpstr>
      <vt:lpstr>A126304986K_Data</vt:lpstr>
      <vt:lpstr>A126304986K_Latest</vt:lpstr>
      <vt:lpstr>A126304990A</vt:lpstr>
      <vt:lpstr>A126304990A_Data</vt:lpstr>
      <vt:lpstr>A126304990A_Latest</vt:lpstr>
      <vt:lpstr>A126304994K</vt:lpstr>
      <vt:lpstr>A126304994K_Data</vt:lpstr>
      <vt:lpstr>A126304994K_Latest</vt:lpstr>
      <vt:lpstr>A126304998V</vt:lpstr>
      <vt:lpstr>A126304998V_Data</vt:lpstr>
      <vt:lpstr>A126304998V_Latest</vt:lpstr>
      <vt:lpstr>A126305002A</vt:lpstr>
      <vt:lpstr>A126305002A_Data</vt:lpstr>
      <vt:lpstr>A126305002A_Latest</vt:lpstr>
      <vt:lpstr>A126305006K</vt:lpstr>
      <vt:lpstr>A126305006K_Data</vt:lpstr>
      <vt:lpstr>A126305006K_Latest</vt:lpstr>
      <vt:lpstr>A126305010A</vt:lpstr>
      <vt:lpstr>A126305010A_Data</vt:lpstr>
      <vt:lpstr>A126305010A_Latest</vt:lpstr>
      <vt:lpstr>A126305014K</vt:lpstr>
      <vt:lpstr>A126305014K_Data</vt:lpstr>
      <vt:lpstr>A126305014K_Latest</vt:lpstr>
      <vt:lpstr>A126306746K</vt:lpstr>
      <vt:lpstr>A126306746K_Data</vt:lpstr>
      <vt:lpstr>A126306746K_Latest</vt:lpstr>
      <vt:lpstr>A126306750A</vt:lpstr>
      <vt:lpstr>A126306750A_Data</vt:lpstr>
      <vt:lpstr>A126306750A_Latest</vt:lpstr>
      <vt:lpstr>A126306754K</vt:lpstr>
      <vt:lpstr>A126306754K_Data</vt:lpstr>
      <vt:lpstr>A126306754K_Latest</vt:lpstr>
      <vt:lpstr>A126306758V</vt:lpstr>
      <vt:lpstr>A126306758V_Data</vt:lpstr>
      <vt:lpstr>A126306758V_Latest</vt:lpstr>
      <vt:lpstr>A126306762K</vt:lpstr>
      <vt:lpstr>A126306762K_Data</vt:lpstr>
      <vt:lpstr>A126306762K_Latest</vt:lpstr>
      <vt:lpstr>A126306766V</vt:lpstr>
      <vt:lpstr>A126306766V_Data</vt:lpstr>
      <vt:lpstr>A126306766V_Latest</vt:lpstr>
      <vt:lpstr>A126306770K</vt:lpstr>
      <vt:lpstr>A126306770K_Data</vt:lpstr>
      <vt:lpstr>A126306770K_Latest</vt:lpstr>
      <vt:lpstr>A126306774V</vt:lpstr>
      <vt:lpstr>A126306774V_Data</vt:lpstr>
      <vt:lpstr>A126306774V_Latest</vt:lpstr>
      <vt:lpstr>A126306778C</vt:lpstr>
      <vt:lpstr>A126306778C_Data</vt:lpstr>
      <vt:lpstr>A126306778C_Latest</vt:lpstr>
      <vt:lpstr>A126306782V</vt:lpstr>
      <vt:lpstr>A126306782V_Data</vt:lpstr>
      <vt:lpstr>A126306782V_Latest</vt:lpstr>
      <vt:lpstr>A126306786C</vt:lpstr>
      <vt:lpstr>A126306786C_Data</vt:lpstr>
      <vt:lpstr>A126306786C_Latest</vt:lpstr>
      <vt:lpstr>A126306790V</vt:lpstr>
      <vt:lpstr>A126306790V_Data</vt:lpstr>
      <vt:lpstr>A126306790V_Latest</vt:lpstr>
      <vt:lpstr>A126306794C</vt:lpstr>
      <vt:lpstr>A126306794C_Data</vt:lpstr>
      <vt:lpstr>A126306794C_Latest</vt:lpstr>
      <vt:lpstr>A126306798L</vt:lpstr>
      <vt:lpstr>A126306798L_Data</vt:lpstr>
      <vt:lpstr>A126306798L_Latest</vt:lpstr>
      <vt:lpstr>A126306802T</vt:lpstr>
      <vt:lpstr>A126306802T_Data</vt:lpstr>
      <vt:lpstr>A126306802T_Latest</vt:lpstr>
      <vt:lpstr>A126306806A</vt:lpstr>
      <vt:lpstr>A126306806A_Data</vt:lpstr>
      <vt:lpstr>A126306806A_Latest</vt:lpstr>
      <vt:lpstr>A126306810T</vt:lpstr>
      <vt:lpstr>A126306810T_Data</vt:lpstr>
      <vt:lpstr>A126306810T_Latest</vt:lpstr>
      <vt:lpstr>A126306814A</vt:lpstr>
      <vt:lpstr>A126306814A_Data</vt:lpstr>
      <vt:lpstr>A126306814A_Latest</vt:lpstr>
      <vt:lpstr>A126306818K</vt:lpstr>
      <vt:lpstr>A126306818K_Data</vt:lpstr>
      <vt:lpstr>A126306818K_Latest</vt:lpstr>
      <vt:lpstr>A126306822A</vt:lpstr>
      <vt:lpstr>A126306822A_Data</vt:lpstr>
      <vt:lpstr>A126306822A_Latest</vt:lpstr>
      <vt:lpstr>A126306826K</vt:lpstr>
      <vt:lpstr>A126306826K_Data</vt:lpstr>
      <vt:lpstr>A126306826K_Latest</vt:lpstr>
      <vt:lpstr>A126306830A</vt:lpstr>
      <vt:lpstr>A126306830A_Data</vt:lpstr>
      <vt:lpstr>A126306830A_Latest</vt:lpstr>
      <vt:lpstr>A126306834K</vt:lpstr>
      <vt:lpstr>A126306834K_Data</vt:lpstr>
      <vt:lpstr>A126306834K_Latest</vt:lpstr>
      <vt:lpstr>A126306838V</vt:lpstr>
      <vt:lpstr>A126306838V_Data</vt:lpstr>
      <vt:lpstr>A126306838V_Latest</vt:lpstr>
      <vt:lpstr>A126306842K</vt:lpstr>
      <vt:lpstr>A126306842K_Data</vt:lpstr>
      <vt:lpstr>A126306842K_Latest</vt:lpstr>
      <vt:lpstr>A126306846V</vt:lpstr>
      <vt:lpstr>A126306846V_Data</vt:lpstr>
      <vt:lpstr>A126306846V_Latest</vt:lpstr>
      <vt:lpstr>A126306850K</vt:lpstr>
      <vt:lpstr>A126306850K_Data</vt:lpstr>
      <vt:lpstr>A126306850K_Latest</vt:lpstr>
      <vt:lpstr>A126306854V</vt:lpstr>
      <vt:lpstr>A126306854V_Data</vt:lpstr>
      <vt:lpstr>A126306854V_Latest</vt:lpstr>
      <vt:lpstr>A126306858C</vt:lpstr>
      <vt:lpstr>A126306858C_Data</vt:lpstr>
      <vt:lpstr>A126306858C_Latest</vt:lpstr>
      <vt:lpstr>A126306862V</vt:lpstr>
      <vt:lpstr>A126306862V_Data</vt:lpstr>
      <vt:lpstr>A126306862V_Latest</vt:lpstr>
      <vt:lpstr>A126306866C</vt:lpstr>
      <vt:lpstr>A126306866C_Data</vt:lpstr>
      <vt:lpstr>A126306866C_Latest</vt:lpstr>
      <vt:lpstr>A126306870V</vt:lpstr>
      <vt:lpstr>A126306870V_Data</vt:lpstr>
      <vt:lpstr>A126306870V_Latest</vt:lpstr>
      <vt:lpstr>A126306874C</vt:lpstr>
      <vt:lpstr>A126306874C_Data</vt:lpstr>
      <vt:lpstr>A126306874C_Latest</vt:lpstr>
      <vt:lpstr>A126306878L</vt:lpstr>
      <vt:lpstr>A126306878L_Data</vt:lpstr>
      <vt:lpstr>A126306878L_Latest</vt:lpstr>
      <vt:lpstr>A126306882C</vt:lpstr>
      <vt:lpstr>A126306882C_Data</vt:lpstr>
      <vt:lpstr>A126306882C_Latest</vt:lpstr>
      <vt:lpstr>A126306886L</vt:lpstr>
      <vt:lpstr>A126306886L_Data</vt:lpstr>
      <vt:lpstr>A126306886L_Latest</vt:lpstr>
      <vt:lpstr>A126306890C</vt:lpstr>
      <vt:lpstr>A126306890C_Data</vt:lpstr>
      <vt:lpstr>A126306890C_Latest</vt:lpstr>
      <vt:lpstr>A126306894L</vt:lpstr>
      <vt:lpstr>A126306894L_Data</vt:lpstr>
      <vt:lpstr>A126306894L_Latest</vt:lpstr>
      <vt:lpstr>A126306898W</vt:lpstr>
      <vt:lpstr>A126306898W_Data</vt:lpstr>
      <vt:lpstr>A126306898W_Latest</vt:lpstr>
      <vt:lpstr>A126306902A</vt:lpstr>
      <vt:lpstr>A126306902A_Data</vt:lpstr>
      <vt:lpstr>A126306902A_Latest</vt:lpstr>
      <vt:lpstr>A126306906K</vt:lpstr>
      <vt:lpstr>A126306906K_Data</vt:lpstr>
      <vt:lpstr>A126306906K_Latest</vt:lpstr>
      <vt:lpstr>A126306910A</vt:lpstr>
      <vt:lpstr>A126306910A_Data</vt:lpstr>
      <vt:lpstr>A126306910A_Latest</vt:lpstr>
      <vt:lpstr>A126306914K</vt:lpstr>
      <vt:lpstr>A126306914K_Data</vt:lpstr>
      <vt:lpstr>A126306914K_Latest</vt:lpstr>
      <vt:lpstr>A126306918V</vt:lpstr>
      <vt:lpstr>A126306918V_Data</vt:lpstr>
      <vt:lpstr>A126306918V_Latest</vt:lpstr>
      <vt:lpstr>A126306922K</vt:lpstr>
      <vt:lpstr>A126306922K_Data</vt:lpstr>
      <vt:lpstr>A126306922K_Latest</vt:lpstr>
      <vt:lpstr>A126306926V</vt:lpstr>
      <vt:lpstr>A126306926V_Data</vt:lpstr>
      <vt:lpstr>A126306926V_Latest</vt:lpstr>
      <vt:lpstr>A126306930K</vt:lpstr>
      <vt:lpstr>A126306930K_Data</vt:lpstr>
      <vt:lpstr>A126306930K_Latest</vt:lpstr>
      <vt:lpstr>A126306934V</vt:lpstr>
      <vt:lpstr>A126306934V_Data</vt:lpstr>
      <vt:lpstr>A126306934V_Latest</vt:lpstr>
      <vt:lpstr>A126306938C</vt:lpstr>
      <vt:lpstr>A126306938C_Data</vt:lpstr>
      <vt:lpstr>A126306938C_Latest</vt:lpstr>
      <vt:lpstr>A126306942V</vt:lpstr>
      <vt:lpstr>A126306942V_Data</vt:lpstr>
      <vt:lpstr>A126306942V_Latest</vt:lpstr>
      <vt:lpstr>A126306946C</vt:lpstr>
      <vt:lpstr>A126306946C_Data</vt:lpstr>
      <vt:lpstr>A126306946C_Latest</vt:lpstr>
      <vt:lpstr>A126306950V</vt:lpstr>
      <vt:lpstr>A126306950V_Data</vt:lpstr>
      <vt:lpstr>A126306950V_Latest</vt:lpstr>
      <vt:lpstr>A126306954C</vt:lpstr>
      <vt:lpstr>A126306954C_Data</vt:lpstr>
      <vt:lpstr>A126306954C_Latest</vt:lpstr>
      <vt:lpstr>A126306958L</vt:lpstr>
      <vt:lpstr>A126306958L_Data</vt:lpstr>
      <vt:lpstr>A126306958L_Latest</vt:lpstr>
      <vt:lpstr>Date_Range</vt:lpstr>
      <vt:lpstr>Date_Range_Data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Scott Marley</cp:lastModifiedBy>
  <dcterms:created xsi:type="dcterms:W3CDTF">2022-05-04T05:08:17Z</dcterms:created>
  <dcterms:modified xsi:type="dcterms:W3CDTF">2022-05-04T05:30:37Z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2022-05-04T05:30:19Z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fc2f3184-60a3-4ac9-b66a-4b39769a444f</vt:lpwstr>
  </property>
  <property fmtid="{D5CDD505-2E9C-101B-9397-08002B2CF9AE}" pid="8" name="MSIP_Label_c8e5a7ee-c283-40b0-98eb-fa437df4c031_ContentBits">
    <vt:lpwstr>0</vt:lpwstr>
  </property>
</Properties>
</file>